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_work\melb\2025\Windows\XcelUnify\XcelUnify\bin\Debug\net8.0-windows\Output\"/>
    </mc:Choice>
  </mc:AlternateContent>
  <xr:revisionPtr revIDLastSave="0" documentId="13_ncr:1_{28191AC8-97FF-433F-8D21-76BF1F5536A0}" xr6:coauthVersionLast="47" xr6:coauthVersionMax="47" xr10:uidLastSave="{00000000-0000-0000-0000-000000000000}"/>
  <bookViews>
    <workbookView xWindow="-120" yWindow="-120" windowWidth="38640" windowHeight="15720"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<sst xmlns="http://schemas.openxmlformats.org/spreadsheetml/2006/main" count="16630" uniqueCount="3291">
  <si>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</si>
  <si>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</si>
  <si>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</si>
  <si>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</si>
  <si>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</si>
  <si>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</si>
  <si>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</si>
  <si>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</si>
  <si>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</si>
  <si>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</si>
  <si>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</si>
  <si>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</si>
  <si>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</si>
  <si>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</si>
  <si>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</si>
  <si>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</si>
  <si>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</si>
  <si>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</si>
  <si>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</si>
  <si>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</si>
  <si>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</si>
  <si>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</si>
  <si>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</si>
  <si>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</si>
  <si>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</si>
  <si>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</si>
  <si>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</si>
  <si>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</si>
  <si>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</si>
  <si>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</si>
  <si>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</si>
  <si>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</si>
  <si>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</si>
  <si>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</si>
  <si>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</si>
  <si>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</si>
  <si>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</si>
  <si>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</si>
  <si>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</si>
  <si>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</si>
  <si>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</si>
  <si>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</si>
  <si>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</si>
  <si>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</si>
  <si>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</si>
  <si>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</si>
  <si>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</si>
  <si>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</si>
  <si>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</si>
  <si>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</si>
  <si>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</si>
  <si>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</si>
  <si>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</si>
  <si>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</si>
  <si>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</si>
  <si>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</si>
  <si>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</si>
  <si>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</si>
  <si>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</si>
  <si>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</si>
  <si>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</si>
  <si>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</si>
  <si>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</si>
  <si>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</si>
  <si>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</si>
  <si>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</si>
  <si>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</si>
  <si>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</si>
  <si>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</si>
  <si>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</si>
  <si>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</si>
  <si>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</si>
  <si>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</si>
  <si>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</si>
  <si>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</si>
  <si>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</si>
  <si>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</si>
  <si>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</si>
  <si>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</si>
  <si>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</si>
  <si>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</si>
  <si>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</si>
  <si>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</si>
  <si>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</si>
  <si>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</si>
  <si>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</si>
  <si>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</si>
  <si>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</si>
  <si>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</si>
  <si>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</si>
  <si>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</si>
  <si>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</si>
  <si>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</si>
  <si>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</si>
  <si>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</si>
  <si>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</si>
  <si>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</si>
  <si>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</si>
  <si>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</si>
  <si>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</si>
  <si>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</si>
  <si>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</si>
  <si>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</si>
  <si>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</si>
  <si>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</si>
  <si>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</si>
  <si>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</si>
  <si>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</si>
  <si>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</si>
  <si>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</si>
  <si>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</si>
  <si>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</si>
  <si>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</si>
  <si>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</si>
  <si>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</si>
  <si>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</si>
  <si>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</si>
  <si>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</si>
  <si>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</si>
  <si>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</si>
  <si>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</si>
  <si>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</si>
  <si>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</si>
  <si>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</si>
  <si>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</si>
  <si>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</si>
  <si>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</si>
  <si>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</si>
  <si>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</si>
  <si>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</si>
  <si>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</si>
  <si>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</si>
  <si>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</si>
  <si>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</si>
  <si>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</si>
  <si>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</si>
  <si>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</si>
  <si>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</si>
  <si>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</si>
  <si>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</si>
  <si>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</si>
  <si>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</si>
  <si>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</si>
  <si>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</si>
  <si>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</si>
  <si>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</si>
  <si>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</si>
  <si>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</si>
  <si>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</si>
  <si>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</si>
  <si>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</si>
  <si>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</si>
  <si>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</si>
  <si>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</si>
  <si>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</si>
  <si>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</si>
  <si>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</si>
  <si>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</si>
  <si>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</si>
  <si>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</si>
  <si>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</si>
  <si>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</si>
  <si>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</si>
  <si>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</si>
  <si>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</si>
  <si>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</si>
  <si>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</si>
  <si>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</si>
  <si>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</si>
  <si>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</si>
  <si>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</si>
  <si>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</si>
  <si>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</si>
  <si>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</si>
  <si>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</si>
  <si>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</si>
  <si>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</si>
  <si>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</si>
  <si>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</si>
  <si>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</si>
  <si>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</si>
  <si>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</si>
  <si>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</si>
  <si>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</si>
  <si>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</si>
  <si>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</si>
  <si>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</si>
  <si>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</si>
  <si>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</si>
  <si>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</si>
  <si>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</si>
  <si>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</si>
  <si>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</si>
  <si>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</si>
  <si>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</si>
  <si>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</si>
  <si>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</si>
  <si>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</si>
  <si>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</si>
  <si>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</si>
  <si>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</si>
  <si>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</si>
  <si>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</si>
  <si>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</si>
  <si>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</si>
  <si>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</si>
  <si>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</si>
  <si>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</si>
  <si>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</si>
  <si>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</si>
  <si>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</si>
  <si>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</si>
  <si>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</si>
  <si>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</si>
  <si>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</si>
  <si>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</si>
  <si>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</si>
  <si>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</si>
  <si>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</si>
  <si>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</si>
  <si>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</si>
  <si>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</si>
  <si>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</si>
  <si>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</si>
  <si>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</si>
  <si>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</si>
  <si>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</si>
  <si>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</si>
  <si>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</si>
  <si>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</si>
  <si>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</si>
  <si>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</si>
  <si>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</si>
  <si>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</si>
  <si>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</si>
  <si>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</si>
  <si>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</si>
  <si>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</si>
  <si>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</si>
  <si>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</si>
  <si>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</si>
  <si>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</si>
  <si>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</si>
  <si>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</si>
  <si>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</si>
  <si>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</si>
  <si>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</si>
  <si>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</si>
  <si>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</si>
  <si>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</si>
  <si>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</si>
  <si>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</si>
  <si>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</si>
  <si>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</si>
  <si>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</si>
  <si>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</si>
  <si>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</si>
  <si>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</si>
  <si>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</si>
  <si>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</si>
  <si>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</si>
  <si>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</si>
  <si>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</si>
  <si>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</si>
  <si>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</si>
  <si>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</si>
  <si>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</si>
  <si>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</si>
  <si>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</si>
  <si>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</si>
  <si>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</si>
  <si>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</si>
  <si>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</si>
  <si>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</si>
  <si>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</si>
  <si>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</si>
  <si>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</si>
  <si>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</si>
  <si>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</si>
  <si>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</si>
  <si>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</si>
  <si>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</si>
  <si>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</si>
  <si>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</si>
  <si>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</si>
  <si>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</si>
  <si>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</si>
  <si>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</si>
  <si>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</si>
  <si>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</si>
  <si>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</si>
  <si>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</si>
  <si>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</si>
  <si>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</si>
  <si>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</si>
  <si>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</si>
  <si>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</si>
  <si>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</si>
  <si>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</si>
  <si>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</si>
  <si>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</si>
  <si>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</si>
  <si>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</si>
  <si>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</si>
  <si>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</si>
  <si>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</si>
  <si>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</si>
  <si>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</si>
  <si>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</si>
  <si>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</si>
  <si>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</si>
  <si>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</si>
  <si>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</si>
  <si>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</si>
  <si>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</si>
  <si>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</si>
  <si>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</si>
  <si>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</si>
  <si>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</si>
  <si>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</si>
  <si>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</si>
  <si>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</si>
  <si>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</si>
  <si>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</si>
  <si>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</si>
  <si>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</si>
  <si>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</si>
  <si>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</si>
  <si>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</si>
  <si>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</si>
  <si>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</si>
  <si>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</si>
  <si>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</si>
  <si>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</si>
  <si>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</si>
  <si>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</si>
  <si>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</si>
  <si>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</si>
  <si>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</si>
  <si>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</si>
  <si>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</si>
  <si>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</si>
  <si>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</si>
  <si>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</si>
  <si>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</si>
  <si>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</si>
  <si>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</si>
  <si>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</si>
  <si>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</si>
  <si>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</si>
  <si>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</si>
  <si>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</si>
  <si>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</si>
  <si>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</si>
  <si>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</si>
  <si>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</si>
  <si>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</si>
  <si>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</si>
  <si>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</si>
  <si>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</si>
  <si>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</si>
  <si>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</si>
  <si>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</si>
  <si>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</si>
  <si>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</si>
  <si>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</si>
  <si>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</si>
  <si>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</si>
  <si>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</si>
  <si>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</si>
  <si>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</si>
  <si>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</si>
  <si>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</si>
  <si>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</si>
  <si>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</si>
  <si>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</si>
  <si>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</si>
  <si>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</si>
  <si>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</si>
  <si>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</si>
  <si>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</si>
  <si>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</si>
  <si>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</si>
  <si>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</si>
  <si>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</si>
  <si>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</si>
  <si>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</si>
  <si>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</si>
  <si>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</si>
  <si>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</si>
  <si>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</si>
  <si>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</si>
  <si>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</si>
  <si>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</si>
  <si>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</si>
  <si>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</si>
  <si>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</si>
  <si>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</si>
  <si>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</si>
  <si>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</si>
  <si>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</si>
  <si>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</si>
  <si>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</si>
  <si>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</si>
  <si>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</si>
  <si>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</si>
  <si>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</si>
  <si>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</si>
  <si>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</si>
  <si>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</si>
  <si>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</si>
  <si>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</si>
  <si>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</si>
  <si>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</si>
  <si>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</si>
  <si>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</si>
  <si>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</si>
  <si>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</si>
  <si>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</si>
  <si>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</si>
  <si>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</si>
  <si>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</si>
  <si>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</si>
  <si>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</si>
  <si>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</si>
  <si>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</si>
  <si>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</si>
  <si>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</si>
  <si>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</si>
  <si>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</si>
  <si>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</si>
  <si>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</si>
  <si>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</si>
  <si>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</si>
  <si>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</si>
  <si>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</si>
  <si>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</si>
  <si>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</si>
  <si>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</si>
  <si>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</si>
  <si>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</si>
  <si>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</si>
  <si>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</si>
  <si>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</si>
  <si>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</si>
  <si>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</si>
  <si>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</si>
  <si>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</si>
  <si>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</si>
  <si>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</si>
  <si>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</si>
  <si>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</si>
  <si>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</si>
  <si>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</si>
  <si>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</si>
  <si>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</si>
  <si>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</si>
  <si>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</si>
  <si>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</si>
  <si>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</si>
  <si>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</si>
  <si>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</si>
  <si>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</si>
  <si>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</si>
  <si>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</si>
  <si>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</si>
  <si>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</si>
  <si>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</si>
  <si>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</si>
  <si>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</si>
  <si>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</si>
  <si>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</si>
  <si>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</si>
  <si>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</si>
  <si>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</si>
  <si>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</si>
  <si>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</si>
  <si>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</si>
  <si>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</si>
  <si>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</si>
  <si>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</si>
  <si>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</si>
  <si>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</si>
  <si>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</si>
  <si>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</si>
  <si>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</si>
  <si>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</si>
  <si>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</si>
  <si>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</si>
  <si>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</si>
  <si>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</si>
  <si>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</si>
  <si>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</si>
  <si>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</si>
  <si>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</si>
  <si>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</si>
  <si>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</si>
  <si>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</si>
  <si>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</si>
  <si>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</si>
  <si>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</si>
  <si>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</si>
  <si>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</si>
  <si>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</si>
  <si>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</si>
  <si>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</si>
  <si>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</si>
  <si>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</si>
  <si>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</si>
  <si>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</si>
  <si>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</si>
  <si>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</si>
  <si>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</si>
  <si>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</si>
  <si>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</si>
  <si>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</si>
  <si>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</si>
  <si>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</si>
  <si>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</si>
  <si>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</si>
  <si>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</si>
  <si>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</si>
  <si>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</si>
  <si>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</si>
  <si>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</si>
  <si>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</si>
  <si>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</si>
  <si>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</si>
  <si>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</si>
  <si>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</si>
  <si>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</si>
  <si>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</si>
  <si>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</si>
  <si>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</si>
  <si>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</si>
  <si>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</si>
  <si>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</si>
  <si>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</si>
  <si>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</si>
  <si>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</si>
  <si>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</si>
  <si>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</si>
  <si>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</si>
  <si>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</si>
  <si>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</si>
  <si>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</si>
  <si>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</si>
  <si>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</si>
  <si>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</si>
  <si>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</si>
  <si>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</si>
  <si>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</si>
  <si>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</si>
  <si>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</si>
  <si>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</si>
  <si>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</si>
  <si>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</si>
  <si>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</si>
  <si>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</si>
  <si>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</si>
  <si>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</si>
  <si>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</si>
  <si>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</si>
  <si>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</si>
  <si>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</si>
  <si>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</si>
  <si>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</si>
  <si>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</si>
  <si>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</si>
  <si>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</si>
  <si>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</si>
  <si>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</si>
  <si>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</si>
  <si>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</si>
  <si>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</si>
  <si>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</si>
  <si>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</si>
  <si>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</si>
  <si>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</si>
  <si>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</si>
  <si>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</si>
  <si>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</si>
  <si>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</si>
  <si>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</si>
  <si>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</si>
  <si>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</si>
  <si>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</si>
  <si>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</si>
  <si>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</si>
  <si>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</si>
  <si>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</si>
  <si>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</si>
  <si>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</si>
  <si>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</si>
  <si>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</si>
  <si>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</si>
  <si>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</si>
  <si>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</si>
  <si>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</si>
  <si>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</si>
  <si>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</si>
  <si>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</si>
  <si>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</si>
  <si>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</si>
  <si>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</si>
  <si>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</si>
  <si>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</si>
  <si>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</si>
  <si>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</si>
  <si>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</si>
  <si>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</si>
  <si>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</si>
  <si>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</si>
  <si>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</si>
  <si>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</si>
  <si>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</si>
  <si>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</si>
  <si>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</si>
  <si>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</si>
  <si>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</si>
  <si>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</si>
  <si>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</si>
  <si>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</si>
  <si>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</si>
  <si>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</si>
  <si>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</si>
  <si>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</si>
  <si>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</si>
  <si>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</si>
  <si>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</si>
  <si>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</si>
  <si>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</si>
  <si>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</si>
  <si>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</si>
  <si>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</si>
  <si>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</si>
  <si>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</si>
  <si>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</si>
  <si>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</si>
  <si>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</si>
  <si>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</si>
  <si>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</si>
  <si>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</si>
  <si>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</si>
  <si>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</si>
  <si>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</si>
  <si>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</si>
  <si>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</si>
  <si>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</si>
  <si>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</si>
  <si>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</si>
  <si>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</si>
  <si>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</si>
  <si>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</si>
  <si>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</si>
  <si>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</si>
  <si>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</si>
  <si>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</si>
  <si>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</si>
  <si>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</si>
  <si>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</si>
  <si>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</si>
  <si>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</si>
  <si>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</si>
  <si>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</si>
  <si>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</si>
  <si>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</si>
  <si>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</si>
  <si>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</si>
  <si>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</si>
  <si>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</si>
  <si>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</si>
  <si>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</si>
  <si>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</si>
  <si>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</si>
  <si>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</si>
  <si>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</si>
  <si>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</si>
  <si>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</si>
  <si>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</si>
  <si>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</si>
  <si>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</si>
  <si>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</si>
  <si>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</si>
  <si>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</si>
  <si>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</si>
  <si>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</si>
  <si>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</si>
  <si>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</si>
  <si>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</si>
  <si>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</si>
  <si>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</si>
  <si>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</si>
  <si>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</si>
  <si>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</si>
  <si>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</si>
  <si>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</si>
  <si>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</si>
  <si>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</si>
  <si>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</si>
  <si>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</si>
  <si>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</si>
  <si>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</si>
  <si>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</si>
  <si>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</si>
  <si>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</si>
  <si>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</si>
  <si>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</si>
  <si>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</si>
  <si>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</si>
  <si>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</si>
  <si>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</si>
  <si>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</si>
  <si>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</si>
  <si>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</si>
  <si>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</si>
  <si>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</si>
  <si>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</si>
  <si>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</si>
  <si>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</si>
  <si>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</si>
  <si>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</si>
  <si>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</si>
  <si>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</si>
  <si>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</si>
  <si>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</si>
  <si>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</si>
  <si>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</si>
  <si>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</si>
  <si>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</si>
  <si>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</si>
  <si>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</si>
  <si>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</si>
  <si>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</si>
  <si>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</si>
  <si>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</si>
  <si>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</si>
  <si>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</si>
  <si>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</si>
  <si>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</si>
  <si>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</si>
  <si>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</si>
  <si>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</si>
  <si>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</si>
  <si>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</si>
  <si>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</si>
  <si>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</si>
  <si>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</si>
  <si>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</si>
  <si>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</si>
  <si>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</si>
  <si>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</si>
  <si>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</si>
  <si>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</si>
  <si>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</si>
  <si>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</si>
  <si>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</si>
  <si>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</si>
  <si>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</si>
  <si>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</si>
  <si>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</si>
  <si>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</si>
  <si>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</si>
  <si>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</si>
  <si>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</si>
  <si>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</si>
  <si>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</si>
  <si>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</si>
  <si>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</si>
  <si>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</si>
  <si>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</si>
  <si>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</si>
  <si>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</si>
  <si>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</si>
  <si>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</si>
  <si>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</si>
  <si>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</si>
  <si>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</si>
  <si>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</si>
  <si>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</si>
  <si>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</si>
  <si>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</si>
  <si>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</si>
  <si>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</si>
  <si>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</si>
  <si>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</si>
  <si>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</si>
  <si>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</si>
  <si>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</si>
  <si>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</si>
  <si>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</si>
  <si>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</si>
  <si>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</si>
  <si>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</si>
  <si>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</si>
  <si>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</si>
  <si>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</si>
  <si>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</si>
  <si>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</si>
  <si>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</si>
  <si>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</si>
  <si>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</si>
  <si>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</si>
  <si>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</si>
  <si>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</si>
  <si>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</si>
  <si>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</si>
  <si>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</si>
  <si>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</si>
  <si>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</si>
  <si>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</si>
  <si>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</si>
  <si>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</si>
  <si>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</si>
  <si>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</si>
  <si>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</si>
  <si>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</si>
  <si>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</si>
  <si>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</si>
  <si>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</si>
  <si>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</si>
  <si>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</si>
  <si>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</si>
  <si>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</si>
  <si>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</si>
  <si>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</si>
  <si>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</si>
  <si>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</si>
  <si>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</si>
  <si>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</si>
  <si>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</si>
  <si>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</si>
  <si>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</si>
  <si>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</si>
  <si>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</si>
  <si>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</si>
  <si>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</si>
  <si>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</si>
  <si>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</si>
  <si>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</si>
  <si>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</si>
  <si>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</si>
  <si>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</si>
  <si>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</si>
  <si>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</si>
  <si>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</si>
  <si>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</si>
  <si>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</si>
  <si>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</si>
  <si>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</si>
  <si>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</si>
  <si>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</si>
  <si>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</si>
  <si>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</si>
  <si>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</si>
  <si>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</si>
  <si>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</si>
  <si>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</si>
  <si>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</si>
  <si>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</si>
  <si>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</si>
  <si>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</si>
  <si>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</si>
  <si>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</si>
  <si>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</si>
  <si>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</si>
  <si>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</si>
  <si>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</si>
  <si>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</si>
  <si>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</si>
  <si>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</si>
  <si>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</si>
  <si>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</si>
  <si>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</si>
  <si>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</si>
  <si>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</si>
  <si>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</si>
  <si>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</si>
  <si>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</si>
  <si>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</si>
  <si>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</si>
  <si>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</si>
  <si>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</si>
  <si>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</si>
  <si>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</si>
  <si>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</si>
  <si>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</si>
  <si>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</si>
  <si>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</si>
  <si>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</si>
  <si>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</si>
  <si>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</si>
  <si>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</si>
  <si>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</si>
  <si>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</si>
  <si>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</si>
  <si>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</si>
  <si>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</si>
  <si>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</si>
  <si>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</si>
  <si>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</si>
  <si>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</si>
  <si>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</si>
  <si>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</si>
  <si>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</si>
  <si>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</si>
  <si>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</si>
  <si>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</si>
  <si>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</si>
  <si>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</si>
  <si>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</si>
  <si>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</si>
  <si>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</si>
  <si>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</si>
  <si>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</si>
  <si>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</si>
  <si>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</si>
  <si>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</si>
  <si>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</si>
  <si>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</si>
  <si>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</si>
  <si>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</si>
  <si>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</si>
  <si>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</si>
  <si>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</si>
  <si>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</si>
  <si>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</si>
  <si>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</si>
  <si>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</si>
  <si>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</si>
  <si>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</si>
  <si>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</si>
  <si>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</si>
  <si>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</si>
  <si>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</si>
  <si>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</si>
  <si>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</si>
  <si>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</si>
  <si>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</si>
  <si>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</si>
  <si>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</si>
  <si>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</si>
  <si>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</si>
  <si>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</si>
  <si>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</si>
  <si>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</si>
  <si>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</si>
  <si>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</si>
  <si>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</si>
  <si>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</si>
  <si>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</si>
  <si>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</si>
  <si>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</si>
  <si>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</si>
  <si>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</si>
  <si>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</si>
  <si>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</si>
  <si>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</si>
  <si>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</si>
  <si>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</si>
  <si>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</si>
  <si>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</si>
  <si>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</si>
  <si>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</si>
  <si>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</si>
  <si>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</si>
  <si>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</si>
  <si>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</si>
  <si>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</si>
  <si>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</si>
  <si>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</si>
  <si>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</si>
  <si>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</si>
  <si>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</si>
  <si>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</si>
  <si>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</si>
  <si>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</si>
  <si>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</si>
  <si>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</si>
  <si>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</si>
  <si>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</si>
  <si>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</si>
  <si>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</si>
  <si>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</si>
  <si>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</si>
  <si>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</si>
  <si>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</si>
  <si>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</si>
  <si>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</si>
  <si>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</si>
  <si>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</si>
  <si>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</si>
  <si>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</si>
  <si>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</si>
  <si>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</si>
  <si>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</si>
  <si>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</si>
  <si>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</si>
  <si>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</si>
  <si>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</si>
  <si>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</si>
  <si>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</si>
  <si>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</si>
  <si>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</si>
  <si>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</si>
  <si>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</si>
  <si>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</si>
  <si>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</si>
  <si>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</si>
  <si>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</si>
  <si>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</si>
  <si>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</si>
  <si>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</si>
  <si>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</si>
  <si>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</si>
  <si>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</si>
  <si>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</si>
  <si>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</si>
  <si>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</si>
  <si>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</si>
  <si>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</si>
  <si>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</si>
  <si>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</si>
  <si>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</si>
  <si>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</si>
  <si>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</si>
  <si>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</si>
  <si>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</si>
  <si>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</si>
  <si>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</si>
  <si>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</si>
  <si>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</si>
  <si>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</si>
  <si>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</si>
  <si>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</si>
  <si>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</si>
  <si>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</si>
  <si>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</si>
  <si>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</si>
  <si>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</si>
  <si>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</si>
  <si>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</si>
  <si>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</si>
  <si>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</si>
  <si>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</si>
  <si>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</si>
  <si>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</si>
  <si>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</si>
  <si>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</si>
  <si>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</si>
  <si>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</si>
  <si>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</si>
  <si>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</si>
  <si>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</si>
  <si>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</si>
  <si>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</si>
  <si>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</si>
  <si>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</si>
  <si>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</si>
  <si>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</si>
  <si>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</si>
  <si>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</si>
  <si>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</si>
  <si>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</si>
  <si>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</si>
  <si>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</si>
  <si>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</si>
  <si>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</si>
  <si>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</si>
  <si>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</si>
  <si>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</si>
  <si>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</si>
  <si>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</si>
  <si>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</si>
  <si>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</si>
  <si>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</si>
  <si>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</si>
  <si>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</si>
  <si>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</si>
  <si>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</si>
  <si>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</si>
  <si>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</si>
  <si>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</si>
  <si>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</si>
  <si>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</si>
  <si>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</si>
  <si>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</si>
  <si>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</si>
  <si>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</si>
  <si>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</si>
  <si>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</si>
  <si>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</si>
  <si>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</si>
  <si>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</si>
  <si>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</si>
  <si>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</si>
  <si>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</si>
  <si>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</si>
  <si>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</si>
  <si>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</si>
  <si>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</si>
  <si>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</si>
  <si>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</si>
  <si>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</si>
  <si>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</si>
  <si>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</si>
  <si>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</si>
  <si>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</si>
  <si>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</si>
  <si>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</si>
  <si>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</si>
  <si>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</si>
  <si>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</si>
  <si>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</si>
  <si>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</si>
  <si>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</si>
  <si>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</si>
  <si>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</si>
  <si>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</si>
  <si>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</si>
  <si>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</si>
  <si>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</si>
  <si>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</si>
  <si>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</si>
  <si>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</si>
  <si>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</si>
  <si>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</si>
  <si>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</si>
  <si>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</si>
  <si>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</si>
  <si>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</si>
  <si>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</si>
  <si>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</si>
  <si>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</si>
  <si>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</si>
  <si>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</si>
  <si>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</si>
  <si>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</si>
  <si>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</si>
  <si>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</si>
  <si>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</si>
  <si>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</si>
  <si>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</si>
  <si>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</si>
  <si>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</si>
  <si>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</si>
  <si>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</si>
  <si>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</si>
  <si>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</si>
  <si>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</si>
  <si>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</si>
  <si>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</si>
  <si>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</si>
  <si>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</si>
  <si>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</si>
  <si>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</si>
  <si>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</si>
  <si>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</si>
  <si>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</si>
  <si>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</si>
  <si>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</si>
  <si>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</si>
  <si>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</si>
  <si>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</si>
  <si>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</si>
  <si>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</si>
  <si>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</si>
  <si>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</si>
  <si>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</si>
  <si>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</si>
  <si>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</si>
  <si>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</si>
  <si>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</si>
  <si>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</si>
  <si>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</si>
  <si>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</si>
  <si>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</si>
  <si>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</si>
  <si>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</si>
  <si>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</si>
  <si>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</si>
  <si>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</si>
  <si>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</si>
  <si>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</si>
  <si>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</si>
  <si>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</si>
  <si>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</si>
  <si>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</si>
  <si>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</si>
  <si>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</si>
  <si>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</si>
  <si>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</si>
  <si>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</si>
  <si>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</si>
  <si>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</si>
  <si>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</si>
  <si>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</si>
  <si>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</si>
  <si>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</si>
  <si>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</si>
  <si>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</si>
  <si>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</si>
  <si>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</si>
  <si>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</si>
  <si>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</si>
  <si>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</si>
  <si>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</si>
  <si>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</si>
  <si>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</si>
  <si>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</si>
  <si>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</si>
  <si>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</si>
  <si>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</si>
  <si>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</si>
  <si>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</si>
  <si>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</si>
  <si>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</si>
  <si>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</si>
  <si>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</si>
  <si>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</si>
  <si>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</si>
  <si>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</si>
  <si>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</si>
  <si>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</si>
  <si>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</si>
  <si>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</si>
  <si>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</si>
  <si>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</si>
  <si>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</si>
  <si>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</si>
  <si>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</si>
  <si>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</si>
  <si>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</si>
  <si>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</si>
  <si>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</si>
  <si>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</si>
  <si>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</si>
  <si>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</si>
  <si>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</si>
  <si>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</si>
  <si>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</si>
  <si>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</si>
  <si>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</si>
  <si>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</si>
  <si>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</si>
  <si>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</si>
  <si>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</si>
  <si>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</si>
  <si>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</si>
  <si>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</si>
  <si>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</si>
  <si>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</si>
  <si>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</si>
  <si>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</si>
  <si>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</si>
  <si>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</si>
  <si>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</si>
  <si>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</si>
  <si>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</si>
  <si>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</si>
  <si>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</si>
  <si>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</si>
  <si>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</si>
  <si>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</si>
  <si>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</si>
  <si>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</si>
  <si>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</si>
  <si>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</si>
  <si>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</si>
  <si>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</si>
  <si>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</si>
  <si>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</si>
  <si>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</si>
  <si>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</si>
  <si>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</si>
  <si>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</si>
  <si>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</si>
  <si>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</si>
  <si>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</si>
  <si>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</si>
  <si>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</si>
  <si>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</si>
  <si>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</si>
  <si>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</si>
  <si>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</si>
  <si>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</si>
  <si>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</si>
  <si>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</si>
  <si>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</si>
  <si>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</si>
  <si>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</si>
  <si>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</si>
  <si>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</si>
  <si>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</si>
  <si>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</si>
  <si>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</si>
  <si>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</si>
  <si>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</si>
  <si>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</si>
  <si>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</si>
  <si>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</si>
  <si>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</si>
  <si>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</si>
  <si>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</si>
  <si>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</si>
  <si>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</si>
  <si>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</si>
  <si>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</si>
  <si>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</si>
  <si>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</si>
  <si>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</si>
  <si>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</si>
  <si>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</si>
  <si>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</si>
  <si>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</si>
  <si>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</si>
  <si>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</si>
  <si>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</si>
  <si>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</si>
  <si>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</si>
  <si>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</si>
  <si>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</si>
  <si>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</si>
  <si>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</si>
  <si>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</si>
  <si>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</si>
  <si>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</si>
  <si>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</si>
  <si>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</si>
  <si>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</si>
  <si>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</si>
  <si>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</si>
  <si>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</si>
  <si>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</si>
  <si>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</si>
  <si>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</si>
  <si>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</si>
  <si>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</si>
  <si>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</si>
  <si>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</si>
  <si>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</si>
  <si>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</si>
  <si>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</si>
  <si>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</si>
  <si>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</si>
  <si>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</si>
  <si>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</si>
  <si>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</si>
  <si>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</si>
  <si>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</si>
  <si>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</si>
  <si>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</si>
  <si>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</si>
  <si>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</si>
  <si>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</si>
  <si>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</si>
  <si>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</si>
  <si>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</si>
  <si>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</si>
  <si>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</si>
  <si>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</si>
  <si>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</si>
  <si>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</si>
  <si>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</si>
  <si>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</si>
  <si>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</si>
  <si>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</si>
  <si>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</si>
  <si>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</si>
  <si>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</si>
  <si>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</si>
  <si>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</si>
  <si>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</si>
  <si>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</si>
  <si>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</si>
  <si>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</si>
  <si>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</si>
  <si>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</si>
  <si>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</si>
  <si>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</si>
  <si>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</si>
  <si>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</si>
  <si>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</si>
  <si>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</si>
  <si>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</si>
  <si>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</si>
  <si>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</si>
  <si>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</si>
  <si>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</si>
  <si>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</si>
  <si>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</si>
  <si>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</si>
  <si>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</si>
  <si>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</si>
  <si>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</si>
  <si>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</si>
  <si>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</si>
  <si>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</si>
  <si>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</si>
  <si>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</si>
  <si>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</si>
  <si>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</si>
  <si>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</si>
  <si>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</si>
  <si>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</si>
  <si>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</si>
  <si>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</si>
  <si>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</si>
  <si>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</si>
  <si>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</si>
  <si>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</si>
  <si>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</si>
  <si>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</si>
  <si>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</si>
  <si>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</si>
  <si>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</si>
  <si>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</si>
  <si>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</si>
  <si>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</si>
  <si>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</si>
  <si>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</si>
  <si>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</si>
  <si>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</si>
  <si>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</si>
  <si>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</si>
  <si>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</si>
  <si>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</si>
  <si>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</si>
  <si>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</si>
  <si>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</si>
  <si>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</si>
  <si>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</si>
  <si>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</si>
  <si>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</si>
  <si>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</si>
  <si>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</si>
  <si>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</si>
  <si>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</si>
  <si>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</si>
  <si>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</si>
  <si>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</si>
  <si>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</si>
  <si>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</si>
  <si>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</si>
  <si>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</si>
  <si>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</si>
  <si>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</si>
  <si>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</si>
  <si>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</si>
  <si>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</si>
  <si>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</si>
  <si>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</si>
  <si>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</si>
  <si>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</si>
  <si>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</si>
  <si>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</si>
  <si>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</si>
  <si>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</si>
  <si>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</si>
  <si>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</si>
  <si>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</si>
  <si>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</si>
  <si>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</si>
  <si>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</si>
  <si>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</si>
  <si>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</si>
  <si>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</si>
  <si>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</si>
  <si>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</si>
  <si>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</si>
  <si>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</si>
  <si>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</si>
  <si>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</si>
  <si>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</si>
  <si>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</si>
  <si>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</si>
  <si>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</si>
  <si>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</si>
  <si>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</si>
  <si>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</si>
  <si>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</si>
  <si>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</si>
  <si>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</si>
  <si>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</si>
  <si>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</si>
  <si>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</si>
  <si>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</si>
  <si>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</si>
  <si>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</si>
  <si>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</si>
  <si>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</si>
  <si>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</si>
  <si>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</si>
  <si>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</si>
  <si>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</si>
  <si>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</si>
  <si>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</si>
  <si>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</si>
  <si>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</si>
  <si>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</si>
  <si>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</si>
  <si>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</si>
  <si>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</si>
  <si>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</si>
  <si>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</si>
  <si>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</si>
  <si>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</si>
  <si>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</si>
  <si>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</si>
  <si>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</si>
  <si>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</si>
  <si>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</si>
  <si>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</si>
  <si>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</si>
  <si>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</si>
  <si>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</si>
  <si>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</si>
  <si>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</si>
  <si>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</si>
  <si>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</si>
  <si>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</si>
  <si>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</si>
  <si>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</si>
  <si>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</si>
  <si>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</si>
  <si>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</si>
  <si>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</si>
  <si>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</si>
  <si>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</si>
  <si>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</si>
  <si>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</si>
  <si>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</si>
  <si>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</si>
  <si>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</si>
  <si>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</si>
  <si>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</si>
  <si>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</si>
  <si>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</si>
  <si>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</si>
  <si>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</si>
  <si>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</si>
  <si>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</si>
  <si>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</si>
  <si>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</si>
  <si>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</si>
  <si>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</si>
  <si>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</si>
  <si>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</si>
  <si>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</si>
  <si>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</si>
  <si>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</si>
  <si>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</si>
  <si>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</si>
  <si>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</si>
  <si>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</si>
  <si>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</si>
  <si>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</si>
  <si>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</si>
  <si>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</si>
  <si>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</si>
  <si>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</si>
  <si>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</si>
  <si>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</si>
  <si>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</si>
  <si>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</si>
  <si>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</si>
  <si>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</si>
  <si>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</si>
  <si>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</si>
  <si>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</si>
  <si>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</si>
  <si>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</si>
  <si>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</si>
  <si>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</si>
  <si>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</si>
  <si>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</si>
  <si>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</si>
  <si>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</si>
  <si>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</si>
  <si>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</si>
  <si>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</si>
  <si>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</si>
  <si>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</si>
  <si>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</si>
  <si>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</si>
  <si>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</si>
  <si>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</si>
  <si>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</si>
  <si>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</si>
  <si>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</si>
  <si>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</si>
  <si>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</si>
  <si>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</si>
  <si>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</si>
  <si>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</si>
  <si>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</si>
  <si>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</si>
  <si>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</si>
  <si>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</si>
  <si>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</si>
  <si>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</si>
  <si>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</si>
  <si>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</si>
  <si>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</si>
  <si>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</si>
  <si>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</si>
  <si>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</si>
  <si>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</si>
  <si>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</si>
  <si>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</si>
  <si>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</si>
  <si>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</si>
  <si>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</si>
  <si>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</si>
  <si>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</si>
  <si>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</si>
  <si>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</si>
  <si>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</si>
  <si>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</si>
  <si>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</si>
  <si>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</si>
  <si>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</si>
  <si>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</si>
  <si>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</si>
  <si>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</si>
  <si>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</si>
  <si>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</si>
  <si>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</si>
  <si>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</si>
  <si>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</si>
  <si>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</si>
  <si>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</si>
  <si>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</si>
  <si>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</si>
  <si>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</si>
  <si>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</si>
  <si>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</si>
  <si>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</si>
  <si>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</si>
  <si>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</si>
  <si>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</si>
  <si>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</si>
  <si>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</si>
  <si>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</si>
  <si>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</si>
  <si>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</si>
  <si>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</si>
  <si>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</si>
  <si>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</si>
  <si>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</si>
  <si>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</si>
  <si>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</si>
  <si>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</si>
  <si>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</si>
  <si>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</si>
  <si>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</si>
  <si>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</si>
  <si>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</si>
  <si>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</si>
  <si>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</si>
  <si>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</si>
  <si>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</si>
  <si>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</si>
  <si>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</si>
  <si>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</si>
  <si>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</si>
  <si>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</si>
  <si>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</si>
  <si>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</si>
  <si>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</si>
  <si>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</si>
  <si>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</si>
  <si>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</si>
  <si>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</si>
  <si>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</si>
  <si>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</si>
  <si>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</si>
  <si>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</si>
  <si>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</si>
  <si>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</si>
  <si>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</si>
  <si>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</si>
  <si>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</si>
  <si>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</si>
  <si>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</si>
  <si>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</si>
  <si>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</si>
  <si>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</si>
  <si>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</si>
  <si>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</si>
  <si>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</si>
  <si>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</si>
  <si>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</si>
  <si>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</si>
  <si>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</si>
  <si>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</si>
  <si>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</si>
  <si>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</si>
  <si>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</si>
  <si>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</si>
  <si>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</si>
  <si>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</si>
  <si>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</si>
  <si>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</si>
  <si>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</si>
  <si>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</si>
  <si>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</si>
  <si>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</si>
  <si>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</si>
  <si>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</si>
  <si>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</si>
  <si>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</si>
  <si>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</si>
  <si>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</si>
  <si>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</si>
  <si>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</si>
  <si>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</si>
  <si>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</si>
  <si>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</si>
  <si>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</si>
  <si>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</si>
  <si>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</si>
  <si>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</si>
  <si>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</si>
  <si>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</si>
  <si>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</si>
  <si>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</si>
  <si>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</si>
  <si>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</si>
  <si>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</si>
  <si>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</si>
  <si>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</si>
  <si>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</si>
  <si>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</si>
  <si>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</si>
  <si>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</si>
  <si>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</si>
  <si>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</si>
  <si>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</si>
  <si>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</si>
  <si>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</si>
  <si>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</si>
  <si>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</si>
  <si>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</si>
  <si>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</si>
  <si>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</si>
  <si>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</si>
  <si>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</si>
  <si>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</si>
  <si>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</si>
  <si>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</si>
  <si>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</si>
  <si>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</si>
  <si>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</si>
  <si>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</si>
  <si>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</si>
  <si>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</si>
  <si>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</si>
  <si>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</si>
  <si>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</si>
  <si>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</si>
  <si>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</si>
  <si>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</si>
  <si>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</si>
  <si>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</si>
  <si>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</si>
  <si>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</si>
  <si>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</si>
  <si>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</si>
  <si>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</si>
  <si>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</si>
  <si>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</si>
  <si>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</si>
  <si>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</si>
  <si>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</si>
  <si>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</si>
  <si>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</si>
  <si>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</si>
  <si>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</si>
  <si>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</si>
  <si>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</si>
  <si>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</si>
  <si>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</si>
  <si>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</si>
  <si>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</si>
  <si>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</si>
  <si>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</si>
  <si>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</si>
  <si>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</si>
  <si>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</si>
  <si>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</si>
  <si>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</si>
  <si>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</si>
  <si>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</si>
  <si>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</si>
  <si>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</si>
  <si>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</si>
  <si>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</si>
  <si>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</si>
  <si>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</si>
  <si>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</si>
  <si>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</si>
  <si>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</si>
  <si>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</si>
  <si>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</si>
  <si>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</si>
  <si>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</si>
  <si>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</si>
  <si>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</si>
  <si>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</si>
  <si>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</si>
  <si>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</si>
  <si>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</si>
  <si>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</si>
  <si>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</si>
  <si>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</si>
  <si>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</si>
  <si>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</si>
  <si>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</si>
  <si>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</si>
  <si>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</si>
  <si>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</si>
  <si>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</si>
  <si>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</si>
  <si>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</si>
  <si>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</si>
  <si>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</si>
  <si>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</si>
  <si>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</si>
  <si>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</si>
  <si>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</si>
  <si>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</si>
  <si>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</si>
  <si>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</si>
  <si>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</si>
  <si>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</si>
  <si>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</si>
  <si>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</si>
  <si>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</si>
  <si>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</si>
  <si>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</si>
  <si>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</si>
  <si>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</si>
  <si>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</si>
  <si>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</si>
  <si>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</si>
  <si>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</si>
  <si>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</si>
  <si>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</si>
  <si>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</si>
  <si>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</si>
  <si>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</si>
  <si>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</si>
  <si>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</si>
  <si>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</si>
  <si>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</si>
  <si>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</si>
  <si>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</si>
  <si>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</si>
  <si>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</si>
  <si>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</si>
  <si>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</si>
  <si>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</si>
  <si>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</si>
  <si>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</si>
  <si>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</si>
  <si>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</si>
  <si>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</si>
  <si>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</si>
  <si>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</si>
  <si>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</si>
  <si>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</si>
  <si>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</si>
  <si>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</si>
  <si>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</si>
  <si>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</si>
  <si>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</si>
  <si>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</si>
  <si>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</si>
  <si>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</si>
  <si>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</si>
  <si>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</si>
  <si>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</si>
  <si>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</si>
  <si>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</si>
  <si>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</si>
  <si>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</si>
  <si>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</si>
  <si>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</si>
  <si>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</si>
  <si>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</si>
  <si>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</si>
  <si>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</si>
  <si>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</si>
  <si>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</si>
  <si>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</si>
  <si>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</si>
  <si>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</si>
  <si>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</si>
  <si>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</si>
  <si>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</si>
  <si>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</si>
  <si>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</si>
  <si>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</si>
  <si>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</si>
  <si>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</si>
  <si>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</si>
  <si>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</si>
  <si>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</si>
  <si>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</si>
  <si>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</si>
  <si>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</si>
  <si>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</si>
  <si>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</si>
  <si>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</si>
  <si>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</si>
  <si>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</si>
  <si>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</si>
  <si>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</si>
  <si>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</si>
  <si>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</si>
  <si>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</si>
  <si>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</si>
  <si>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</si>
  <si>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</si>
  <si>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</si>
  <si>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</si>
  <si>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</si>
  <si>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</si>
  <si>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</si>
  <si>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</si>
  <si>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</si>
  <si>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</si>
  <si>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</si>
  <si>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</si>
  <si>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</si>
  <si>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</si>
  <si>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</si>
  <si>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</si>
  <si>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</si>
  <si>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</si>
  <si>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</si>
  <si>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</si>
  <si>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</si>
  <si>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</si>
  <si>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</si>
  <si>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</si>
  <si>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</si>
  <si>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</si>
  <si>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</si>
  <si>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</si>
  <si>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</si>
  <si>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</si>
  <si>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</si>
  <si>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</si>
  <si>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</si>
  <si>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</si>
  <si>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</si>
  <si>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</si>
  <si>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</si>
  <si>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</si>
  <si>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</si>
  <si>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</si>
  <si>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</si>
  <si>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</si>
  <si>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</si>
  <si>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</si>
  <si>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</si>
  <si>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</si>
  <si>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</si>
  <si>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</si>
  <si>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</si>
  <si>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</si>
  <si>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</si>
  <si>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</si>
  <si>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</si>
  <si>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</si>
  <si>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</si>
  <si>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</si>
  <si>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</si>
  <si>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</si>
  <si>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</si>
  <si>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</si>
  <si>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</si>
  <si>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</si>
  <si>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</si>
  <si>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</si>
  <si>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</si>
  <si>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</si>
  <si>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</si>
  <si>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</si>
  <si>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</si>
  <si>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</si>
  <si>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</si>
  <si>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</si>
  <si>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</si>
  <si>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</si>
  <si>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</si>
  <si>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</si>
  <si>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</si>
  <si>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</si>
  <si>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</si>
  <si>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</si>
  <si>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</si>
  <si>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</si>
  <si>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</si>
  <si>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</si>
  <si>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</si>
  <si>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</si>
  <si>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</si>
  <si>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</si>
  <si>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</si>
  <si>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</si>
  <si>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</si>
  <si>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</si>
  <si>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</si>
  <si>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</si>
  <si>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</si>
  <si>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</si>
  <si>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</si>
  <si>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</si>
  <si>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</si>
  <si>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</si>
  <si>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</si>
  <si>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</si>
  <si>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</si>
  <si>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</si>
  <si>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</si>
  <si>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</si>
  <si>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</si>
  <si>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</si>
  <si>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</si>
  <si>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</si>
  <si>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</si>
  <si>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</si>
  <si>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</si>
  <si>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</si>
  <si>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</si>
  <si>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</si>
  <si>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</si>
  <si>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</si>
  <si>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</si>
  <si>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</si>
  <si>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</si>
  <si>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</si>
  <si>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</si>
  <si>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</si>
  <si>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</si>
  <si>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</si>
  <si>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</si>
  <si>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</si>
  <si>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</si>
  <si>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</si>
  <si>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</si>
  <si>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</si>
  <si>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</si>
  <si>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</si>
  <si>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</si>
  <si>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</si>
  <si>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</si>
  <si>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</si>
  <si>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</si>
  <si>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</si>
  <si>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</si>
  <si>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</si>
  <si>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</si>
  <si>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</si>
  <si>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</si>
  <si>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</si>
  <si>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</si>
  <si>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</si>
  <si>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</si>
  <si>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</si>
  <si>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</si>
  <si>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</si>
  <si>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</si>
  <si>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</si>
  <si>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</si>
  <si>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</si>
  <si>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</si>
  <si>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</si>
  <si>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</si>
  <si>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</si>
  <si>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</si>
  <si>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</si>
  <si>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</si>
  <si>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</si>
  <si>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</si>
  <si>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</si>
  <si>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</si>
  <si>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</si>
  <si>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</si>
  <si>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</si>
  <si>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</si>
  <si>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</si>
  <si>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</si>
  <si>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</si>
  <si>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</si>
  <si>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</si>
  <si>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</si>
  <si>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</si>
  <si>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</si>
  <si>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</si>
  <si>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</si>
  <si>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</si>
  <si>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</si>
  <si>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</si>
  <si>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</si>
  <si>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</si>
  <si>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</si>
  <si>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</si>
  <si>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</si>
  <si>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</si>
  <si>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</si>
  <si>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</si>
  <si>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</si>
  <si>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</si>
  <si>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</si>
  <si>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</si>
  <si>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</si>
  <si>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</si>
  <si>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</si>
  <si>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</si>
  <si>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</si>
  <si>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</si>
  <si>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</si>
  <si>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</si>
  <si>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</si>
  <si>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</si>
  <si>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</si>
  <si>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</si>
  <si>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</si>
  <si>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</si>
  <si>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</si>
  <si>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</si>
  <si>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</si>
  <si>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</si>
  <si>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</si>
  <si>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</si>
  <si>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</si>
  <si>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</si>
  <si>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</si>
  <si>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</si>
  <si>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</si>
  <si>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</si>
  <si>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</si>
  <si>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</si>
  <si>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</si>
  <si>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</si>
  <si>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</si>
  <si>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</si>
  <si>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</si>
  <si>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</si>
  <si>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</si>
  <si>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</si>
  <si>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</si>
  <si>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</si>
  <si>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</si>
  <si>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</si>
  <si>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</si>
  <si>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</si>
  <si>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</si>
  <si>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</si>
  <si>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</si>
  <si>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</si>
  <si>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</si>
  <si>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</si>
  <si>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</si>
  <si>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</si>
  <si>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</si>
  <si>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</si>
  <si>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</si>
  <si>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</si>
  <si>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</si>
  <si>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</si>
  <si>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</si>
  <si>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</si>
  <si>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</si>
  <si>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</si>
  <si>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</si>
  <si>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</si>
  <si>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</si>
  <si>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</si>
  <si>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</si>
  <si>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</si>
  <si>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</si>
  <si>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</si>
  <si>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</si>
  <si>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</si>
  <si>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</si>
  <si>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</si>
  <si>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</si>
  <si>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</si>
  <si>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</si>
  <si>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</si>
  <si>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</si>
  <si>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</si>
  <si>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</si>
  <si>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</si>
  <si>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</si>
  <si>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</si>
  <si>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</si>
  <si>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</si>
  <si>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</si>
  <si>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</si>
  <si>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</si>
  <si>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</si>
  <si>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</si>
  <si>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</si>
  <si>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</si>
  <si>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</si>
  <si>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</si>
  <si>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</si>
  <si>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</si>
  <si>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</si>
  <si>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</si>
  <si>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</si>
  <si>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</si>
  <si>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</si>
  <si>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</si>
  <si>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</si>
  <si>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</si>
  <si>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</si>
  <si>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</si>
  <si>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</si>
  <si>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</si>
  <si>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</si>
  <si>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</si>
  <si>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</si>
  <si>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</si>
  <si>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</si>
  <si>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</si>
  <si>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</si>
  <si>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</si>
  <si>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</si>
  <si>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</si>
  <si>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</si>
  <si>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</si>
  <si>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</si>
  <si>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</si>
  <si>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</si>
  <si>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</si>
  <si>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</si>
  <si>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</si>
  <si>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</si>
  <si>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</si>
  <si>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</si>
  <si>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</si>
  <si>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</si>
  <si>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</si>
  <si>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</si>
  <si>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</si>
  <si>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</si>
  <si>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</si>
  <si>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</si>
  <si>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</si>
  <si>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</si>
  <si>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</si>
  <si>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</si>
  <si>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</si>
  <si>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</si>
  <si>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</si>
  <si>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</si>
  <si>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</si>
  <si>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</si>
  <si>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</si>
  <si>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</si>
  <si>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</si>
  <si>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</si>
  <si>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</si>
  <si>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</si>
  <si>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</si>
  <si>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</si>
  <si>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</si>
  <si>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</si>
  <si>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</si>
  <si>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</si>
  <si>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</si>
  <si>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</si>
  <si>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</si>
  <si>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</si>
  <si>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</si>
  <si>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</si>
  <si>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</si>
  <si>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</si>
  <si>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</si>
  <si>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</si>
  <si>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</si>
  <si>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</si>
  <si>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</si>
  <si>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</si>
  <si>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</si>
  <si>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</si>
  <si>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</si>
  <si>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</si>
  <si>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</si>
  <si>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</si>
  <si>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</si>
  <si>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</si>
  <si>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</si>
  <si>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</si>
  <si>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</si>
  <si>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</si>
  <si>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</si>
  <si>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</si>
  <si>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</si>
  <si>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</si>
  <si>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</si>
  <si>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</si>
  <si>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</si>
  <si>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</si>
  <si>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</si>
  <si>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</si>
  <si>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</si>
  <si>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</si>
  <si>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</si>
  <si>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</si>
  <si>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</si>
  <si>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</si>
  <si>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</si>
  <si>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</si>
  <si>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</si>
  <si>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</si>
  <si>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</si>
  <si>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</si>
  <si>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</si>
  <si>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</si>
  <si>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</si>
  <si>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</si>
  <si>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</si>
  <si>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</si>
  <si>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</si>
  <si>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</si>
  <si>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</si>
  <si>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</si>
  <si>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</si>
  <si>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</si>
  <si>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</si>
  <si>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</si>
  <si>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</si>
  <si>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</si>
  <si>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</si>
  <si>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</si>
  <si>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</si>
  <si>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</si>
  <si>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</si>
  <si>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</si>
  <si>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</si>
  <si>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</si>
  <si>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</si>
  <si>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</si>
  <si>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</si>
  <si>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</si>
  <si>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</si>
  <si>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</si>
  <si>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</si>
  <si>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</si>
  <si>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</si>
  <si>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</si>
  <si>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</si>
  <si>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</si>
  <si>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</si>
  <si>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</si>
  <si>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</si>
  <si>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</si>
  <si>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</si>
  <si>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</si>
  <si>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</si>
  <si>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</si>
  <si>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</si>
  <si>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</si>
  <si>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</si>
  <si>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</si>
  <si>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</si>
  <si>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</si>
  <si>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</si>
  <si>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</si>
  <si>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</si>
  <si>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</si>
  <si>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</si>
  <si>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</si>
  <si>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</si>
  <si>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</si>
  <si>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</si>
  <si>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</si>
  <si>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</si>
  <si>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</si>
  <si>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</si>
  <si>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</si>
  <si>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</si>
  <si>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</si>
  <si>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</si>
  <si>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</si>
  <si>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</si>
  <si>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</si>
  <si>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</si>
  <si>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</si>
  <si>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</si>
  <si>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</si>
  <si>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</si>
  <si>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</si>
  <si>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</si>
  <si>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</si>
  <si>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</si>
  <si>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</si>
  <si>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</si>
  <si>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</si>
  <si>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</si>
  <si>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</si>
  <si>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</si>
  <si>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</si>
  <si>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</si>
  <si>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</si>
  <si>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</si>
  <si>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</si>
  <si>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</si>
  <si>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</si>
  <si>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</si>
  <si>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</si>
  <si>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</si>
  <si>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</si>
  <si>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</si>
  <si>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</si>
  <si>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</si>
  <si>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</si>
  <si>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</si>
  <si>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</si>
  <si>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</si>
  <si>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</si>
  <si>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</si>
  <si>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</si>
  <si>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</si>
  <si>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</si>
  <si>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</si>
  <si>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</si>
  <si>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</si>
  <si>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</si>
  <si>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</si>
  <si>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</si>
  <si>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</si>
  <si>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</si>
  <si>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</si>
  <si>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</si>
  <si>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</si>
  <si>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</si>
  <si>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</si>
  <si>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</si>
  <si>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</si>
  <si>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</si>
  <si>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</si>
  <si>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</si>
  <si>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</si>
  <si>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</si>
  <si>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</si>
  <si>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</si>
  <si>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</si>
  <si>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</si>
  <si>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</si>
  <si>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</si>
  <si>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</si>
  <si>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</si>
  <si>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</si>
  <si>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</si>
  <si>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</si>
  <si>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</si>
  <si>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</si>
  <si>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</si>
  <si>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</si>
  <si>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</si>
  <si>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</si>
  <si>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</si>
  <si>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</si>
  <si>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</si>
  <si>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</si>
  <si>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</si>
  <si>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</si>
  <si>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</si>
  <si>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</si>
  <si>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</si>
  <si>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</si>
  <si>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</si>
  <si>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</si>
  <si>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</si>
  <si>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</si>
  <si>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</si>
  <si>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</si>
  <si>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</si>
  <si>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</si>
  <si>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</si>
  <si>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</si>
  <si>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</si>
  <si>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</si>
  <si>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</si>
  <si>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</si>
  <si>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</si>
  <si>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</si>
  <si>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</si>
  <si>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</si>
  <si>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</si>
  <si>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</si>
  <si>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</si>
  <si>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</si>
  <si>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</si>
  <si>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</si>
  <si>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</si>
  <si>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</si>
  <si>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</si>
  <si>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</si>
  <si>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</si>
  <si>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</si>
  <si>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</si>
  <si>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</si>
  <si>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</si>
  <si>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</si>
  <si>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</si>
  <si>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</si>
  <si>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</si>
  <si>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</si>
  <si>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</si>
  <si>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</si>
  <si>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</si>
  <si>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</si>
  <si>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</si>
  <si>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</si>
  <si>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</si>
  <si>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</si>
  <si>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</si>
  <si>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</si>
  <si>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</si>
  <si>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</si>
  <si>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</si>
  <si>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</si>
  <si>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</si>
  <si>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</si>
  <si>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</si>
  <si>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</si>
  <si>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</si>
  <si>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</si>
  <si>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</si>
  <si>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</si>
  <si>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</si>
  <si>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</si>
  <si>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</si>
  <si>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</si>
  <si>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</si>
  <si>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</si>
  <si>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</si>
  <si>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</si>
  <si>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</si>
  <si>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</si>
  <si>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</si>
  <si>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</si>
  <si>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</si>
  <si>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</si>
  <si>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</si>
  <si>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</si>
  <si>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</si>
  <si>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</si>
  <si>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</si>
  <si>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</si>
  <si>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</si>
  <si>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</si>
  <si>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</si>
  <si>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</si>
  <si>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</si>
  <si>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</si>
  <si>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</si>
  <si>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</si>
  <si>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</si>
  <si>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</si>
  <si>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</si>
  <si>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</si>
  <si>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</si>
  <si>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</si>
  <si>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</si>
  <si>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</si>
  <si>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</si>
  <si>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</si>
  <si>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</si>
  <si>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</si>
  <si>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</si>
  <si>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</si>
  <si>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</si>
  <si>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</si>
  <si>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</si>
  <si>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</si>
  <si>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</si>
  <si>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</si>
  <si>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</si>
  <si>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</si>
  <si>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</si>
  <si>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</si>
  <si>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</si>
  <si>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</si>
  <si>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</si>
  <si>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</si>
  <si>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</si>
  <si>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</si>
  <si>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</si>
  <si>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</si>
  <si>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</si>
  <si>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</si>
  <si>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</si>
  <si>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</si>
  <si>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</si>
  <si>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</si>
  <si>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</si>
  <si>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</si>
  <si>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</si>
  <si>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</si>
  <si>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</si>
  <si>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</si>
  <si>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</si>
  <si>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</si>
  <si>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</si>
  <si>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</si>
  <si>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</si>
  <si>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</si>
  <si>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</si>
  <si>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</si>
  <si>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</si>
  <si>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</si>
  <si>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</si>
  <si>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</si>
  <si>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</si>
  <si>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</si>
  <si>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</si>
  <si>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</si>
  <si>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</si>
  <si>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</si>
  <si>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</si>
  <si>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</si>
  <si>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</si>
  <si>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</si>
  <si>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</si>
  <si>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</si>
  <si>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</si>
  <si>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</si>
  <si>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</si>
  <si>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</si>
  <si>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</si>
  <si>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</si>
  <si>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</si>
  <si>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</si>
  <si>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</si>
  <si>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</si>
  <si>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</si>
  <si>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</si>
  <si>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</si>
  <si>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</si>
  <si>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</si>
  <si>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</si>
  <si>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</si>
  <si>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</si>
  <si>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</si>
  <si>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</si>
  <si>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</si>
  <si>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</si>
  <si>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</si>
  <si>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</si>
  <si>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</si>
  <si>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</si>
  <si>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</si>
  <si>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</si>
  <si>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</si>
  <si>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</si>
  <si>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</si>
  <si>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</si>
  <si>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</si>
  <si>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</si>
  <si>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</si>
  <si>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</si>
  <si>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</si>
  <si>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</si>
  <si>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</si>
  <si>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</si>
  <si>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</si>
  <si>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</si>
  <si>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</si>
  <si>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</si>
  <si>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</si>
  <si>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</si>
  <si>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</si>
  <si>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</si>
  <si>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</si>
  <si>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</si>
  <si>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</si>
  <si>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</si>
  <si>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</si>
  <si>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</si>
  <si>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</si>
  <si>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</si>
  <si>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</si>
  <si>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</si>
  <si>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</si>
  <si>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</si>
  <si>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</si>
  <si>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</si>
  <si>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</si>
  <si>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</si>
  <si>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</si>
  <si>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</si>
  <si>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</si>
  <si>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</si>
  <si>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</si>
  <si>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</si>
  <si>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</si>
  <si>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</si>
  <si>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</si>
  <si>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</si>
  <si>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</si>
  <si>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</si>
  <si>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</si>
  <si>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</si>
  <si>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</si>
  <si>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</si>
  <si>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</si>
  <si>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</si>
  <si>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</si>
  <si>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</si>
  <si>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</si>
  <si>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</si>
  <si>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</si>
  <si>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</si>
  <si>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</si>
  <si>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</si>
  <si>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</si>
  <si>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</si>
  <si>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</si>
  <si>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</si>
  <si>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</si>
  <si>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</si>
  <si>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</si>
  <si>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</si>
  <si>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</si>
  <si>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</si>
  <si>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</si>
  <si>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</si>
  <si>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</si>
  <si>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</si>
  <si>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</si>
  <si>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</si>
  <si>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</si>
  <si>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</si>
  <si>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</si>
  <si>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</si>
  <si>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</si>
  <si>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</si>
  <si>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</si>
  <si>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</si>
  <si>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</si>
  <si>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</si>
  <si>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</si>
  <si>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</si>
  <si>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</si>
  <si>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</si>
  <si>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</si>
  <si>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</si>
  <si>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</si>
  <si>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</si>
  <si>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</si>
  <si>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</si>
  <si>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</si>
  <si>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</si>
  <si>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</si>
  <si>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</si>
  <si>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</si>
  <si>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</si>
  <si>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</si>
  <si>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</si>
  <si>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</si>
  <si>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</si>
  <si>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</si>
  <si>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</si>
  <si>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</si>
  <si>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</si>
  <si>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</si>
  <si>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</si>
  <si>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</si>
  <si>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</si>
  <si>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</si>
  <si>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</si>
  <si>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</si>
  <si>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</si>
  <si>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</si>
  <si>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</si>
  <si>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</si>
  <si>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</si>
  <si>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</si>
  <si>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</si>
  <si>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</si>
  <si>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</si>
  <si>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</si>
  <si>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</si>
  <si>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</si>
  <si>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</si>
  <si>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</si>
  <si>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</si>
  <si>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</si>
  <si>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</si>
  <si>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</si>
  <si>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</si>
  <si>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</si>
  <si>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</si>
  <si>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</si>
  <si>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</si>
  <si>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</si>
  <si>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</si>
  <si>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</si>
  <si>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</si>
  <si>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</si>
  <si>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</si>
  <si>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</si>
  <si>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</si>
  <si>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</si>
  <si>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</si>
  <si>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</si>
  <si>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</si>
  <si>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</si>
  <si>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</si>
  <si>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</si>
  <si>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</si>
  <si>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</si>
  <si>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</si>
  <si>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</si>
  <si>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</si>
  <si>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</si>
  <si>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</si>
  <si>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</si>
  <si>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</si>
  <si>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</si>
  <si>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</si>
  <si>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</si>
  <si>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</si>
  <si>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</si>
  <si>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</si>
  <si>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</si>
  <si>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</si>
  <si>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</si>
  <si>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</si>
  <si>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</si>
  <si>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</si>
  <si>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</si>
  <si>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</si>
  <si>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</si>
  <si>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</si>
  <si>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</si>
  <si>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</si>
  <si>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</si>
  <si>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</si>
  <si>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</si>
  <si>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</si>
  <si>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</si>
  <si>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</si>
  <si>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</si>
  <si>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</si>
  <si>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</si>
  <si>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</si>
  <si>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</si>
  <si>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</si>
  <si>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</si>
  <si>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</si>
  <si>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</si>
  <si>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</si>
  <si>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</si>
  <si>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</si>
  <si>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</si>
  <si>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</si>
  <si>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</si>
  <si>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</si>
  <si>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</si>
  <si>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</si>
  <si>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</si>
  <si>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</si>
  <si>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</si>
  <si>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</si>
  <si>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</si>
  <si>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</si>
  <si>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</si>
  <si>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</si>
  <si>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</si>
  <si>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</si>
  <si>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</si>
  <si>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</si>
  <si>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</si>
  <si>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</si>
  <si>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</si>
  <si>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</si>
  <si>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</si>
  <si>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</si>
  <si>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</si>
  <si>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</si>
  <si>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</si>
  <si>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</si>
  <si>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</si>
  <si>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</si>
  <si>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</si>
  <si>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</si>
  <si>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</si>
  <si>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</si>
  <si>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</si>
  <si>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</si>
  <si>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</si>
  <si>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</si>
  <si>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</si>
  <si>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</si>
  <si>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</si>
  <si>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</si>
  <si>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</si>
  <si>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</si>
  <si>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</si>
  <si>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</si>
  <si>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</si>
  <si>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</si>
  <si>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</si>
  <si>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</si>
  <si>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</si>
  <si>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</si>
  <si>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</si>
  <si>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</si>
  <si>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</si>
  <si>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</si>
  <si>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</si>
  <si>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</si>
  <si>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</si>
  <si>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</si>
  <si>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</si>
  <si>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</si>
  <si>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</si>
  <si>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</si>
  <si>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</si>
  <si>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</si>
  <si>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</si>
  <si>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</si>
  <si>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</si>
  <si>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</si>
  <si>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</si>
  <si>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</si>
  <si>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</si>
  <si>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</si>
  <si>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</si>
  <si>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</si>
  <si>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</si>
  <si>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</si>
  <si>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</si>
  <si>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</si>
  <si>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</si>
  <si>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</si>
  <si>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</si>
  <si>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</si>
  <si>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</si>
  <si>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</si>
  <si>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</si>
  <si>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</si>
  <si>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</si>
  <si>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</si>
  <si>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</si>
  <si>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</si>
  <si>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</si>
  <si>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</si>
  <si>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</si>
  <si>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</si>
  <si>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</si>
  <si>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</si>
  <si>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</si>
  <si>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</si>
  <si>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</si>
  <si>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</si>
  <si>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</si>
  <si>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</si>
  <si>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</si>
  <si>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</si>
  <si>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</si>
  <si>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</si>
  <si>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</si>
  <si>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</si>
  <si>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</si>
  <si>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</si>
  <si>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</si>
  <si>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</si>
  <si>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</si>
  <si>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</si>
  <si>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</si>
  <si>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</si>
  <si>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</si>
  <si>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</si>
  <si>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</si>
  <si>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</si>
  <si>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</si>
  <si>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</si>
  <si>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</si>
  <si>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</si>
  <si>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</si>
  <si>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</si>
  <si>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</si>
  <si>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</si>
  <si>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</si>
  <si>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</si>
  <si>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</si>
  <si>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</si>
  <si>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</si>
  <si>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</si>
  <si>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</si>
  <si>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</si>
  <si>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</si>
  <si>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</si>
  <si>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</si>
  <si>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</si>
  <si>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</si>
  <si>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</si>
  <si>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</si>
  <si>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</si>
  <si>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</si>
  <si>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</si>
  <si>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</si>
  <si>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</si>
  <si>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</si>
  <si>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</si>
  <si>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</si>
  <si>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</si>
  <si>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</si>
  <si>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</si>
  <si>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</si>
  <si>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</si>
  <si>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</si>
  <si>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</si>
  <si>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</si>
  <si>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</si>
  <si>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</si>
  <si>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</si>
  <si>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</si>
  <si>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</si>
  <si>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</si>
  <si>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</si>
  <si>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</si>
  <si>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</si>
  <si>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</si>
  <si>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</si>
  <si>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</si>
  <si>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</si>
  <si>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</si>
  <si>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</si>
  <si>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</si>
  <si>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</si>
  <si>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</si>
  <si>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</si>
  <si>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</si>
  <si>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</si>
  <si>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</si>
  <si>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</si>
  <si>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</si>
  <si>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</si>
  <si>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</si>
  <si>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</si>
  <si>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</si>
  <si>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</si>
  <si>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</si>
  <si>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</si>
  <si>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</si>
  <si>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</si>
  <si>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</si>
  <si>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</si>
  <si>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</si>
  <si>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</si>
  <si>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</si>
  <si>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</si>
  <si>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</si>
  <si>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</si>
  <si>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</si>
  <si>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</si>
  <si>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</si>
  <si>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</si>
  <si>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</si>
  <si>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</si>
  <si>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</si>
  <si>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</si>
  <si>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</si>
  <si>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</si>
  <si>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</si>
  <si>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</si>
  <si>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</si>
  <si>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</si>
  <si>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</si>
  <si>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</si>
  <si>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</si>
  <si>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</si>
  <si>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</si>
  <si>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</si>
  <si>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</si>
  <si>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</si>
  <si>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</si>
  <si>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</si>
  <si>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</si>
  <si>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</si>
  <si>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</si>
  <si>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</si>
  <si>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</si>
  <si>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</si>
  <si>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</si>
  <si>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</si>
  <si>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</si>
  <si>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</si>
  <si>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</si>
  <si>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</si>
  <si>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</si>
  <si>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</si>
  <si>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</si>
  <si>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</si>
  <si>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</si>
  <si>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</si>
  <si>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</si>
  <si>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</si>
  <si>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</si>
  <si>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</si>
  <si>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</si>
  <si>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</si>
  <si>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</si>
  <si>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</si>
  <si>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</si>
  <si>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</si>
  <si>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</si>
  <si>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</si>
  <si>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</si>
  <si>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</si>
  <si>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</si>
  <si>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</si>
  <si>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</si>
  <si>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</si>
  <si>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</si>
  <si>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</si>
  <si>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</si>
  <si>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</si>
  <si>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</si>
  <si>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</si>
  <si>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</si>
  <si>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</si>
  <si>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</si>
  <si>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</si>
  <si>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</si>
  <si>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</si>
  <si>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</si>
  <si>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</si>
  <si>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</si>
  <si>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</si>
  <si>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</si>
  <si>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</si>
  <si>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</si>
  <si>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</si>
  <si>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</si>
  <si>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</si>
  <si>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</si>
  <si>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</si>
  <si>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</si>
  <si>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</si>
  <si>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</si>
  <si>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</si>
  <si>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</si>
  <si>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</si>
  <si>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</si>
  <si>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</si>
  <si>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</si>
  <si>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</si>
  <si>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</si>
  <si>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</si>
  <si>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</si>
  <si>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</si>
  <si>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</si>
  <si>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</si>
  <si>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</si>
  <si>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</si>
  <si>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</si>
  <si>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</si>
  <si>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</si>
  <si>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</si>
  <si>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</si>
  <si>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</si>
  <si>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</si>
  <si>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</si>
  <si>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</si>
  <si>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</si>
  <si>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</si>
  <si>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</si>
  <si>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</si>
  <si>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</si>
  <si>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</si>
  <si>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</si>
  <si>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</si>
  <si>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</si>
  <si>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</si>
  <si>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</si>
  <si>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</si>
  <si>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</si>
  <si>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</si>
  <si>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</si>
  <si>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</si>
  <si>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</si>
  <si>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</si>
  <si>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</si>
  <si>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</si>
  <si>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</si>
  <si>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</si>
  <si>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</si>
  <si>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</si>
  <si>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</si>
  <si>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</si>
  <si>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</si>
  <si>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</si>
  <si>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</si>
  <si>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</si>
  <si>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</si>
  <si>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</si>
  <si>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</si>
  <si>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</si>
  <si>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</si>
  <si>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</si>
  <si>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</si>
  <si>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</si>
  <si>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</si>
  <si>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</si>
  <si>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</si>
  <si>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</si>
  <si>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</si>
  <si>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</si>
  <si>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</si>
  <si>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</si>
  <si>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</si>
  <si>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</si>
  <si>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</si>
  <si>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</si>
  <si>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</si>
  <si>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</si>
  <si>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</si>
  <si>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</si>
  <si>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</si>
  <si>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</si>
  <si>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</si>
  <si>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</si>
  <si>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</si>
  <si>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</si>
  <si>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</si>
  <si>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</si>
  <si>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</si>
  <si>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</si>
  <si>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</si>
  <si>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</si>
  <si>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</si>
  <si>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</si>
  <si>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</si>
  <si>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</si>
  <si>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</si>
  <si>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</si>
  <si>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</si>
  <si>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</si>
  <si>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</si>
  <si>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</si>
  <si>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</si>
  <si>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</si>
  <si>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</si>
  <si>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</si>
  <si>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</si>
  <si>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</si>
  <si>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</si>
  <si>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</si>
  <si>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</si>
  <si>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</si>
  <si>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</si>
  <si>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</si>
  <si>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</si>
  <si>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</si>
  <si>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</si>
  <si>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</si>
  <si>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</si>
  <si>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</si>
  <si>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</si>
  <si>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</si>
  <si>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</si>
  <si>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</si>
  <si>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</si>
  <si>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</si>
  <si>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</si>
  <si>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</si>
  <si>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</si>
  <si>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</si>
  <si>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</si>
  <si>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ABPL90337 Managing Urban Landscapes - June</t>
  </si>
  <si>
    <t>Standard</t>
  </si>
  <si>
    <t>FHY</t>
  </si>
  <si>
    <t>Coursework</t>
  </si>
  <si>
    <t>c.farrell@unimelb.edu.au</t>
  </si>
  <si>
    <t>Total 40 hours: 2 x 4 hour lectures and tutorials per day (32 hours) and 1 x 8 hour field trip for one day during a week intensive.</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</si>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</sst>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20" fillId="0" borderId="9" xfId="0" applyFont="1" applyBorder="1" applyAlignment="1">
      <alignment horizontal="center"/>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8" fillId="0" borderId="11" xfId="0" applyFont="1" applyBorder="1" applyAlignment="1">
      <alignment horizontal="left" vertical="top" wrapText="1"/>
    </xf>
    <xf numFmtId="0" fontId="8" fillId="0" borderId="27" xfId="0" applyFont="1" applyBorder="1" applyAlignment="1">
      <alignment horizontal="left" vertical="top" wrapText="1"/>
    </xf>
    <xf numFmtId="0" fontId="8" fillId="0" borderId="7" xfId="0" applyFont="1" applyBorder="1" applyAlignment="1">
      <alignment horizontal="left" vertical="top" wrapText="1"/>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xf numFmtId="0" fontId="8" fillId="0" borderId="91" xfId="0" applyFont="1" applyBorder="1" applyAlignment="1">
      <alignment horizontal="left" vertical="top" wrapText="1"/>
    </xf>
    <xf numFmtId="0" fontId="8" fillId="0" borderId="87" xfId="0" applyFont="1" applyBorder="1" applyAlignment="1">
      <alignment horizontal="left" vertical="top" wrapText="1"/>
    </xf>
    <xf numFmtId="0" fontId="8" fillId="0" borderId="90" xfId="0" applyFont="1" applyBorder="1" applyAlignment="1">
      <alignment horizontal="left" vertical="top" wrapText="1"/>
    </xf>
    <xf numFmtId="0" fontId="8" fillId="0" borderId="94"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5" x14ac:dyDescent="0.25"/>
  <cols>
    <col min="1" max="1" width="85.42578125" customWidth="1"/>
    <col min="2" max="2" width="18.5703125" bestFit="1" customWidth="1"/>
    <col min="3" max="3" width="20" customWidth="1"/>
    <col min="4" max="4" width="22" customWidth="1"/>
    <col min="5" max="5" width="23.85546875" customWidth="1"/>
  </cols>
  <sheetData>
    <row r="1" spans="1:2" x14ac:dyDescent="0.25">
      <c r="A1" t="s">
        <v>0</v>
      </c>
      <c r="B1" s="323" t="str">
        <f>'1. Subject Data Input'!C3</f>
        <v>ANSC20005</v>
      </c>
    </row>
    <row r="5" spans="1:2" x14ac:dyDescent="0.25">
      <c r="A5" t="s">
        <v>1</v>
      </c>
      <c r="B5" t="s">
        <v>2</v>
      </c>
    </row>
    <row r="6" spans="1:2" x14ac:dyDescent="0.25">
      <c r="A6" t="s">
        <v>3</v>
      </c>
      <c r="B6" cm="1">
        <f t="array" ref="B6">INDEX('Subject Handbook Hours'!$E$2:$E$296,MATCH(1,('Handbook info'!$B$1='Subject Handbook Hours'!$A$2:$A$296)*('1. Subject Data Input'!$C$5='Subject Handbook Hours'!$C$2:$C$296),0))</f>
        <v>24</v>
      </c>
    </row>
    <row r="7" spans="1:2" x14ac:dyDescent="0.25">
      <c r="A7" t="s">
        <v>4</v>
      </c>
      <c r="B7" cm="1">
        <f t="array" ref="B7">INDEX('Subject Handbook Hours'!$F$2:$F$296,MATCH(1,('Handbook info'!$B$1='Subject Handbook Hours'!$A$2:$A$296)*('1. Subject Data Input'!$C$5='Subject Handbook Hours'!$C$2:$C$296),0))</f>
        <v>0</v>
      </c>
    </row>
    <row r="8" spans="1:2" x14ac:dyDescent="0.25">
      <c r="A8" t="s">
        <v>5</v>
      </c>
      <c r="B8" cm="1">
        <f t="array" ref="B8">INDEX('Subject Handbook Hours'!$G$2:$G$296,MATCH(1,('Handbook info'!$B$1='Subject Handbook Hours'!$A$2:$A$296)*('1. Subject Data Input'!$C$5='Subject Handbook Hours'!$C$2:$C$296),0))</f>
        <v>0</v>
      </c>
    </row>
    <row r="9" spans="1:2" x14ac:dyDescent="0.25">
      <c r="A9" t="s">
        <v>6</v>
      </c>
      <c r="B9" cm="1">
        <f t="array" ref="B9">INDEX('Subject Handbook Hours'!$H$2:$H$296,MATCH(1,('Handbook info'!$B$1='Subject Handbook Hours'!$A$2:$A$296)*('1. Subject Data Input'!$C$5='Subject Handbook Hours'!$C$2:$C$296),0))</f>
        <v>0</v>
      </c>
    </row>
    <row r="10" spans="1:2" x14ac:dyDescent="0.25">
      <c r="A10" t="s">
        <v>7</v>
      </c>
      <c r="B10" cm="1">
        <f t="array" ref="B10">INDEX('Subject Handbook Hours'!$I$2:$I$296,MATCH(1,('Handbook info'!$B$1='Subject Handbook Hours'!$A$2:$A$296)*('1. Subject Data Input'!$C$5='Subject Handbook Hours'!$C$2:$C$296),0))</f>
        <v>0</v>
      </c>
    </row>
    <row r="11" spans="1:2" x14ac:dyDescent="0.25">
      <c r="A11" t="s">
        <v>8</v>
      </c>
      <c r="B11" cm="1">
        <f t="array" ref="B11">INDEX('Subject Handbook Hours'!$J$2:$J$296,MATCH(1,('Handbook info'!$B$1='Subject Handbook Hours'!$A$2:$A$296)*('1. Subject Data Input'!$C$5='Subject Handbook Hours'!$C$2:$C$296),0))</f>
        <v>24</v>
      </c>
    </row>
    <row r="12" spans="1:2" x14ac:dyDescent="0.25">
      <c r="A12" t="s">
        <v>9</v>
      </c>
      <c r="B12" cm="1">
        <f t="array" ref="B12">INDEX('Subject Handbook Hours'!$K$2:$K$296,MATCH(1,('Handbook info'!$B$1='Subject Handbook Hours'!$A$2:$A$296)*('1. Subject Data Input'!$C$5='Subject Handbook Hours'!$C$2:$C$296),0))</f>
        <v>0</v>
      </c>
    </row>
    <row r="15" spans="1:2" x14ac:dyDescent="0.25">
      <c r="A15" s="324" t="s">
        <v>10</v>
      </c>
      <c r="B15">
        <f>'1. Subject Data Input'!C6</f>
        <v>280</v>
      </c>
    </row>
    <row r="17" spans="1:5" x14ac:dyDescent="0.25">
      <c r="A17" s="330" t="s">
        <v>11</v>
      </c>
    </row>
    <row r="18" spans="1:5" x14ac:dyDescent="0.25">
      <c r="A18" s="324" t="s">
        <v>12</v>
      </c>
      <c r="B18" s="325" t="s">
        <v>13</v>
      </c>
      <c r="C18" s="326">
        <f>B15/30</f>
        <v>9.3333333333333339</v>
      </c>
      <c r="D18" s="324" t="s">
        <v>14</v>
      </c>
      <c r="E18" s="327">
        <f>ROUND(C18,0)</f>
        <v>9</v>
      </c>
    </row>
    <row r="19" spans="1:5" x14ac:dyDescent="0.25">
      <c r="A19" s="324"/>
      <c r="C19" s="328"/>
      <c r="D19" s="324"/>
      <c r="E19" s="329"/>
    </row>
    <row r="20" spans="1:5" x14ac:dyDescent="0.25">
      <c r="A20" s="324" t="s">
        <v>15</v>
      </c>
      <c r="B20" s="325" t="s">
        <v>16</v>
      </c>
      <c r="C20" s="326">
        <f>B15/30</f>
        <v>9.3333333333333339</v>
      </c>
      <c r="D20" s="324"/>
      <c r="E20" s="327">
        <f>ROUND(C20,0)+1</f>
        <v>10</v>
      </c>
    </row>
    <row r="22" spans="1:5" x14ac:dyDescent="0.25">
      <c r="A22" s="324" t="s">
        <v>17</v>
      </c>
    </row>
    <row r="23" spans="1:5" ht="15.75" thickBot="1" x14ac:dyDescent="0.3">
      <c r="A23" s="337" t="s">
        <v>18</v>
      </c>
      <c r="B23" s="337" t="s">
        <v>19</v>
      </c>
      <c r="C23" s="337" t="s">
        <v>20</v>
      </c>
      <c r="D23" s="337" t="s">
        <v>21</v>
      </c>
      <c r="E23" s="338" t="s">
        <v>22</v>
      </c>
    </row>
    <row r="24" spans="1:5" ht="15.75" thickBot="1" x14ac:dyDescent="0.3">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5.75" thickBot="1" x14ac:dyDescent="0.3">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5.75" thickBot="1" x14ac:dyDescent="0.3">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5.75" thickBot="1" x14ac:dyDescent="0.3">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5.75" thickBot="1" x14ac:dyDescent="0.3">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5.75" thickBot="1" x14ac:dyDescent="0.3">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5.75" thickBot="1" x14ac:dyDescent="0.3">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2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40625" defaultRowHeight="13.5" outlineLevelRow="1" x14ac:dyDescent="0.25"/>
  <cols>
    <col min="1" max="1" width="5.28515625" style="76" customWidth="1"/>
    <col min="2" max="2" width="37.28515625" style="76" customWidth="1"/>
    <col min="3" max="3" width="20" style="76" customWidth="1"/>
    <col min="4" max="9" width="10.7109375" style="76" customWidth="1"/>
    <col min="10" max="10" width="20" style="76" customWidth="1"/>
    <col min="11" max="11" width="12.5703125" style="76" customWidth="1"/>
    <col min="12" max="12" width="19.5703125" style="76" customWidth="1"/>
    <col min="13" max="13" width="13.42578125" style="76" customWidth="1"/>
    <col min="14" max="14" width="20.7109375" style="293" customWidth="1"/>
    <col min="15" max="16" width="10.7109375" style="76" customWidth="1"/>
    <col min="17" max="17" width="33.28515625" style="76" customWidth="1"/>
    <col min="18" max="18" width="9.140625" style="76"/>
    <col min="19" max="19" width="83.7109375" style="76" customWidth="1"/>
    <col min="20" max="20" width="27.42578125" style="76" customWidth="1"/>
    <col min="21" max="16384" width="9.140625" style="76"/>
  </cols>
  <sheetData>
    <row r="1" spans="1:17" ht="14.25" thickBot="1" x14ac:dyDescent="0.3">
      <c r="A1" s="73"/>
      <c r="B1" s="82" t="s">
        <v>23</v>
      </c>
      <c r="C1" s="83"/>
      <c r="D1" s="83"/>
      <c r="E1" s="83"/>
      <c r="F1" s="83"/>
      <c r="G1" s="83"/>
      <c r="H1" s="83"/>
      <c r="I1" s="83"/>
      <c r="J1" s="84"/>
      <c r="K1" s="84"/>
      <c r="L1" s="83"/>
      <c r="M1" s="83"/>
      <c r="N1" s="291"/>
      <c r="O1" s="83"/>
      <c r="P1" s="83"/>
      <c r="Q1" s="83"/>
    </row>
    <row r="2" spans="1:17" x14ac:dyDescent="0.25">
      <c r="A2" s="73"/>
      <c r="B2" s="73"/>
      <c r="C2" s="73"/>
      <c r="D2" s="73"/>
      <c r="E2" s="73"/>
      <c r="F2" s="73"/>
      <c r="G2" s="73"/>
      <c r="H2" s="73"/>
      <c r="I2" s="73"/>
      <c r="J2" s="73"/>
      <c r="K2" s="73"/>
      <c r="L2" s="73"/>
      <c r="M2" s="73"/>
      <c r="N2" s="292"/>
      <c r="O2" s="73"/>
      <c r="P2" s="73"/>
      <c r="Q2" s="73"/>
    </row>
    <row r="3" spans="1:17" ht="13.5" customHeight="1" x14ac:dyDescent="0.25">
      <c r="A3" s="73"/>
      <c r="B3" s="85" t="s">
        <v>24</v>
      </c>
      <c r="C3" s="220" t="s">
        <v>25</v>
      </c>
      <c r="D3" s="203"/>
      <c r="E3" s="446" t="str">
        <f>IFERROR(VLOOKUP(C3,'(HIDE) 3.Historical Enrolment'!A1:I221,2,FALSE),"")</f>
        <v>Companion Animal Biology</v>
      </c>
      <c r="F3" s="447"/>
      <c r="G3" s="447"/>
      <c r="H3" s="447"/>
      <c r="I3" s="447"/>
      <c r="J3" s="447"/>
      <c r="P3" s="435" t="s">
        <v>26</v>
      </c>
      <c r="Q3" s="435"/>
    </row>
    <row r="4" spans="1:17" ht="30" customHeight="1" x14ac:dyDescent="0.25">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26" t="s">
        <v>32</v>
      </c>
      <c r="Q4" s="426"/>
    </row>
    <row r="5" spans="1:17" x14ac:dyDescent="0.25">
      <c r="A5" s="73"/>
      <c r="B5" s="85" t="s">
        <v>33</v>
      </c>
      <c r="C5" s="86" t="s">
        <v>34</v>
      </c>
      <c r="D5" s="205"/>
      <c r="E5" s="218"/>
      <c r="F5" s="218" t="s">
        <v>35</v>
      </c>
      <c r="G5" s="219" t="str">
        <f>VLOOKUP(C3,'(HIDE) 3.Historical Enrolment'!A1:I225,9,FALSE)</f>
        <v>UG</v>
      </c>
      <c r="H5" s="113"/>
      <c r="P5" s="436" t="s">
        <v>36</v>
      </c>
      <c r="Q5" s="436"/>
    </row>
    <row r="6" spans="1:17" ht="13.5" customHeight="1" x14ac:dyDescent="0.25">
      <c r="A6" s="73"/>
      <c r="B6" s="85" t="s">
        <v>37</v>
      </c>
      <c r="C6" s="219">
        <f>VLOOKUP(C3,'(HIDE) Subject Delivery'!J3:M199,4,FALSE)</f>
        <v>280</v>
      </c>
      <c r="D6" s="205"/>
      <c r="E6" s="87" t="e">
        <f>'(HIDE) 3.Historical Enrolment'!#REF!</f>
        <v>#REF!</v>
      </c>
      <c r="F6" s="87"/>
      <c r="G6" s="88"/>
      <c r="H6" s="223"/>
      <c r="J6" s="85" t="s">
        <v>38</v>
      </c>
      <c r="K6" s="85"/>
      <c r="L6" s="86"/>
    </row>
    <row r="7" spans="1:17" x14ac:dyDescent="0.25">
      <c r="A7" s="73"/>
      <c r="B7" s="73"/>
      <c r="C7" s="73"/>
      <c r="D7" s="73"/>
      <c r="E7" s="73"/>
      <c r="F7" s="73"/>
      <c r="G7" s="73"/>
      <c r="H7" s="73"/>
      <c r="I7" s="73"/>
      <c r="J7" s="73"/>
      <c r="K7" s="73"/>
      <c r="L7" s="73"/>
      <c r="M7" s="73"/>
      <c r="N7" s="292"/>
      <c r="O7" s="73"/>
      <c r="P7" s="73"/>
      <c r="Q7" s="73"/>
    </row>
    <row r="8" spans="1:17" ht="14.25" thickBot="1" x14ac:dyDescent="0.3">
      <c r="A8" s="73"/>
      <c r="B8" s="82" t="s">
        <v>39</v>
      </c>
      <c r="C8" s="83"/>
      <c r="D8" s="83"/>
      <c r="E8" s="83"/>
      <c r="F8" s="83"/>
      <c r="G8" s="83"/>
      <c r="H8" s="83"/>
      <c r="I8" s="83"/>
      <c r="J8" s="83"/>
      <c r="K8" s="83"/>
      <c r="L8" s="83"/>
      <c r="M8" s="83"/>
      <c r="N8" s="291"/>
      <c r="O8" s="83"/>
      <c r="P8" s="83"/>
      <c r="Q8" s="83"/>
    </row>
    <row r="9" spans="1:17" ht="15" x14ac:dyDescent="0.25">
      <c r="A9" s="73"/>
      <c r="B9" s="73"/>
      <c r="C9" s="73"/>
      <c r="D9" s="73"/>
      <c r="E9" s="73"/>
      <c r="F9" s="73"/>
      <c r="G9" s="73"/>
      <c r="H9" s="73"/>
      <c r="I9" s="73"/>
      <c r="J9" s="73"/>
      <c r="K9" s="73"/>
      <c r="L9" s="73"/>
      <c r="M9" s="73"/>
      <c r="N9" s="292"/>
      <c r="O9" s="444"/>
      <c r="P9" s="444"/>
      <c r="Q9" s="445"/>
    </row>
    <row r="10" spans="1:17" ht="36" x14ac:dyDescent="0.25">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25">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25">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25">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3">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4.25" thickTop="1" x14ac:dyDescent="0.25">
      <c r="A15" s="73"/>
      <c r="B15" s="73"/>
      <c r="C15" s="73"/>
      <c r="D15" s="73"/>
      <c r="E15" s="73"/>
      <c r="F15" s="73"/>
      <c r="G15" s="73"/>
      <c r="H15" s="73"/>
      <c r="I15" s="73"/>
      <c r="J15" s="73"/>
      <c r="K15" s="73"/>
      <c r="L15" s="73"/>
      <c r="M15" s="73"/>
      <c r="N15" s="292"/>
      <c r="O15" s="73"/>
      <c r="P15" s="73"/>
      <c r="Q15" s="73"/>
    </row>
    <row r="16" spans="1:17" ht="14.25" thickBot="1" x14ac:dyDescent="0.3">
      <c r="A16" s="73"/>
      <c r="B16" s="82" t="s">
        <v>57</v>
      </c>
      <c r="C16" s="83"/>
      <c r="D16" s="83"/>
      <c r="E16" s="83"/>
      <c r="F16" s="83"/>
      <c r="G16" s="83"/>
      <c r="H16" s="83"/>
      <c r="I16" s="83"/>
      <c r="J16" s="83"/>
      <c r="K16" s="83"/>
      <c r="L16" s="83"/>
      <c r="M16" s="83"/>
      <c r="N16" s="291"/>
      <c r="O16" s="83"/>
      <c r="P16" s="83"/>
      <c r="Q16" s="83"/>
    </row>
    <row r="17" spans="1:17" x14ac:dyDescent="0.25">
      <c r="A17" s="73"/>
      <c r="B17" s="73"/>
      <c r="C17" s="73"/>
      <c r="D17" s="73"/>
      <c r="E17" s="73"/>
      <c r="F17" s="73"/>
      <c r="G17" s="73"/>
      <c r="H17" s="73"/>
      <c r="I17" s="73"/>
      <c r="J17" s="73"/>
      <c r="K17" s="73"/>
      <c r="L17" s="73"/>
      <c r="M17" s="73"/>
      <c r="N17" s="292"/>
      <c r="O17" s="73"/>
      <c r="P17" s="73"/>
      <c r="Q17" s="73"/>
    </row>
    <row r="18" spans="1:17" x14ac:dyDescent="0.25">
      <c r="A18" s="73"/>
      <c r="B18" s="138" t="s">
        <v>58</v>
      </c>
      <c r="C18" s="138" t="s">
        <v>59</v>
      </c>
      <c r="D18" s="206"/>
      <c r="E18" s="139"/>
      <c r="F18" s="139"/>
      <c r="G18" s="139"/>
      <c r="H18" s="139"/>
      <c r="I18" s="139"/>
      <c r="J18" s="139"/>
      <c r="K18" s="139"/>
      <c r="L18" s="139"/>
      <c r="M18" s="139"/>
      <c r="N18" s="410" t="s">
        <v>17</v>
      </c>
      <c r="O18" s="411"/>
      <c r="P18" s="411"/>
      <c r="Q18" s="412"/>
    </row>
    <row r="19" spans="1:17" s="216" customFormat="1" ht="36" x14ac:dyDescent="0.2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25">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25">
      <c r="A21" s="73"/>
      <c r="B21" s="95" t="s">
        <v>61</v>
      </c>
      <c r="C21" s="225">
        <v>22</v>
      </c>
      <c r="D21" s="232"/>
      <c r="E21" s="233"/>
      <c r="F21" s="228"/>
      <c r="G21" s="233"/>
      <c r="H21" s="228"/>
      <c r="I21" s="233"/>
      <c r="J21" s="247"/>
      <c r="K21" s="232"/>
      <c r="L21" s="233"/>
      <c r="M21" s="228"/>
      <c r="N21" s="283">
        <v>200</v>
      </c>
      <c r="O21" s="89"/>
      <c r="P21" s="89"/>
      <c r="Q21" s="86"/>
    </row>
    <row r="22" spans="1:17" x14ac:dyDescent="0.25">
      <c r="A22" s="73"/>
      <c r="B22" s="95" t="s">
        <v>62</v>
      </c>
      <c r="C22" s="225"/>
      <c r="D22" s="232">
        <v>6</v>
      </c>
      <c r="E22" s="233"/>
      <c r="F22" s="228">
        <v>8</v>
      </c>
      <c r="G22" s="233">
        <v>16</v>
      </c>
      <c r="H22" s="228"/>
      <c r="I22" s="233"/>
      <c r="J22" s="247"/>
      <c r="K22" s="232"/>
      <c r="L22" s="233"/>
      <c r="M22" s="228"/>
      <c r="N22" s="283"/>
      <c r="O22" s="89"/>
      <c r="P22" s="89"/>
      <c r="Q22" s="86"/>
    </row>
    <row r="23" spans="1:17" x14ac:dyDescent="0.25">
      <c r="A23" s="73"/>
      <c r="B23" s="95" t="s">
        <v>61</v>
      </c>
      <c r="C23" s="225"/>
      <c r="D23" s="232"/>
      <c r="E23" s="233"/>
      <c r="F23" s="228"/>
      <c r="G23" s="233"/>
      <c r="H23" s="228"/>
      <c r="I23" s="233"/>
      <c r="J23" s="247"/>
      <c r="K23" s="232"/>
      <c r="L23" s="233"/>
      <c r="M23" s="228"/>
      <c r="N23" s="283">
        <v>48</v>
      </c>
      <c r="O23" s="89"/>
      <c r="P23" s="89"/>
      <c r="Q23" s="86"/>
    </row>
    <row r="24" spans="1:17" x14ac:dyDescent="0.25">
      <c r="A24" s="73"/>
      <c r="B24" s="95"/>
      <c r="C24" s="225"/>
      <c r="D24" s="232"/>
      <c r="E24" s="233"/>
      <c r="F24" s="228"/>
      <c r="G24" s="233"/>
      <c r="H24" s="228"/>
      <c r="I24" s="233"/>
      <c r="J24" s="247"/>
      <c r="K24" s="232"/>
      <c r="L24" s="233"/>
      <c r="M24" s="228"/>
      <c r="N24" s="283"/>
      <c r="O24" s="89"/>
      <c r="P24" s="89"/>
      <c r="Q24" s="86"/>
    </row>
    <row r="25" spans="1:17" x14ac:dyDescent="0.25">
      <c r="A25" s="73"/>
      <c r="B25" s="95"/>
      <c r="C25" s="225"/>
      <c r="D25" s="232"/>
      <c r="E25" s="233"/>
      <c r="F25" s="228"/>
      <c r="G25" s="233"/>
      <c r="H25" s="228"/>
      <c r="I25" s="233"/>
      <c r="J25" s="247"/>
      <c r="K25" s="232"/>
      <c r="L25" s="233"/>
      <c r="M25" s="228"/>
      <c r="N25" s="283"/>
      <c r="O25" s="89"/>
      <c r="P25" s="89"/>
      <c r="Q25" s="86"/>
    </row>
    <row r="26" spans="1:17" x14ac:dyDescent="0.25">
      <c r="A26" s="73"/>
      <c r="B26" s="95"/>
      <c r="C26" s="225"/>
      <c r="D26" s="232"/>
      <c r="E26" s="233"/>
      <c r="F26" s="228"/>
      <c r="G26" s="233"/>
      <c r="H26" s="228"/>
      <c r="I26" s="233"/>
      <c r="J26" s="247"/>
      <c r="K26" s="232"/>
      <c r="L26" s="233"/>
      <c r="M26" s="228"/>
      <c r="N26" s="283"/>
      <c r="O26" s="89"/>
      <c r="P26" s="89"/>
      <c r="Q26" s="86"/>
    </row>
    <row r="27" spans="1:17" x14ac:dyDescent="0.25">
      <c r="A27" s="73"/>
      <c r="B27" s="95"/>
      <c r="C27" s="225"/>
      <c r="D27" s="232"/>
      <c r="E27" s="233"/>
      <c r="F27" s="228"/>
      <c r="G27" s="233"/>
      <c r="H27" s="228"/>
      <c r="I27" s="233"/>
      <c r="J27" s="247"/>
      <c r="K27" s="232"/>
      <c r="L27" s="233"/>
      <c r="M27" s="228"/>
      <c r="N27" s="283"/>
      <c r="O27" s="89"/>
      <c r="P27" s="89"/>
      <c r="Q27" s="86"/>
    </row>
    <row r="28" spans="1:17" x14ac:dyDescent="0.25">
      <c r="A28" s="73"/>
      <c r="B28" s="138" t="s">
        <v>63</v>
      </c>
      <c r="C28" s="138" t="s">
        <v>59</v>
      </c>
      <c r="D28" s="234"/>
      <c r="E28" s="139"/>
      <c r="F28" s="139"/>
      <c r="G28" s="139"/>
      <c r="H28" s="139"/>
      <c r="I28" s="139"/>
      <c r="J28" s="139"/>
      <c r="K28" s="139"/>
      <c r="L28" s="139"/>
      <c r="M28" s="139"/>
      <c r="N28" s="410" t="s">
        <v>17</v>
      </c>
      <c r="O28" s="411"/>
      <c r="P28" s="411"/>
      <c r="Q28" s="412"/>
    </row>
    <row r="29" spans="1:17" s="216" customFormat="1" ht="36" x14ac:dyDescent="0.2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25">
      <c r="A30" s="73"/>
      <c r="B30" s="95" t="s">
        <v>64</v>
      </c>
      <c r="C30" s="225"/>
      <c r="D30" s="232"/>
      <c r="E30" s="233"/>
      <c r="F30" s="228">
        <v>4</v>
      </c>
      <c r="G30" s="233">
        <v>8</v>
      </c>
      <c r="H30" s="228"/>
      <c r="I30" s="233"/>
      <c r="J30" s="247"/>
      <c r="K30" s="232"/>
      <c r="L30" s="233"/>
      <c r="M30" s="228"/>
      <c r="N30" s="283"/>
      <c r="O30" s="89"/>
      <c r="P30" s="89"/>
      <c r="Q30" s="86"/>
    </row>
    <row r="31" spans="1:17" x14ac:dyDescent="0.25">
      <c r="A31" s="73"/>
      <c r="B31" s="95"/>
      <c r="C31" s="225"/>
      <c r="D31" s="232"/>
      <c r="E31" s="233"/>
      <c r="F31" s="228"/>
      <c r="G31" s="233"/>
      <c r="H31" s="228"/>
      <c r="I31" s="233"/>
      <c r="J31" s="247"/>
      <c r="K31" s="232"/>
      <c r="L31" s="233"/>
      <c r="M31" s="228"/>
      <c r="N31" s="283"/>
      <c r="O31" s="89"/>
      <c r="P31" s="89"/>
      <c r="Q31" s="86"/>
    </row>
    <row r="32" spans="1:17" x14ac:dyDescent="0.25">
      <c r="A32" s="73"/>
      <c r="B32" s="95"/>
      <c r="C32" s="226"/>
      <c r="D32" s="237"/>
      <c r="E32" s="238"/>
      <c r="F32" s="229"/>
      <c r="G32" s="238"/>
      <c r="H32" s="229"/>
      <c r="I32" s="238"/>
      <c r="J32" s="248"/>
      <c r="K32" s="237"/>
      <c r="L32" s="238"/>
      <c r="M32" s="229"/>
      <c r="N32" s="284"/>
      <c r="O32" s="96"/>
      <c r="P32" s="96"/>
      <c r="Q32" s="86"/>
    </row>
    <row r="33" spans="1:17" x14ac:dyDescent="0.25">
      <c r="A33" s="73"/>
      <c r="B33" s="95"/>
      <c r="C33" s="226"/>
      <c r="D33" s="237"/>
      <c r="E33" s="238"/>
      <c r="F33" s="229"/>
      <c r="G33" s="238"/>
      <c r="H33" s="229"/>
      <c r="I33" s="238"/>
      <c r="J33" s="248"/>
      <c r="K33" s="237"/>
      <c r="L33" s="238"/>
      <c r="M33" s="229"/>
      <c r="N33" s="284"/>
      <c r="O33" s="96"/>
      <c r="P33" s="96"/>
      <c r="Q33" s="86"/>
    </row>
    <row r="34" spans="1:17" x14ac:dyDescent="0.25">
      <c r="A34" s="73"/>
      <c r="B34" s="95"/>
      <c r="C34" s="226"/>
      <c r="D34" s="237"/>
      <c r="E34" s="238"/>
      <c r="F34" s="229"/>
      <c r="G34" s="238"/>
      <c r="H34" s="229"/>
      <c r="I34" s="238"/>
      <c r="J34" s="248"/>
      <c r="K34" s="237"/>
      <c r="L34" s="238"/>
      <c r="M34" s="229"/>
      <c r="N34" s="284"/>
      <c r="O34" s="96"/>
      <c r="P34" s="96"/>
      <c r="Q34" s="86"/>
    </row>
    <row r="35" spans="1:17" ht="14.25" thickBot="1" x14ac:dyDescent="0.3">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4.25" thickTop="1" x14ac:dyDescent="0.25">
      <c r="A36" s="73"/>
      <c r="B36" s="98"/>
      <c r="C36" s="73"/>
      <c r="D36" s="73"/>
      <c r="E36" s="73"/>
      <c r="F36" s="73"/>
      <c r="G36" s="73"/>
      <c r="H36" s="73"/>
      <c r="I36" s="73"/>
      <c r="J36" s="73"/>
      <c r="K36" s="73"/>
      <c r="L36" s="73"/>
      <c r="M36" s="73"/>
      <c r="N36" s="292"/>
      <c r="O36" s="73"/>
      <c r="P36" s="73"/>
      <c r="Q36" s="73"/>
    </row>
    <row r="37" spans="1:17" x14ac:dyDescent="0.25">
      <c r="A37" s="73"/>
      <c r="B37" s="123"/>
      <c r="C37" s="138" t="s">
        <v>59</v>
      </c>
      <c r="D37" s="206"/>
      <c r="E37" s="139"/>
      <c r="F37" s="139"/>
      <c r="G37" s="139"/>
      <c r="H37" s="139"/>
      <c r="I37" s="139"/>
      <c r="J37" s="139"/>
      <c r="K37" s="139"/>
      <c r="L37" s="139"/>
      <c r="M37" s="139"/>
      <c r="N37" s="410" t="s">
        <v>17</v>
      </c>
      <c r="O37" s="411"/>
      <c r="P37" s="411"/>
      <c r="Q37" s="412"/>
    </row>
    <row r="38" spans="1:17" ht="36" x14ac:dyDescent="0.25">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25">
      <c r="A39" s="73"/>
      <c r="B39" s="95" t="s">
        <v>68</v>
      </c>
      <c r="C39" s="225"/>
      <c r="D39" s="232">
        <v>4</v>
      </c>
      <c r="E39" s="233"/>
      <c r="F39" s="228"/>
      <c r="G39" s="233"/>
      <c r="H39" s="228"/>
      <c r="I39" s="225"/>
      <c r="J39" s="254"/>
      <c r="K39" s="232"/>
      <c r="L39" s="233"/>
      <c r="M39" s="228"/>
      <c r="N39" s="282"/>
      <c r="O39" s="89"/>
      <c r="P39" s="89"/>
      <c r="Q39" s="86"/>
    </row>
    <row r="40" spans="1:17" x14ac:dyDescent="0.25">
      <c r="A40" s="73"/>
      <c r="B40" s="95"/>
      <c r="C40" s="225"/>
      <c r="D40" s="232"/>
      <c r="E40" s="233"/>
      <c r="F40" s="228"/>
      <c r="G40" s="233"/>
      <c r="H40" s="228"/>
      <c r="I40" s="225"/>
      <c r="J40" s="254"/>
      <c r="K40" s="232"/>
      <c r="L40" s="233"/>
      <c r="M40" s="228"/>
      <c r="N40" s="282"/>
      <c r="O40" s="89"/>
      <c r="P40" s="89"/>
      <c r="Q40" s="86"/>
    </row>
    <row r="41" spans="1:17" x14ac:dyDescent="0.25">
      <c r="A41" s="73"/>
      <c r="B41" s="95"/>
      <c r="C41" s="225"/>
      <c r="D41" s="232"/>
      <c r="E41" s="233"/>
      <c r="F41" s="228"/>
      <c r="G41" s="233"/>
      <c r="H41" s="228"/>
      <c r="I41" s="225"/>
      <c r="J41" s="254"/>
      <c r="K41" s="232"/>
      <c r="L41" s="233"/>
      <c r="M41" s="228"/>
      <c r="N41" s="282"/>
      <c r="O41" s="89"/>
      <c r="P41" s="89"/>
      <c r="Q41" s="86"/>
    </row>
    <row r="42" spans="1:17" x14ac:dyDescent="0.25">
      <c r="A42" s="73"/>
      <c r="B42" s="95"/>
      <c r="C42" s="225"/>
      <c r="D42" s="232"/>
      <c r="E42" s="233"/>
      <c r="F42" s="228"/>
      <c r="G42" s="233"/>
      <c r="H42" s="228"/>
      <c r="I42" s="225"/>
      <c r="J42" s="254"/>
      <c r="K42" s="232"/>
      <c r="L42" s="233"/>
      <c r="M42" s="228"/>
      <c r="N42" s="282"/>
      <c r="O42" s="89"/>
      <c r="P42" s="89"/>
      <c r="Q42" s="86"/>
    </row>
    <row r="43" spans="1:17" x14ac:dyDescent="0.25">
      <c r="A43" s="73"/>
      <c r="B43" s="95"/>
      <c r="C43" s="225"/>
      <c r="D43" s="232"/>
      <c r="E43" s="233"/>
      <c r="F43" s="228"/>
      <c r="G43" s="233"/>
      <c r="H43" s="228"/>
      <c r="I43" s="225"/>
      <c r="J43" s="254"/>
      <c r="K43" s="232"/>
      <c r="L43" s="233"/>
      <c r="M43" s="228"/>
      <c r="N43" s="282"/>
      <c r="O43" s="89"/>
      <c r="P43" s="89"/>
      <c r="Q43" s="86"/>
    </row>
    <row r="44" spans="1:17" x14ac:dyDescent="0.25">
      <c r="A44" s="73"/>
      <c r="B44" s="95"/>
      <c r="C44" s="225"/>
      <c r="D44" s="232"/>
      <c r="E44" s="233"/>
      <c r="F44" s="228"/>
      <c r="G44" s="233"/>
      <c r="H44" s="228"/>
      <c r="I44" s="225"/>
      <c r="J44" s="254"/>
      <c r="K44" s="232"/>
      <c r="L44" s="233"/>
      <c r="M44" s="228"/>
      <c r="N44" s="282"/>
      <c r="O44" s="89"/>
      <c r="P44" s="89"/>
      <c r="Q44" s="86"/>
    </row>
    <row r="45" spans="1:17" x14ac:dyDescent="0.25">
      <c r="A45" s="73"/>
      <c r="B45" s="95"/>
      <c r="C45" s="225"/>
      <c r="D45" s="232"/>
      <c r="E45" s="233"/>
      <c r="F45" s="228"/>
      <c r="G45" s="233"/>
      <c r="H45" s="228"/>
      <c r="I45" s="225"/>
      <c r="J45" s="254"/>
      <c r="K45" s="232"/>
      <c r="L45" s="233"/>
      <c r="M45" s="228"/>
      <c r="N45" s="282"/>
      <c r="O45" s="89"/>
      <c r="P45" s="89"/>
      <c r="Q45" s="86"/>
    </row>
    <row r="46" spans="1:17" x14ac:dyDescent="0.25">
      <c r="A46" s="73"/>
      <c r="B46" s="95"/>
      <c r="C46" s="225"/>
      <c r="D46" s="232"/>
      <c r="E46" s="233"/>
      <c r="F46" s="228"/>
      <c r="G46" s="233"/>
      <c r="H46" s="228"/>
      <c r="I46" s="225"/>
      <c r="J46" s="254"/>
      <c r="K46" s="232"/>
      <c r="L46" s="233"/>
      <c r="M46" s="228"/>
      <c r="N46" s="282"/>
      <c r="O46" s="89"/>
      <c r="P46" s="89"/>
      <c r="Q46" s="86"/>
    </row>
    <row r="47" spans="1:17" x14ac:dyDescent="0.25">
      <c r="A47" s="73"/>
      <c r="B47" s="95"/>
      <c r="C47" s="225"/>
      <c r="D47" s="232"/>
      <c r="E47" s="233"/>
      <c r="F47" s="228"/>
      <c r="G47" s="233"/>
      <c r="H47" s="228"/>
      <c r="I47" s="225"/>
      <c r="J47" s="254"/>
      <c r="K47" s="232"/>
      <c r="L47" s="233"/>
      <c r="M47" s="228"/>
      <c r="N47" s="282"/>
      <c r="O47" s="89"/>
      <c r="P47" s="89"/>
      <c r="Q47" s="86"/>
    </row>
    <row r="48" spans="1:17" x14ac:dyDescent="0.25">
      <c r="A48" s="73"/>
      <c r="B48" s="95"/>
      <c r="C48" s="225"/>
      <c r="D48" s="232"/>
      <c r="E48" s="233"/>
      <c r="F48" s="228"/>
      <c r="G48" s="233"/>
      <c r="H48" s="228"/>
      <c r="I48" s="225"/>
      <c r="J48" s="254"/>
      <c r="K48" s="232"/>
      <c r="L48" s="233"/>
      <c r="M48" s="228"/>
      <c r="N48" s="282"/>
      <c r="O48" s="89"/>
      <c r="P48" s="89"/>
      <c r="Q48" s="86"/>
    </row>
    <row r="49" spans="1:17" x14ac:dyDescent="0.25">
      <c r="A49" s="73"/>
      <c r="B49" s="95"/>
      <c r="C49" s="225"/>
      <c r="D49" s="232"/>
      <c r="E49" s="233"/>
      <c r="F49" s="228"/>
      <c r="G49" s="233"/>
      <c r="H49" s="228"/>
      <c r="I49" s="225"/>
      <c r="J49" s="254"/>
      <c r="K49" s="232"/>
      <c r="L49" s="233"/>
      <c r="M49" s="228"/>
      <c r="N49" s="282"/>
      <c r="O49" s="89"/>
      <c r="P49" s="89"/>
      <c r="Q49" s="86"/>
    </row>
    <row r="50" spans="1:17" x14ac:dyDescent="0.25">
      <c r="A50" s="73"/>
      <c r="B50" s="95"/>
      <c r="C50" s="225"/>
      <c r="D50" s="232"/>
      <c r="E50" s="233"/>
      <c r="F50" s="228"/>
      <c r="G50" s="233"/>
      <c r="H50" s="228"/>
      <c r="I50" s="225"/>
      <c r="J50" s="254"/>
      <c r="K50" s="232"/>
      <c r="L50" s="233"/>
      <c r="M50" s="228"/>
      <c r="N50" s="282"/>
      <c r="O50" s="89"/>
      <c r="P50" s="89"/>
      <c r="Q50" s="86"/>
    </row>
    <row r="51" spans="1:17" x14ac:dyDescent="0.25">
      <c r="A51" s="73"/>
      <c r="B51" s="95"/>
      <c r="C51" s="226"/>
      <c r="D51" s="237"/>
      <c r="E51" s="238"/>
      <c r="F51" s="229"/>
      <c r="G51" s="238"/>
      <c r="H51" s="229"/>
      <c r="I51" s="226"/>
      <c r="J51" s="255"/>
      <c r="K51" s="237"/>
      <c r="L51" s="238"/>
      <c r="M51" s="229"/>
      <c r="N51" s="285"/>
      <c r="O51" s="96"/>
      <c r="P51" s="96"/>
      <c r="Q51" s="86"/>
    </row>
    <row r="52" spans="1:17" x14ac:dyDescent="0.25">
      <c r="A52" s="73"/>
      <c r="B52" s="95"/>
      <c r="C52" s="226"/>
      <c r="D52" s="237"/>
      <c r="E52" s="238"/>
      <c r="F52" s="229"/>
      <c r="G52" s="238"/>
      <c r="H52" s="229"/>
      <c r="I52" s="226"/>
      <c r="J52" s="255"/>
      <c r="K52" s="237"/>
      <c r="L52" s="238"/>
      <c r="M52" s="229"/>
      <c r="N52" s="285"/>
      <c r="O52" s="96"/>
      <c r="P52" s="96"/>
      <c r="Q52" s="86"/>
    </row>
    <row r="53" spans="1:17" x14ac:dyDescent="0.25">
      <c r="A53" s="73"/>
      <c r="B53" s="95"/>
      <c r="C53" s="226"/>
      <c r="D53" s="237"/>
      <c r="E53" s="238"/>
      <c r="F53" s="229"/>
      <c r="G53" s="238"/>
      <c r="H53" s="229"/>
      <c r="I53" s="226"/>
      <c r="J53" s="255"/>
      <c r="K53" s="237"/>
      <c r="L53" s="238"/>
      <c r="M53" s="229"/>
      <c r="N53" s="285"/>
      <c r="O53" s="96"/>
      <c r="P53" s="96"/>
      <c r="Q53" s="86"/>
    </row>
    <row r="54" spans="1:17" x14ac:dyDescent="0.25">
      <c r="A54" s="73"/>
      <c r="B54" s="95"/>
      <c r="C54" s="226"/>
      <c r="D54" s="237"/>
      <c r="E54" s="238"/>
      <c r="F54" s="229"/>
      <c r="G54" s="238"/>
      <c r="H54" s="229"/>
      <c r="I54" s="226"/>
      <c r="J54" s="255"/>
      <c r="K54" s="237"/>
      <c r="L54" s="238"/>
      <c r="M54" s="229"/>
      <c r="N54" s="285"/>
      <c r="O54" s="96"/>
      <c r="P54" s="96"/>
      <c r="Q54" s="86"/>
    </row>
    <row r="55" spans="1:17" x14ac:dyDescent="0.25">
      <c r="A55" s="73"/>
      <c r="B55" s="95"/>
      <c r="C55" s="226"/>
      <c r="D55" s="237"/>
      <c r="E55" s="238"/>
      <c r="F55" s="229"/>
      <c r="G55" s="238"/>
      <c r="H55" s="229"/>
      <c r="I55" s="226"/>
      <c r="J55" s="255"/>
      <c r="K55" s="237"/>
      <c r="L55" s="238"/>
      <c r="M55" s="229"/>
      <c r="N55" s="285"/>
      <c r="O55" s="96"/>
      <c r="P55" s="96"/>
      <c r="Q55" s="86"/>
    </row>
    <row r="56" spans="1:17" x14ac:dyDescent="0.25">
      <c r="A56" s="73"/>
      <c r="B56" s="95"/>
      <c r="C56" s="226"/>
      <c r="D56" s="237"/>
      <c r="E56" s="238"/>
      <c r="F56" s="229"/>
      <c r="G56" s="238"/>
      <c r="H56" s="229"/>
      <c r="I56" s="226"/>
      <c r="J56" s="255"/>
      <c r="K56" s="237"/>
      <c r="L56" s="238"/>
      <c r="M56" s="229"/>
      <c r="N56" s="285"/>
      <c r="O56" s="96"/>
      <c r="P56" s="96"/>
      <c r="Q56" s="86"/>
    </row>
    <row r="57" spans="1:17" ht="14.25" thickBot="1" x14ac:dyDescent="0.3">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4.25" thickTop="1" x14ac:dyDescent="0.25">
      <c r="A58" s="73"/>
      <c r="B58" s="101"/>
      <c r="C58" s="102"/>
      <c r="D58" s="102"/>
      <c r="E58" s="102"/>
      <c r="F58" s="102"/>
      <c r="G58" s="102"/>
      <c r="H58" s="102"/>
      <c r="I58" s="102"/>
      <c r="J58" s="102"/>
      <c r="K58" s="102"/>
      <c r="L58" s="102"/>
      <c r="M58" s="102"/>
      <c r="N58" s="287"/>
      <c r="O58" s="102"/>
      <c r="P58" s="102"/>
      <c r="Q58" s="103"/>
    </row>
    <row r="59" spans="1:17" ht="36" x14ac:dyDescent="0.25">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25">
      <c r="A60" s="73"/>
      <c r="B60" s="95"/>
      <c r="C60" s="225"/>
      <c r="D60" s="251"/>
      <c r="E60" s="252"/>
      <c r="F60" s="228"/>
      <c r="G60" s="225"/>
      <c r="H60" s="232"/>
      <c r="I60" s="233"/>
      <c r="J60" s="228"/>
      <c r="K60" s="89"/>
      <c r="L60" s="89"/>
      <c r="M60" s="89"/>
      <c r="N60" s="282"/>
      <c r="O60" s="89"/>
      <c r="P60" s="89"/>
      <c r="Q60" s="86"/>
    </row>
    <row r="61" spans="1:17" x14ac:dyDescent="0.25">
      <c r="A61" s="73"/>
      <c r="B61" s="95"/>
      <c r="C61" s="225"/>
      <c r="D61" s="232"/>
      <c r="E61" s="233"/>
      <c r="F61" s="228"/>
      <c r="G61" s="225"/>
      <c r="H61" s="232"/>
      <c r="I61" s="233"/>
      <c r="J61" s="228"/>
      <c r="K61" s="89"/>
      <c r="L61" s="89"/>
      <c r="M61" s="89"/>
      <c r="N61" s="282"/>
      <c r="O61" s="89"/>
      <c r="P61" s="89"/>
      <c r="Q61" s="86"/>
    </row>
    <row r="62" spans="1:17" x14ac:dyDescent="0.25">
      <c r="A62" s="73"/>
      <c r="B62" s="95"/>
      <c r="C62" s="225"/>
      <c r="D62" s="232"/>
      <c r="E62" s="233"/>
      <c r="F62" s="228"/>
      <c r="G62" s="225"/>
      <c r="H62" s="232"/>
      <c r="I62" s="233"/>
      <c r="J62" s="228"/>
      <c r="K62" s="89"/>
      <c r="L62" s="89"/>
      <c r="M62" s="89"/>
      <c r="N62" s="282"/>
      <c r="O62" s="89"/>
      <c r="P62" s="89"/>
      <c r="Q62" s="86"/>
    </row>
    <row r="63" spans="1:17" x14ac:dyDescent="0.25">
      <c r="A63" s="73"/>
      <c r="B63" s="95"/>
      <c r="C63" s="225"/>
      <c r="D63" s="232"/>
      <c r="E63" s="233"/>
      <c r="F63" s="228"/>
      <c r="G63" s="225"/>
      <c r="H63" s="232"/>
      <c r="I63" s="233"/>
      <c r="J63" s="228"/>
      <c r="K63" s="89"/>
      <c r="L63" s="89"/>
      <c r="M63" s="89"/>
      <c r="N63" s="282"/>
      <c r="O63" s="89"/>
      <c r="P63" s="89"/>
      <c r="Q63" s="86"/>
    </row>
    <row r="64" spans="1:17" x14ac:dyDescent="0.25">
      <c r="A64" s="73"/>
      <c r="B64" s="95"/>
      <c r="C64" s="225"/>
      <c r="D64" s="232"/>
      <c r="E64" s="233"/>
      <c r="F64" s="228"/>
      <c r="G64" s="225"/>
      <c r="H64" s="232"/>
      <c r="I64" s="233"/>
      <c r="J64" s="228"/>
      <c r="K64" s="89"/>
      <c r="L64" s="89"/>
      <c r="M64" s="89"/>
      <c r="N64" s="282"/>
      <c r="O64" s="89"/>
      <c r="P64" s="89"/>
      <c r="Q64" s="86"/>
    </row>
    <row r="65" spans="1:17" ht="14.25" thickBot="1" x14ac:dyDescent="0.3">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4.25" thickTop="1" x14ac:dyDescent="0.25">
      <c r="A66" s="73"/>
      <c r="B66" s="98"/>
      <c r="C66" s="73"/>
      <c r="D66" s="73"/>
      <c r="E66" s="73"/>
      <c r="F66" s="73"/>
      <c r="G66" s="73"/>
      <c r="H66" s="73"/>
      <c r="I66" s="73"/>
      <c r="J66" s="73"/>
      <c r="K66" s="73"/>
      <c r="L66" s="73"/>
      <c r="M66" s="73"/>
      <c r="N66" s="292"/>
      <c r="O66" s="73"/>
      <c r="P66" s="73"/>
      <c r="Q66" s="73"/>
    </row>
    <row r="67" spans="1:17" ht="14.25" hidden="1" thickBot="1" x14ac:dyDescent="0.3">
      <c r="A67" s="73"/>
      <c r="B67" s="82" t="s">
        <v>70</v>
      </c>
      <c r="C67" s="83"/>
      <c r="D67" s="83"/>
      <c r="E67" s="83"/>
      <c r="F67" s="73"/>
      <c r="G67" s="73"/>
      <c r="H67" s="73"/>
      <c r="I67" s="69" t="s">
        <v>71</v>
      </c>
      <c r="J67" s="70"/>
      <c r="K67" s="70"/>
      <c r="L67" s="70"/>
      <c r="M67" s="70"/>
      <c r="N67" s="294"/>
      <c r="O67" s="70"/>
      <c r="P67" s="70"/>
      <c r="Q67" s="70"/>
    </row>
    <row r="68" spans="1:17" hidden="1" x14ac:dyDescent="0.25">
      <c r="A68" s="73"/>
      <c r="B68" s="98"/>
      <c r="C68" s="73"/>
      <c r="D68" s="73"/>
      <c r="E68" s="73"/>
      <c r="F68" s="73"/>
      <c r="G68" s="73"/>
      <c r="H68" s="73"/>
      <c r="I68" s="73"/>
      <c r="J68" s="73"/>
      <c r="K68" s="73"/>
      <c r="L68" s="73"/>
      <c r="M68" s="73"/>
      <c r="N68" s="292"/>
      <c r="O68" s="73"/>
      <c r="P68" s="73"/>
      <c r="Q68" s="73"/>
    </row>
    <row r="69" spans="1:17" hidden="1" x14ac:dyDescent="0.25">
      <c r="A69" s="73"/>
      <c r="B69" s="91" t="s">
        <v>66</v>
      </c>
      <c r="C69" s="104"/>
      <c r="D69" s="207"/>
      <c r="E69" s="92"/>
      <c r="F69" s="92"/>
      <c r="G69" s="92"/>
      <c r="H69" s="92"/>
      <c r="I69" s="92"/>
      <c r="J69" s="92"/>
      <c r="K69" s="92"/>
      <c r="L69" s="92"/>
      <c r="M69" s="92"/>
      <c r="N69" s="295"/>
      <c r="O69" s="92"/>
      <c r="P69" s="92"/>
      <c r="Q69" s="93"/>
    </row>
    <row r="70" spans="1:17" hidden="1" x14ac:dyDescent="0.25">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25">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25">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25">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25">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25">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25">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25">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25">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25">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25">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25">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25">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25">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25">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25">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25">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25">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25">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25">
      <c r="A89" s="73"/>
      <c r="B89" s="98"/>
      <c r="C89" s="73"/>
      <c r="D89" s="73"/>
      <c r="E89" s="73"/>
      <c r="F89" s="73"/>
      <c r="G89" s="73"/>
      <c r="H89" s="73"/>
      <c r="I89" s="73"/>
      <c r="J89" s="73"/>
      <c r="K89" s="73"/>
      <c r="L89" s="73"/>
      <c r="M89" s="73"/>
      <c r="N89" s="292"/>
      <c r="O89" s="73"/>
      <c r="P89" s="73"/>
      <c r="Q89" s="73"/>
    </row>
    <row r="90" spans="1:17" hidden="1" x14ac:dyDescent="0.25">
      <c r="A90" s="73"/>
      <c r="B90" s="108" t="s">
        <v>66</v>
      </c>
      <c r="C90" s="109"/>
      <c r="D90" s="109"/>
      <c r="E90" s="110"/>
      <c r="F90" s="110"/>
      <c r="G90" s="110"/>
      <c r="H90" s="110"/>
      <c r="I90" s="110"/>
      <c r="J90" s="110"/>
      <c r="K90" s="110"/>
      <c r="L90" s="110"/>
      <c r="M90" s="110"/>
      <c r="N90" s="296"/>
      <c r="O90" s="110"/>
      <c r="P90" s="110"/>
      <c r="Q90" s="111"/>
    </row>
    <row r="91" spans="1:17" hidden="1" x14ac:dyDescent="0.25">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25">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25">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25">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25">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25">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25">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25">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25">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25">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25">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25">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25">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25">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25">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25">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25">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25">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4.25" hidden="1" thickBot="1" x14ac:dyDescent="0.3">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25">
      <c r="A110" s="73"/>
      <c r="B110" s="98"/>
      <c r="C110" s="116"/>
      <c r="D110" s="116"/>
      <c r="E110" s="116"/>
      <c r="F110" s="116"/>
      <c r="G110" s="116"/>
      <c r="H110" s="116"/>
      <c r="I110" s="116"/>
      <c r="J110" s="116"/>
      <c r="K110" s="116"/>
      <c r="L110" s="116"/>
      <c r="M110" s="116"/>
      <c r="N110" s="290"/>
      <c r="O110" s="116"/>
      <c r="P110" s="116"/>
      <c r="Q110" s="120"/>
    </row>
    <row r="111" spans="1:17" hidden="1" x14ac:dyDescent="0.25">
      <c r="A111" s="73"/>
      <c r="B111" s="121"/>
      <c r="C111" s="122"/>
      <c r="D111" s="122"/>
      <c r="E111" s="122"/>
      <c r="F111" s="122"/>
      <c r="G111" s="122"/>
      <c r="H111" s="122"/>
      <c r="I111" s="122"/>
      <c r="J111" s="122"/>
      <c r="K111" s="122"/>
      <c r="L111" s="122"/>
      <c r="M111" s="122"/>
      <c r="N111" s="297"/>
      <c r="O111" s="122"/>
      <c r="P111" s="122"/>
      <c r="Q111" s="122"/>
    </row>
    <row r="112" spans="1:17" ht="26.25" hidden="1" outlineLevel="1" thickBot="1" x14ac:dyDescent="0.3">
      <c r="A112" s="73"/>
      <c r="B112" s="125" t="s">
        <v>79</v>
      </c>
      <c r="C112" s="124" t="s">
        <v>80</v>
      </c>
      <c r="D112" s="208"/>
      <c r="E112" s="437" t="s">
        <v>81</v>
      </c>
      <c r="F112" s="437"/>
      <c r="G112" s="438"/>
      <c r="H112" s="438"/>
      <c r="I112" s="438"/>
      <c r="J112" s="438"/>
      <c r="K112" s="438"/>
      <c r="L112" s="438"/>
      <c r="M112" s="438"/>
      <c r="N112" s="438"/>
      <c r="O112" s="438"/>
      <c r="P112" s="438"/>
      <c r="Q112" s="439"/>
    </row>
    <row r="113" spans="1:17" ht="27" hidden="1" outlineLevel="1" x14ac:dyDescent="0.25">
      <c r="A113" s="73"/>
      <c r="B113" s="74" t="s">
        <v>82</v>
      </c>
      <c r="C113" s="75"/>
      <c r="D113" s="209"/>
      <c r="E113" s="440"/>
      <c r="F113" s="441"/>
      <c r="G113" s="442"/>
      <c r="H113" s="442"/>
      <c r="I113" s="442"/>
      <c r="J113" s="442"/>
      <c r="K113" s="442"/>
      <c r="L113" s="442"/>
      <c r="M113" s="442"/>
      <c r="N113" s="442"/>
      <c r="O113" s="442"/>
      <c r="P113" s="442"/>
      <c r="Q113" s="443"/>
    </row>
    <row r="114" spans="1:17" hidden="1" outlineLevel="1" x14ac:dyDescent="0.25">
      <c r="A114" s="73"/>
      <c r="B114" s="74" t="s">
        <v>83</v>
      </c>
      <c r="C114" s="75"/>
      <c r="D114" s="75"/>
      <c r="E114" s="427"/>
      <c r="F114" s="428"/>
      <c r="G114" s="429"/>
      <c r="H114" s="429"/>
      <c r="I114" s="429"/>
      <c r="J114" s="429"/>
      <c r="K114" s="429"/>
      <c r="L114" s="429"/>
      <c r="M114" s="429"/>
      <c r="N114" s="429"/>
      <c r="O114" s="429"/>
      <c r="P114" s="429"/>
      <c r="Q114" s="430"/>
    </row>
    <row r="115" spans="1:17" ht="27" hidden="1" outlineLevel="1" x14ac:dyDescent="0.25">
      <c r="A115" s="73"/>
      <c r="B115" s="77" t="s">
        <v>84</v>
      </c>
      <c r="C115" s="75"/>
      <c r="D115" s="75"/>
      <c r="E115" s="427"/>
      <c r="F115" s="428"/>
      <c r="G115" s="429"/>
      <c r="H115" s="429"/>
      <c r="I115" s="429"/>
      <c r="J115" s="429"/>
      <c r="K115" s="429"/>
      <c r="L115" s="429"/>
      <c r="M115" s="429"/>
      <c r="N115" s="429"/>
      <c r="O115" s="429"/>
      <c r="P115" s="429"/>
      <c r="Q115" s="430"/>
    </row>
    <row r="116" spans="1:17" ht="27" hidden="1" outlineLevel="1" x14ac:dyDescent="0.25">
      <c r="A116" s="73"/>
      <c r="B116" s="77" t="s">
        <v>85</v>
      </c>
      <c r="C116" s="75"/>
      <c r="D116" s="75"/>
      <c r="E116" s="427"/>
      <c r="F116" s="428"/>
      <c r="G116" s="429"/>
      <c r="H116" s="429"/>
      <c r="I116" s="429"/>
      <c r="J116" s="429"/>
      <c r="K116" s="429"/>
      <c r="L116" s="429"/>
      <c r="M116" s="429"/>
      <c r="N116" s="429"/>
      <c r="O116" s="429"/>
      <c r="P116" s="429"/>
      <c r="Q116" s="430"/>
    </row>
    <row r="117" spans="1:17" hidden="1" outlineLevel="1" x14ac:dyDescent="0.25">
      <c r="A117" s="73"/>
      <c r="B117" s="77" t="s">
        <v>86</v>
      </c>
      <c r="C117" s="75"/>
      <c r="D117" s="75"/>
      <c r="E117" s="427"/>
      <c r="F117" s="428"/>
      <c r="G117" s="429"/>
      <c r="H117" s="429"/>
      <c r="I117" s="429"/>
      <c r="J117" s="429"/>
      <c r="K117" s="429"/>
      <c r="L117" s="429"/>
      <c r="M117" s="429"/>
      <c r="N117" s="429"/>
      <c r="O117" s="429"/>
      <c r="P117" s="429"/>
      <c r="Q117" s="430"/>
    </row>
    <row r="118" spans="1:17" hidden="1" outlineLevel="1" x14ac:dyDescent="0.25">
      <c r="A118" s="73"/>
      <c r="B118" s="77" t="s">
        <v>87</v>
      </c>
      <c r="C118" s="75"/>
      <c r="D118" s="75"/>
      <c r="E118" s="427"/>
      <c r="F118" s="428"/>
      <c r="G118" s="429"/>
      <c r="H118" s="429"/>
      <c r="I118" s="429"/>
      <c r="J118" s="429"/>
      <c r="K118" s="429"/>
      <c r="L118" s="429"/>
      <c r="M118" s="429"/>
      <c r="N118" s="429"/>
      <c r="O118" s="429"/>
      <c r="P118" s="429"/>
      <c r="Q118" s="430"/>
    </row>
    <row r="119" spans="1:17" ht="13.5" hidden="1" customHeight="1" outlineLevel="1" thickBot="1" x14ac:dyDescent="0.3">
      <c r="A119" s="73"/>
      <c r="B119" s="77" t="s">
        <v>88</v>
      </c>
      <c r="C119" s="75"/>
      <c r="D119" s="75"/>
      <c r="E119" s="427"/>
      <c r="F119" s="428"/>
      <c r="G119" s="429"/>
      <c r="H119" s="429"/>
      <c r="I119" s="429"/>
      <c r="J119" s="429"/>
      <c r="K119" s="429"/>
      <c r="L119" s="429"/>
      <c r="M119" s="429"/>
      <c r="N119" s="429"/>
      <c r="O119" s="429"/>
      <c r="P119" s="429"/>
      <c r="Q119" s="430"/>
    </row>
    <row r="120" spans="1:17" hidden="1" outlineLevel="1" x14ac:dyDescent="0.25">
      <c r="A120" s="73"/>
      <c r="B120" s="77" t="s">
        <v>89</v>
      </c>
      <c r="C120" s="75"/>
      <c r="D120" s="75"/>
      <c r="E120" s="427"/>
      <c r="F120" s="428"/>
      <c r="G120" s="429"/>
      <c r="H120" s="429"/>
      <c r="I120" s="429"/>
      <c r="J120" s="429"/>
      <c r="K120" s="429"/>
      <c r="L120" s="429"/>
      <c r="M120" s="429"/>
      <c r="N120" s="429"/>
      <c r="O120" s="429"/>
      <c r="P120" s="429"/>
      <c r="Q120" s="430"/>
    </row>
    <row r="121" spans="1:17" ht="14.25" hidden="1" outlineLevel="1" thickBot="1" x14ac:dyDescent="0.3">
      <c r="A121" s="73"/>
      <c r="B121" s="78" t="s">
        <v>9</v>
      </c>
      <c r="C121" s="79"/>
      <c r="D121" s="210"/>
      <c r="E121" s="431"/>
      <c r="F121" s="432"/>
      <c r="G121" s="433"/>
      <c r="H121" s="433"/>
      <c r="I121" s="433"/>
      <c r="J121" s="433"/>
      <c r="K121" s="433"/>
      <c r="L121" s="433"/>
      <c r="M121" s="433"/>
      <c r="N121" s="433"/>
      <c r="O121" s="433"/>
      <c r="P121" s="433"/>
      <c r="Q121" s="434"/>
    </row>
    <row r="122" spans="1:17" ht="14.25" hidden="1" customHeight="1" outlineLevel="1" thickBot="1" x14ac:dyDescent="0.3">
      <c r="A122" s="73"/>
      <c r="B122" s="80" t="s">
        <v>90</v>
      </c>
      <c r="C122" s="81">
        <f>SUM(C113:C121)</f>
        <v>0</v>
      </c>
      <c r="D122" s="211"/>
      <c r="E122" s="406"/>
      <c r="F122" s="407"/>
      <c r="G122" s="408"/>
      <c r="H122" s="408"/>
      <c r="I122" s="408"/>
      <c r="J122" s="408"/>
      <c r="K122" s="408"/>
      <c r="L122" s="408"/>
      <c r="M122" s="408"/>
      <c r="N122" s="408"/>
      <c r="O122" s="408"/>
      <c r="P122" s="408"/>
      <c r="Q122" s="409"/>
    </row>
    <row r="123" spans="1:17" ht="14.25" collapsed="1" thickBot="1" x14ac:dyDescent="0.3">
      <c r="A123" s="73"/>
      <c r="B123" s="98"/>
      <c r="C123" s="73"/>
      <c r="D123" s="73"/>
      <c r="E123" s="73"/>
      <c r="F123" s="73"/>
      <c r="G123" s="73"/>
      <c r="H123" s="73"/>
      <c r="I123" s="73"/>
      <c r="J123" s="73"/>
      <c r="K123" s="73"/>
      <c r="L123" s="73"/>
      <c r="M123" s="73"/>
      <c r="N123" s="292"/>
      <c r="O123" s="73"/>
      <c r="P123" s="73"/>
      <c r="Q123" s="73"/>
    </row>
    <row r="124" spans="1:17" ht="14.25" thickBot="1" x14ac:dyDescent="0.3">
      <c r="A124" s="73"/>
      <c r="B124" s="423" t="s">
        <v>91</v>
      </c>
      <c r="C124" s="424"/>
      <c r="D124" s="424"/>
      <c r="E124" s="424"/>
      <c r="F124" s="424"/>
      <c r="G124" s="424"/>
      <c r="H124" s="424"/>
      <c r="I124" s="424"/>
      <c r="J124" s="424"/>
      <c r="K124" s="424"/>
      <c r="L124" s="424"/>
      <c r="M124" s="424"/>
      <c r="N124" s="424"/>
      <c r="O124" s="424"/>
      <c r="P124" s="424"/>
      <c r="Q124" s="425"/>
    </row>
    <row r="125" spans="1:17" x14ac:dyDescent="0.25">
      <c r="A125" s="73"/>
      <c r="B125" s="413" t="s">
        <v>92</v>
      </c>
      <c r="C125" s="414"/>
      <c r="D125" s="414"/>
      <c r="E125" s="414"/>
      <c r="F125" s="414"/>
      <c r="G125" s="414"/>
      <c r="H125" s="414"/>
      <c r="I125" s="414"/>
      <c r="J125" s="414"/>
      <c r="K125" s="414"/>
      <c r="L125" s="414"/>
      <c r="M125" s="414"/>
      <c r="N125" s="414"/>
      <c r="O125" s="414"/>
      <c r="P125" s="414"/>
      <c r="Q125" s="415"/>
    </row>
    <row r="126" spans="1:17" x14ac:dyDescent="0.25">
      <c r="A126" s="73"/>
      <c r="B126" s="416"/>
      <c r="C126" s="417"/>
      <c r="D126" s="417"/>
      <c r="E126" s="417"/>
      <c r="F126" s="417"/>
      <c r="G126" s="417"/>
      <c r="H126" s="417"/>
      <c r="I126" s="417"/>
      <c r="J126" s="417"/>
      <c r="K126" s="417"/>
      <c r="L126" s="417"/>
      <c r="M126" s="417"/>
      <c r="N126" s="417"/>
      <c r="O126" s="417"/>
      <c r="P126" s="417"/>
      <c r="Q126" s="418"/>
    </row>
    <row r="127" spans="1:17" x14ac:dyDescent="0.25">
      <c r="A127" s="73"/>
      <c r="B127" s="416"/>
      <c r="C127" s="417"/>
      <c r="D127" s="417"/>
      <c r="E127" s="417"/>
      <c r="F127" s="417"/>
      <c r="G127" s="417"/>
      <c r="H127" s="417"/>
      <c r="I127" s="417"/>
      <c r="J127" s="417"/>
      <c r="K127" s="417"/>
      <c r="L127" s="417"/>
      <c r="M127" s="417"/>
      <c r="N127" s="417"/>
      <c r="O127" s="417"/>
      <c r="P127" s="417"/>
      <c r="Q127" s="418"/>
    </row>
    <row r="128" spans="1:17" x14ac:dyDescent="0.25">
      <c r="A128" s="73"/>
      <c r="B128" s="416"/>
      <c r="C128" s="417"/>
      <c r="D128" s="417"/>
      <c r="E128" s="417"/>
      <c r="F128" s="417"/>
      <c r="G128" s="417"/>
      <c r="H128" s="417"/>
      <c r="I128" s="417"/>
      <c r="J128" s="417"/>
      <c r="K128" s="417"/>
      <c r="L128" s="417"/>
      <c r="M128" s="417"/>
      <c r="N128" s="417"/>
      <c r="O128" s="417"/>
      <c r="P128" s="417"/>
      <c r="Q128" s="418"/>
    </row>
    <row r="129" spans="1:17" x14ac:dyDescent="0.25">
      <c r="A129" s="73"/>
      <c r="B129" s="416"/>
      <c r="C129" s="417"/>
      <c r="D129" s="417"/>
      <c r="E129" s="417"/>
      <c r="F129" s="417"/>
      <c r="G129" s="417"/>
      <c r="H129" s="417"/>
      <c r="I129" s="417"/>
      <c r="J129" s="417"/>
      <c r="K129" s="417"/>
      <c r="L129" s="417"/>
      <c r="M129" s="417"/>
      <c r="N129" s="417"/>
      <c r="O129" s="417"/>
      <c r="P129" s="417"/>
      <c r="Q129" s="418"/>
    </row>
    <row r="130" spans="1:17" x14ac:dyDescent="0.25">
      <c r="A130" s="73"/>
      <c r="B130" s="416"/>
      <c r="C130" s="417"/>
      <c r="D130" s="417"/>
      <c r="E130" s="417"/>
      <c r="F130" s="417"/>
      <c r="G130" s="417"/>
      <c r="H130" s="417"/>
      <c r="I130" s="417"/>
      <c r="J130" s="417"/>
      <c r="K130" s="417"/>
      <c r="L130" s="417"/>
      <c r="M130" s="417"/>
      <c r="N130" s="417"/>
      <c r="O130" s="417"/>
      <c r="P130" s="417"/>
      <c r="Q130" s="418"/>
    </row>
    <row r="131" spans="1:17" x14ac:dyDescent="0.25">
      <c r="A131" s="73"/>
      <c r="B131" s="416"/>
      <c r="C131" s="417"/>
      <c r="D131" s="417"/>
      <c r="E131" s="417"/>
      <c r="F131" s="417"/>
      <c r="G131" s="417"/>
      <c r="H131" s="417"/>
      <c r="I131" s="417"/>
      <c r="J131" s="417"/>
      <c r="K131" s="417"/>
      <c r="L131" s="417"/>
      <c r="M131" s="417"/>
      <c r="N131" s="417"/>
      <c r="O131" s="417"/>
      <c r="P131" s="417"/>
      <c r="Q131" s="418"/>
    </row>
    <row r="132" spans="1:17" x14ac:dyDescent="0.25">
      <c r="A132" s="73"/>
      <c r="B132" s="419"/>
      <c r="C132" s="417"/>
      <c r="D132" s="417"/>
      <c r="E132" s="417"/>
      <c r="F132" s="417"/>
      <c r="G132" s="417"/>
      <c r="H132" s="417"/>
      <c r="I132" s="417"/>
      <c r="J132" s="417"/>
      <c r="K132" s="417"/>
      <c r="L132" s="417"/>
      <c r="M132" s="417"/>
      <c r="N132" s="417"/>
      <c r="O132" s="417"/>
      <c r="P132" s="417"/>
      <c r="Q132" s="418"/>
    </row>
    <row r="133" spans="1:17" x14ac:dyDescent="0.25">
      <c r="A133" s="73"/>
      <c r="B133" s="419"/>
      <c r="C133" s="417"/>
      <c r="D133" s="417"/>
      <c r="E133" s="417"/>
      <c r="F133" s="417"/>
      <c r="G133" s="417"/>
      <c r="H133" s="417"/>
      <c r="I133" s="417"/>
      <c r="J133" s="417"/>
      <c r="K133" s="417"/>
      <c r="L133" s="417"/>
      <c r="M133" s="417"/>
      <c r="N133" s="417"/>
      <c r="O133" s="417"/>
      <c r="P133" s="417"/>
      <c r="Q133" s="418"/>
    </row>
    <row r="134" spans="1:17" x14ac:dyDescent="0.25">
      <c r="A134" s="73"/>
      <c r="B134" s="419"/>
      <c r="C134" s="417"/>
      <c r="D134" s="417"/>
      <c r="E134" s="417"/>
      <c r="F134" s="417"/>
      <c r="G134" s="417"/>
      <c r="H134" s="417"/>
      <c r="I134" s="417"/>
      <c r="J134" s="417"/>
      <c r="K134" s="417"/>
      <c r="L134" s="417"/>
      <c r="M134" s="417"/>
      <c r="N134" s="417"/>
      <c r="O134" s="417"/>
      <c r="P134" s="417"/>
      <c r="Q134" s="418"/>
    </row>
    <row r="135" spans="1:17" x14ac:dyDescent="0.25">
      <c r="A135" s="73"/>
      <c r="B135" s="419"/>
      <c r="C135" s="417"/>
      <c r="D135" s="417"/>
      <c r="E135" s="417"/>
      <c r="F135" s="417"/>
      <c r="G135" s="417"/>
      <c r="H135" s="417"/>
      <c r="I135" s="417"/>
      <c r="J135" s="417"/>
      <c r="K135" s="417"/>
      <c r="L135" s="417"/>
      <c r="M135" s="417"/>
      <c r="N135" s="417"/>
      <c r="O135" s="417"/>
      <c r="P135" s="417"/>
      <c r="Q135" s="418"/>
    </row>
    <row r="136" spans="1:17" ht="14.25" thickBot="1" x14ac:dyDescent="0.3">
      <c r="A136" s="73"/>
      <c r="B136" s="420"/>
      <c r="C136" s="421"/>
      <c r="D136" s="421"/>
      <c r="E136" s="421"/>
      <c r="F136" s="421"/>
      <c r="G136" s="421"/>
      <c r="H136" s="421"/>
      <c r="I136" s="421"/>
      <c r="J136" s="421"/>
      <c r="K136" s="421"/>
      <c r="L136" s="421"/>
      <c r="M136" s="421"/>
      <c r="N136" s="421"/>
      <c r="O136" s="421"/>
      <c r="P136" s="421"/>
      <c r="Q136" s="422"/>
    </row>
    <row r="137" spans="1:17" x14ac:dyDescent="0.25">
      <c r="A137" s="73"/>
      <c r="B137" s="98"/>
      <c r="C137" s="73"/>
      <c r="D137" s="73"/>
      <c r="E137" s="73"/>
      <c r="F137" s="73"/>
      <c r="G137" s="73"/>
      <c r="H137" s="73"/>
      <c r="I137" s="73"/>
      <c r="J137" s="73"/>
      <c r="K137" s="73"/>
      <c r="L137" s="73"/>
      <c r="M137" s="73"/>
      <c r="N137" s="292"/>
      <c r="O137" s="73"/>
      <c r="P137" s="73"/>
      <c r="Q137" s="73"/>
    </row>
    <row r="138" spans="1:17" x14ac:dyDescent="0.25">
      <c r="A138" s="73"/>
      <c r="B138" s="73"/>
      <c r="C138" s="73"/>
      <c r="D138" s="73"/>
      <c r="E138" s="73"/>
      <c r="F138" s="73"/>
      <c r="G138" s="73"/>
      <c r="H138" s="73"/>
      <c r="I138" s="73"/>
      <c r="J138" s="73"/>
      <c r="K138" s="73"/>
      <c r="L138" s="73"/>
      <c r="M138" s="73"/>
      <c r="N138" s="292"/>
      <c r="O138" s="73"/>
      <c r="P138" s="73"/>
      <c r="Q138" s="73"/>
    </row>
    <row r="139" spans="1:17" x14ac:dyDescent="0.25">
      <c r="A139" s="73"/>
      <c r="B139" s="98"/>
      <c r="C139" s="73"/>
      <c r="D139" s="73"/>
      <c r="E139" s="73"/>
      <c r="F139" s="73"/>
      <c r="G139" s="73"/>
      <c r="H139" s="73"/>
      <c r="I139" s="73"/>
      <c r="J139" s="73"/>
      <c r="K139" s="73"/>
      <c r="L139" s="73"/>
      <c r="M139" s="73"/>
      <c r="N139" s="292"/>
      <c r="O139" s="73"/>
      <c r="P139" s="73"/>
      <c r="Q139" s="73"/>
    </row>
    <row r="140" spans="1:17" x14ac:dyDescent="0.25">
      <c r="A140" s="73"/>
      <c r="B140" s="98"/>
      <c r="C140" s="73"/>
      <c r="D140" s="73"/>
      <c r="E140" s="73"/>
      <c r="F140" s="73"/>
      <c r="G140" s="73"/>
      <c r="H140" s="73"/>
      <c r="I140" s="73"/>
      <c r="J140" s="73"/>
      <c r="K140" s="73"/>
      <c r="L140" s="73"/>
      <c r="M140" s="73"/>
      <c r="N140" s="292"/>
      <c r="O140" s="73"/>
      <c r="P140" s="73"/>
      <c r="Q140" s="73"/>
    </row>
    <row r="141" spans="1:17" x14ac:dyDescent="0.25">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P3:Q3"/>
    <mergeCell ref="E118:Q118"/>
    <mergeCell ref="E119:Q119"/>
    <mergeCell ref="P5:Q5"/>
    <mergeCell ref="E112:Q112"/>
    <mergeCell ref="E113:Q113"/>
    <mergeCell ref="E115:Q115"/>
    <mergeCell ref="E116:Q116"/>
    <mergeCell ref="E117:Q117"/>
    <mergeCell ref="E114:Q114"/>
    <mergeCell ref="O9:Q9"/>
    <mergeCell ref="E3:J3"/>
    <mergeCell ref="E122:Q122"/>
    <mergeCell ref="N18:Q18"/>
    <mergeCell ref="B125:Q136"/>
    <mergeCell ref="B124:Q124"/>
    <mergeCell ref="P4:Q4"/>
    <mergeCell ref="E120:Q120"/>
    <mergeCell ref="E121:Q121"/>
    <mergeCell ref="N28:Q28"/>
    <mergeCell ref="N37:Q37"/>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workbookViewId="0"/>
  </sheetViews>
  <sheetFormatPr defaultRowHeight="15" x14ac:dyDescent="0.25"/>
  <sheetData>
    <row r="1" spans="1:21" x14ac:dyDescent="0.2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x14ac:dyDescent="0.25">
      <c r="A2" t="s">
        <v>488</v>
      </c>
      <c r="B2" t="s">
        <v>3284</v>
      </c>
      <c r="C2" t="s">
        <v>509</v>
      </c>
      <c r="D2" t="s">
        <v>3285</v>
      </c>
      <c r="E2" t="s">
        <v>546</v>
      </c>
      <c r="F2" t="s">
        <v>3286</v>
      </c>
      <c r="G2" t="s">
        <v>512</v>
      </c>
      <c r="H2">
        <v>12.5</v>
      </c>
      <c r="I2" t="s">
        <v>3287</v>
      </c>
      <c r="J2" t="s">
        <v>510</v>
      </c>
      <c r="K2" t="s">
        <v>3288</v>
      </c>
      <c r="L2" t="s">
        <v>3289</v>
      </c>
      <c r="M2">
        <v>16</v>
      </c>
      <c r="N2" t="s">
        <v>3290</v>
      </c>
      <c r="O2">
        <v>16</v>
      </c>
      <c r="P2" t="s">
        <v>3290</v>
      </c>
      <c r="R2">
        <v>8</v>
      </c>
      <c r="S2">
        <v>40</v>
      </c>
      <c r="T2">
        <v>31</v>
      </c>
      <c r="U2">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40625" defaultRowHeight="13.5" x14ac:dyDescent="0.25"/>
  <cols>
    <col min="1" max="1" width="9.140625" style="163"/>
    <col min="2" max="2" width="26" style="163" customWidth="1"/>
    <col min="3" max="3" width="42.85546875" style="163" customWidth="1"/>
    <col min="4" max="4" width="9.140625" style="167"/>
    <col min="5" max="5" width="11.140625" style="168" customWidth="1"/>
    <col min="6" max="6" width="25.7109375" style="163" customWidth="1"/>
    <col min="7" max="7" width="10.5703125" style="168" bestFit="1" customWidth="1"/>
    <col min="8" max="8" width="100.7109375" style="163" customWidth="1"/>
    <col min="9" max="9" width="71.42578125" style="166" customWidth="1"/>
    <col min="10" max="16384" width="9.140625" style="163"/>
  </cols>
  <sheetData>
    <row r="1" spans="1:9" ht="18" customHeight="1" thickBot="1" x14ac:dyDescent="0.3">
      <c r="A1" s="161"/>
      <c r="B1" s="127" t="s">
        <v>93</v>
      </c>
      <c r="C1" s="127" t="s">
        <v>94</v>
      </c>
      <c r="D1" s="128" t="s">
        <v>95</v>
      </c>
      <c r="E1" s="127" t="s">
        <v>96</v>
      </c>
      <c r="F1" s="127" t="s">
        <v>97</v>
      </c>
      <c r="G1" s="127" t="s">
        <v>98</v>
      </c>
      <c r="H1" s="129" t="s">
        <v>99</v>
      </c>
      <c r="I1" s="162"/>
    </row>
    <row r="2" spans="1:9" ht="27" customHeight="1" x14ac:dyDescent="0.25">
      <c r="A2" s="456" t="s">
        <v>100</v>
      </c>
      <c r="B2" s="458" t="s">
        <v>101</v>
      </c>
      <c r="C2" s="152" t="s">
        <v>102</v>
      </c>
      <c r="D2" s="270" t="s">
        <v>103</v>
      </c>
      <c r="E2" s="154">
        <v>20</v>
      </c>
      <c r="F2" s="176" t="s">
        <v>104</v>
      </c>
      <c r="G2" s="273">
        <f>IF(ISNUMBER(D2),D2*E2,0)</f>
        <v>0</v>
      </c>
      <c r="H2" s="152" t="s">
        <v>105</v>
      </c>
      <c r="I2" s="164" t="s">
        <v>106</v>
      </c>
    </row>
    <row r="3" spans="1:9" ht="27" x14ac:dyDescent="0.25">
      <c r="A3" s="457"/>
      <c r="B3" s="459"/>
      <c r="C3" s="152" t="s">
        <v>107</v>
      </c>
      <c r="D3" s="270" t="s">
        <v>103</v>
      </c>
      <c r="E3" s="154">
        <v>5</v>
      </c>
      <c r="F3" s="176" t="s">
        <v>104</v>
      </c>
      <c r="G3" s="273">
        <f t="shared" ref="G3" si="0">IF(ISNUMBER(D3),D3*E3,0)</f>
        <v>0</v>
      </c>
      <c r="H3" s="152" t="s">
        <v>108</v>
      </c>
      <c r="I3" s="461" t="s">
        <v>109</v>
      </c>
    </row>
    <row r="4" spans="1:9" ht="27" customHeight="1" x14ac:dyDescent="0.25">
      <c r="A4" s="457"/>
      <c r="B4" s="459"/>
      <c r="C4" s="130" t="s">
        <v>110</v>
      </c>
      <c r="D4" s="269">
        <f>'1. Subject Data Input'!D14-D6</f>
        <v>24</v>
      </c>
      <c r="E4" s="131">
        <v>3</v>
      </c>
      <c r="F4" s="132" t="s">
        <v>104</v>
      </c>
      <c r="G4" s="274">
        <f>IF(ISNUMBER(D4),D4*E4,0)</f>
        <v>72</v>
      </c>
      <c r="H4" s="130" t="s">
        <v>111</v>
      </c>
      <c r="I4" s="461"/>
    </row>
    <row r="5" spans="1:9" ht="40.5" x14ac:dyDescent="0.25">
      <c r="A5" s="457"/>
      <c r="B5" s="459"/>
      <c r="C5" s="130" t="s">
        <v>112</v>
      </c>
      <c r="D5" s="269">
        <f>'1. Subject Data Input'!E35+'1. Subject Data Input'!E57+'1. Subject Data Input'!E65</f>
        <v>0</v>
      </c>
      <c r="E5" s="131">
        <v>1.5</v>
      </c>
      <c r="F5" s="132" t="s">
        <v>113</v>
      </c>
      <c r="G5" s="274">
        <f>IF(ISNUMBER(D5),D5*E5,0)</f>
        <v>0</v>
      </c>
      <c r="H5" s="130" t="s">
        <v>114</v>
      </c>
      <c r="I5" s="461"/>
    </row>
    <row r="6" spans="1:9" ht="27.75" thickBot="1" x14ac:dyDescent="0.3">
      <c r="A6" s="457"/>
      <c r="B6" s="460"/>
      <c r="C6" s="183" t="s">
        <v>115</v>
      </c>
      <c r="D6" s="271">
        <f>'1. Subject Data Input'!D65+'1. Subject Data Input'!E65</f>
        <v>0</v>
      </c>
      <c r="E6" s="199">
        <v>1.5</v>
      </c>
      <c r="F6" s="202" t="s">
        <v>113</v>
      </c>
      <c r="G6" s="275">
        <f t="shared" ref="G6:G34" si="1">IF(ISNUMBER(D6),D6*E6,0)</f>
        <v>0</v>
      </c>
      <c r="H6" s="183" t="s">
        <v>116</v>
      </c>
      <c r="I6" s="165"/>
    </row>
    <row r="7" spans="1:9" ht="40.5" x14ac:dyDescent="0.25">
      <c r="A7" s="457"/>
      <c r="B7" s="462" t="s">
        <v>117</v>
      </c>
      <c r="C7" s="197" t="s">
        <v>118</v>
      </c>
      <c r="D7" s="272" t="s">
        <v>103</v>
      </c>
      <c r="E7" s="198">
        <v>20</v>
      </c>
      <c r="F7" s="197" t="s">
        <v>113</v>
      </c>
      <c r="G7" s="276">
        <f t="shared" si="1"/>
        <v>0</v>
      </c>
      <c r="H7" s="197" t="s">
        <v>119</v>
      </c>
    </row>
    <row r="8" spans="1:9" ht="27" x14ac:dyDescent="0.25">
      <c r="A8" s="457"/>
      <c r="B8" s="463"/>
      <c r="C8" s="153" t="s">
        <v>120</v>
      </c>
      <c r="D8" s="270" t="s">
        <v>103</v>
      </c>
      <c r="E8" s="155">
        <v>5</v>
      </c>
      <c r="F8" s="153" t="s">
        <v>113</v>
      </c>
      <c r="G8" s="273">
        <f t="shared" si="1"/>
        <v>0</v>
      </c>
      <c r="H8" s="153" t="s">
        <v>121</v>
      </c>
      <c r="I8" s="461" t="s">
        <v>122</v>
      </c>
    </row>
    <row r="9" spans="1:9" ht="81" x14ac:dyDescent="0.25">
      <c r="A9" s="457"/>
      <c r="B9" s="463"/>
      <c r="C9" s="133" t="s">
        <v>123</v>
      </c>
      <c r="D9" s="269">
        <f>('1. Subject Data Input'!H14)-D10</f>
        <v>0</v>
      </c>
      <c r="E9" s="134">
        <v>3</v>
      </c>
      <c r="F9" s="133" t="s">
        <v>113</v>
      </c>
      <c r="G9" s="274">
        <f>IF(ISNUMBER(D9),D9*E9,0)</f>
        <v>0</v>
      </c>
      <c r="H9" s="133" t="s">
        <v>124</v>
      </c>
      <c r="I9" s="461"/>
    </row>
    <row r="10" spans="1:9" ht="67.5" x14ac:dyDescent="0.25">
      <c r="A10" s="457"/>
      <c r="B10" s="463"/>
      <c r="C10" s="133" t="s">
        <v>125</v>
      </c>
      <c r="D10" s="265">
        <v>0</v>
      </c>
      <c r="E10" s="134">
        <v>2</v>
      </c>
      <c r="F10" s="133" t="s">
        <v>104</v>
      </c>
      <c r="G10" s="274">
        <f>IF(ISNUMBER(D10),D10*E10,0)</f>
        <v>0</v>
      </c>
      <c r="H10" s="133" t="s">
        <v>126</v>
      </c>
      <c r="I10" s="461"/>
    </row>
    <row r="11" spans="1:9" ht="54" x14ac:dyDescent="0.25">
      <c r="A11" s="457"/>
      <c r="B11" s="463"/>
      <c r="C11" s="133" t="s">
        <v>127</v>
      </c>
      <c r="D11" s="269">
        <f>('1. Subject Data Input'!I14)-D12</f>
        <v>0</v>
      </c>
      <c r="E11" s="134">
        <v>2</v>
      </c>
      <c r="F11" s="133" t="s">
        <v>104</v>
      </c>
      <c r="G11" s="274">
        <f>IF(ISNUMBER(D11),D11*E11,0)</f>
        <v>0</v>
      </c>
      <c r="H11" s="133" t="s">
        <v>128</v>
      </c>
      <c r="I11" s="461"/>
    </row>
    <row r="12" spans="1:9" ht="54.75" thickBot="1" x14ac:dyDescent="0.3">
      <c r="A12" s="457"/>
      <c r="B12" s="464"/>
      <c r="C12" s="186" t="s">
        <v>129</v>
      </c>
      <c r="D12" s="257">
        <v>0</v>
      </c>
      <c r="E12" s="187">
        <v>1.5</v>
      </c>
      <c r="F12" s="186" t="s">
        <v>113</v>
      </c>
      <c r="G12" s="275">
        <f>IF(ISNUMBER(D12),D12*E12,0)</f>
        <v>0</v>
      </c>
      <c r="H12" s="186" t="s">
        <v>130</v>
      </c>
      <c r="I12" s="461"/>
    </row>
    <row r="13" spans="1:9" ht="24" customHeight="1" x14ac:dyDescent="0.25">
      <c r="A13" s="457"/>
      <c r="B13" s="465" t="s">
        <v>131</v>
      </c>
      <c r="C13" s="200" t="s">
        <v>132</v>
      </c>
      <c r="D13" s="272" t="s">
        <v>103</v>
      </c>
      <c r="E13" s="201">
        <v>10</v>
      </c>
      <c r="F13" s="200" t="s">
        <v>104</v>
      </c>
      <c r="G13" s="276">
        <f t="shared" si="1"/>
        <v>0</v>
      </c>
      <c r="H13" s="200" t="s">
        <v>133</v>
      </c>
    </row>
    <row r="14" spans="1:9" ht="27" x14ac:dyDescent="0.25">
      <c r="A14" s="457"/>
      <c r="B14" s="466"/>
      <c r="C14" s="152" t="s">
        <v>134</v>
      </c>
      <c r="D14" s="270" t="s">
        <v>103</v>
      </c>
      <c r="E14" s="154">
        <v>2</v>
      </c>
      <c r="F14" s="152" t="s">
        <v>104</v>
      </c>
      <c r="G14" s="273">
        <f t="shared" si="1"/>
        <v>0</v>
      </c>
      <c r="H14" s="152" t="s">
        <v>135</v>
      </c>
      <c r="I14" s="461" t="s">
        <v>136</v>
      </c>
    </row>
    <row r="15" spans="1:9" ht="54" x14ac:dyDescent="0.25">
      <c r="A15" s="457"/>
      <c r="B15" s="466"/>
      <c r="C15" s="130" t="s">
        <v>137</v>
      </c>
      <c r="D15" s="269">
        <f>'1. Subject Data Input'!F14</f>
        <v>144</v>
      </c>
      <c r="E15" s="131">
        <v>3</v>
      </c>
      <c r="F15" s="130" t="s">
        <v>104</v>
      </c>
      <c r="G15" s="274">
        <f>IF(ISNUMBER(D15),D15*E15,0)</f>
        <v>432</v>
      </c>
      <c r="H15" s="130" t="s">
        <v>138</v>
      </c>
      <c r="I15" s="461"/>
    </row>
    <row r="16" spans="1:9" ht="41.25" thickBot="1" x14ac:dyDescent="0.3">
      <c r="A16" s="457"/>
      <c r="B16" s="467"/>
      <c r="C16" s="183" t="s">
        <v>139</v>
      </c>
      <c r="D16" s="271">
        <f>'1. Subject Data Input'!G14</f>
        <v>72</v>
      </c>
      <c r="E16" s="199">
        <v>1.5</v>
      </c>
      <c r="F16" s="183" t="s">
        <v>104</v>
      </c>
      <c r="G16" s="275">
        <f>IF(ISNUMBER(D16),D16*E16,0)</f>
        <v>108</v>
      </c>
      <c r="H16" s="183" t="s">
        <v>140</v>
      </c>
      <c r="I16" s="461"/>
    </row>
    <row r="17" spans="1:9" ht="24" customHeight="1" x14ac:dyDescent="0.25">
      <c r="A17" s="457"/>
      <c r="B17" s="462" t="s">
        <v>141</v>
      </c>
      <c r="C17" s="197" t="s">
        <v>142</v>
      </c>
      <c r="D17" s="268" t="s">
        <v>103</v>
      </c>
      <c r="E17" s="198">
        <v>11</v>
      </c>
      <c r="F17" s="197" t="s">
        <v>143</v>
      </c>
      <c r="G17" s="276">
        <f t="shared" si="1"/>
        <v>0</v>
      </c>
      <c r="H17" s="197" t="s">
        <v>144</v>
      </c>
      <c r="I17" s="461"/>
    </row>
    <row r="18" spans="1:9" ht="24" customHeight="1" x14ac:dyDescent="0.25">
      <c r="A18" s="457"/>
      <c r="B18" s="463"/>
      <c r="C18" s="153" t="s">
        <v>145</v>
      </c>
      <c r="D18" s="267" t="s">
        <v>103</v>
      </c>
      <c r="E18" s="155">
        <v>3</v>
      </c>
      <c r="F18" s="153" t="s">
        <v>143</v>
      </c>
      <c r="G18" s="273">
        <f t="shared" si="1"/>
        <v>0</v>
      </c>
      <c r="H18" s="153" t="s">
        <v>146</v>
      </c>
      <c r="I18" s="461"/>
    </row>
    <row r="19" spans="1:9" ht="67.5" x14ac:dyDescent="0.25">
      <c r="A19" s="457"/>
      <c r="B19" s="463"/>
      <c r="C19" s="133" t="s">
        <v>147</v>
      </c>
      <c r="D19" s="269">
        <f>('1. Subject Data Input'!J14)-D20</f>
        <v>0</v>
      </c>
      <c r="E19" s="134">
        <v>4</v>
      </c>
      <c r="F19" s="133" t="s">
        <v>143</v>
      </c>
      <c r="G19" s="274">
        <f t="shared" si="1"/>
        <v>0</v>
      </c>
      <c r="H19" s="133" t="s">
        <v>148</v>
      </c>
      <c r="I19" s="461"/>
    </row>
    <row r="20" spans="1:9" ht="54" x14ac:dyDescent="0.25">
      <c r="A20" s="457"/>
      <c r="B20" s="463"/>
      <c r="C20" s="133" t="s">
        <v>149</v>
      </c>
      <c r="D20" s="265">
        <v>0</v>
      </c>
      <c r="E20" s="134">
        <v>2</v>
      </c>
      <c r="F20" s="133" t="s">
        <v>143</v>
      </c>
      <c r="G20" s="274">
        <f>IF(ISNUMBER(D20),D20*E20,0)</f>
        <v>0</v>
      </c>
      <c r="H20" s="133" t="s">
        <v>150</v>
      </c>
      <c r="I20" s="461"/>
    </row>
    <row r="21" spans="1:9" ht="40.5" x14ac:dyDescent="0.25">
      <c r="A21" s="457"/>
      <c r="B21" s="463"/>
      <c r="C21" s="133" t="s">
        <v>151</v>
      </c>
      <c r="D21" s="322">
        <v>0</v>
      </c>
      <c r="E21" s="134">
        <v>2</v>
      </c>
      <c r="F21" s="133" t="s">
        <v>143</v>
      </c>
      <c r="G21" s="274">
        <f t="shared" ref="G21:G23" si="2">IF(ISNUMBER(D21),D21*E21,0)</f>
        <v>0</v>
      </c>
      <c r="H21" s="133" t="s">
        <v>152</v>
      </c>
      <c r="I21" s="461"/>
    </row>
    <row r="22" spans="1:9" ht="40.5" x14ac:dyDescent="0.25">
      <c r="A22" s="457"/>
      <c r="B22" s="463"/>
      <c r="C22" s="133" t="s">
        <v>153</v>
      </c>
      <c r="D22" s="322">
        <v>0</v>
      </c>
      <c r="E22" s="134">
        <v>1</v>
      </c>
      <c r="F22" s="133" t="s">
        <v>143</v>
      </c>
      <c r="G22" s="274">
        <f>IF(ISNUMBER(D22),D22*E22,0)</f>
        <v>0</v>
      </c>
      <c r="H22" s="133" t="s">
        <v>154</v>
      </c>
      <c r="I22" s="461"/>
    </row>
    <row r="23" spans="1:9" ht="24" customHeight="1" thickBot="1" x14ac:dyDescent="0.3">
      <c r="A23" s="457"/>
      <c r="B23" s="464"/>
      <c r="C23" s="186" t="s">
        <v>155</v>
      </c>
      <c r="D23" s="258">
        <v>0</v>
      </c>
      <c r="E23" s="187">
        <v>1</v>
      </c>
      <c r="F23" s="186" t="s">
        <v>156</v>
      </c>
      <c r="G23" s="275">
        <f t="shared" si="2"/>
        <v>0</v>
      </c>
      <c r="H23" s="186" t="s">
        <v>157</v>
      </c>
      <c r="I23" s="461"/>
    </row>
    <row r="24" spans="1:9" ht="27" customHeight="1" x14ac:dyDescent="0.25">
      <c r="A24" s="448" t="s">
        <v>17</v>
      </c>
      <c r="B24" s="451" t="s">
        <v>17</v>
      </c>
      <c r="C24" s="193" t="s">
        <v>158</v>
      </c>
      <c r="D24" s="277">
        <f>IF('1. Subject Data Input'!G5="UG",'1. Subject Data Input'!C6,0)</f>
        <v>280</v>
      </c>
      <c r="E24" s="194" t="s">
        <v>159</v>
      </c>
      <c r="F24" s="195" t="s">
        <v>160</v>
      </c>
      <c r="G24" s="277">
        <f>IF(ISNUMBER(D24),(D24*1.6),0)</f>
        <v>448</v>
      </c>
      <c r="H24" s="196" t="s">
        <v>161</v>
      </c>
    </row>
    <row r="25" spans="1:9" ht="26.1" customHeight="1" x14ac:dyDescent="0.25">
      <c r="A25" s="449"/>
      <c r="B25" s="451"/>
      <c r="C25" s="157" t="s">
        <v>162</v>
      </c>
      <c r="D25" s="277">
        <f>IF('1. Subject Data Input'!G5="PG",'1. Subject Data Input'!C6,0)</f>
        <v>0</v>
      </c>
      <c r="E25" s="169" t="s">
        <v>163</v>
      </c>
      <c r="F25" s="156" t="s">
        <v>160</v>
      </c>
      <c r="G25" s="274">
        <f>IF(ISNUMBER(D25),(D25*2),0)</f>
        <v>0</v>
      </c>
      <c r="H25" s="157" t="s">
        <v>161</v>
      </c>
    </row>
    <row r="26" spans="1:9" ht="27" x14ac:dyDescent="0.25">
      <c r="A26" s="449"/>
      <c r="B26" s="451"/>
      <c r="C26" s="158" t="s">
        <v>164</v>
      </c>
      <c r="D26" s="274" t="e">
        <f>'Handbook info'!#REF!</f>
        <v>#REF!</v>
      </c>
      <c r="E26" s="159">
        <v>2</v>
      </c>
      <c r="F26" s="158" t="s">
        <v>165</v>
      </c>
      <c r="G26" s="274">
        <f>IF(ISNUMBER(D26),D26*E26,0)</f>
        <v>0</v>
      </c>
      <c r="H26" s="158" t="s">
        <v>166</v>
      </c>
    </row>
    <row r="27" spans="1:9" ht="27" x14ac:dyDescent="0.25">
      <c r="A27" s="449"/>
      <c r="B27" s="451"/>
      <c r="C27" s="130" t="s">
        <v>167</v>
      </c>
      <c r="D27" s="274" t="e">
        <f>'Handbook info'!#REF!</f>
        <v>#REF!</v>
      </c>
      <c r="E27" s="131">
        <v>1</v>
      </c>
      <c r="F27" s="130" t="s">
        <v>165</v>
      </c>
      <c r="G27" s="274">
        <f>IF(ISNUMBER(D27),D27*E27,0)</f>
        <v>0</v>
      </c>
      <c r="H27" s="130" t="s">
        <v>168</v>
      </c>
    </row>
    <row r="28" spans="1:9" ht="40.5" x14ac:dyDescent="0.25">
      <c r="A28" s="449"/>
      <c r="B28" s="451"/>
      <c r="C28" s="130" t="s">
        <v>169</v>
      </c>
      <c r="D28" s="259">
        <v>0</v>
      </c>
      <c r="E28" s="131" t="s">
        <v>170</v>
      </c>
      <c r="F28" s="130" t="s">
        <v>171</v>
      </c>
      <c r="G28" s="274">
        <f>IF(ISNUMBER(D28),D28*10,0)</f>
        <v>0</v>
      </c>
      <c r="H28" s="160" t="s">
        <v>172</v>
      </c>
    </row>
    <row r="29" spans="1:9" ht="40.5" x14ac:dyDescent="0.25">
      <c r="A29" s="449"/>
      <c r="B29" s="451"/>
      <c r="C29" s="152" t="s">
        <v>173</v>
      </c>
      <c r="D29" s="270" t="s">
        <v>103</v>
      </c>
      <c r="E29" s="154" t="s">
        <v>174</v>
      </c>
      <c r="F29" s="152" t="s">
        <v>171</v>
      </c>
      <c r="G29" s="273">
        <f t="shared" si="1"/>
        <v>0</v>
      </c>
      <c r="H29" s="152" t="s">
        <v>175</v>
      </c>
    </row>
    <row r="30" spans="1:9" ht="41.25" thickBot="1" x14ac:dyDescent="0.3">
      <c r="A30" s="450"/>
      <c r="B30" s="452"/>
      <c r="C30" s="191" t="s">
        <v>176</v>
      </c>
      <c r="D30" s="298" t="s">
        <v>103</v>
      </c>
      <c r="E30" s="192" t="s">
        <v>177</v>
      </c>
      <c r="F30" s="191" t="s">
        <v>171</v>
      </c>
      <c r="G30" s="278">
        <f t="shared" si="1"/>
        <v>0</v>
      </c>
      <c r="H30" s="191" t="s">
        <v>178</v>
      </c>
    </row>
    <row r="31" spans="1:9" ht="162.75" thickBot="1" x14ac:dyDescent="0.3">
      <c r="A31" s="174"/>
      <c r="B31" s="188" t="s">
        <v>179</v>
      </c>
      <c r="C31" s="189" t="s">
        <v>180</v>
      </c>
      <c r="D31" s="299">
        <v>1</v>
      </c>
      <c r="E31" s="190" t="s">
        <v>181</v>
      </c>
      <c r="F31" s="189" t="s">
        <v>182</v>
      </c>
      <c r="G31" s="279">
        <f>IF(ISNUMBER(D31),('1. Subject Data Input'!C6*0.4)+110,0)</f>
        <v>222</v>
      </c>
      <c r="H31" s="189" t="s">
        <v>183</v>
      </c>
    </row>
    <row r="32" spans="1:9" ht="27" x14ac:dyDescent="0.25">
      <c r="A32" s="453"/>
      <c r="B32" s="451" t="s">
        <v>184</v>
      </c>
      <c r="C32" s="158" t="s">
        <v>185</v>
      </c>
      <c r="D32" s="260">
        <v>0</v>
      </c>
      <c r="E32" s="159">
        <v>1.5</v>
      </c>
      <c r="F32" s="158" t="s">
        <v>186</v>
      </c>
      <c r="G32" s="280">
        <f t="shared" si="1"/>
        <v>0</v>
      </c>
      <c r="H32" s="158" t="s">
        <v>187</v>
      </c>
    </row>
    <row r="33" spans="1:8" ht="27" x14ac:dyDescent="0.25">
      <c r="A33" s="454"/>
      <c r="B33" s="451"/>
      <c r="C33" s="130" t="s">
        <v>188</v>
      </c>
      <c r="D33" s="261">
        <v>0</v>
      </c>
      <c r="E33" s="131">
        <v>3</v>
      </c>
      <c r="F33" s="130" t="s">
        <v>186</v>
      </c>
      <c r="G33" s="281">
        <f t="shared" si="1"/>
        <v>0</v>
      </c>
      <c r="H33" s="130" t="s">
        <v>187</v>
      </c>
    </row>
    <row r="34" spans="1:8" ht="27" x14ac:dyDescent="0.25">
      <c r="A34" s="454"/>
      <c r="B34" s="451"/>
      <c r="C34" s="130" t="s">
        <v>189</v>
      </c>
      <c r="D34" s="261">
        <v>0</v>
      </c>
      <c r="E34" s="131">
        <v>1</v>
      </c>
      <c r="F34" s="130" t="s">
        <v>190</v>
      </c>
      <c r="G34" s="281">
        <f t="shared" si="1"/>
        <v>0</v>
      </c>
      <c r="H34" s="130" t="s">
        <v>187</v>
      </c>
    </row>
    <row r="35" spans="1:8" ht="27" x14ac:dyDescent="0.25">
      <c r="A35" s="454"/>
      <c r="B35" s="451"/>
      <c r="C35" s="130" t="s">
        <v>191</v>
      </c>
      <c r="D35" s="261">
        <v>0</v>
      </c>
      <c r="E35" s="135">
        <v>3</v>
      </c>
      <c r="F35" s="130" t="s">
        <v>186</v>
      </c>
      <c r="G35" s="281">
        <f>IF(ISNUMBER(D35),D35*E35,0)</f>
        <v>0</v>
      </c>
      <c r="H35" s="130" t="s">
        <v>192</v>
      </c>
    </row>
    <row r="36" spans="1:8" ht="27" x14ac:dyDescent="0.25">
      <c r="A36" s="454"/>
      <c r="B36" s="451"/>
      <c r="C36" s="130" t="s">
        <v>193</v>
      </c>
      <c r="D36" s="262">
        <v>0</v>
      </c>
      <c r="E36" s="177">
        <v>2.5</v>
      </c>
      <c r="F36" s="130" t="s">
        <v>186</v>
      </c>
      <c r="G36" s="281">
        <f t="shared" ref="G36:G37" si="3">IF(ISNUMBER(D36),D36*E36,0)</f>
        <v>0</v>
      </c>
      <c r="H36" s="173" t="s">
        <v>192</v>
      </c>
    </row>
    <row r="37" spans="1:8" ht="27.75" thickBot="1" x14ac:dyDescent="0.3">
      <c r="A37" s="455"/>
      <c r="B37" s="452"/>
      <c r="C37" s="183" t="s">
        <v>194</v>
      </c>
      <c r="D37" s="263">
        <v>0</v>
      </c>
      <c r="E37" s="184">
        <v>3</v>
      </c>
      <c r="F37" s="183" t="s">
        <v>186</v>
      </c>
      <c r="G37" s="275">
        <f t="shared" si="3"/>
        <v>0</v>
      </c>
      <c r="H37" s="185" t="s">
        <v>192</v>
      </c>
    </row>
    <row r="38" spans="1:8" ht="27.75" thickBot="1" x14ac:dyDescent="0.3">
      <c r="A38" s="175"/>
      <c r="B38" s="178" t="s">
        <v>195</v>
      </c>
      <c r="C38" s="179" t="s">
        <v>196</v>
      </c>
      <c r="D38" s="264">
        <v>0</v>
      </c>
      <c r="E38" s="180">
        <v>5</v>
      </c>
      <c r="F38" s="181" t="s">
        <v>197</v>
      </c>
      <c r="G38" s="275">
        <f>IF(ISNUMBER(D38),D38*E38,0)</f>
        <v>0</v>
      </c>
      <c r="H38" s="182" t="s">
        <v>198</v>
      </c>
    </row>
    <row r="39" spans="1:8" x14ac:dyDescent="0.25">
      <c r="B39" s="170"/>
      <c r="C39" s="170"/>
      <c r="D39" s="171"/>
      <c r="E39" s="172"/>
      <c r="F39" s="170"/>
      <c r="G39" s="172"/>
      <c r="H39" s="170"/>
    </row>
    <row r="40" spans="1:8" x14ac:dyDescent="0.25">
      <c r="B40" s="170"/>
      <c r="C40" s="170"/>
      <c r="D40" s="171"/>
      <c r="E40" s="172"/>
      <c r="F40" s="170"/>
      <c r="G40" s="172"/>
      <c r="H40" s="170"/>
    </row>
    <row r="41" spans="1:8" x14ac:dyDescent="0.25">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5.75" thickBot="1" x14ac:dyDescent="0.3">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5.75" thickBot="1" x14ac:dyDescent="0.3">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5.75" thickBot="1" x14ac:dyDescent="0.3">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5.75" thickBot="1" x14ac:dyDescent="0.3">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5.75" thickBot="1" x14ac:dyDescent="0.3">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5.75" thickBot="1" x14ac:dyDescent="0.3">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5.75" thickBot="1" x14ac:dyDescent="0.3">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2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2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5.75" thickBot="1" x14ac:dyDescent="0.3">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5.75" thickBot="1" x14ac:dyDescent="0.3">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5.75" thickBot="1" x14ac:dyDescent="0.3">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2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2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2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2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2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2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2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2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2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2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2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2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2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2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2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2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2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2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2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2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5.75" thickBot="1" x14ac:dyDescent="0.3">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5.75" thickBot="1" x14ac:dyDescent="0.3">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5.75" thickBot="1" x14ac:dyDescent="0.3">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2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335" t="s">
        <v>0</v>
      </c>
      <c r="B1" s="336" t="str">
        <f>'1. Subject Data Input'!C3</f>
        <v>ANSC20005</v>
      </c>
    </row>
    <row r="3" spans="1:8" ht="26.25" x14ac:dyDescent="0.4">
      <c r="A3" s="335" t="s">
        <v>203</v>
      </c>
    </row>
    <row r="5" spans="1:8" x14ac:dyDescent="0.25">
      <c r="A5" s="468" t="s">
        <v>204</v>
      </c>
    </row>
    <row r="6" spans="1:8" x14ac:dyDescent="0.25">
      <c r="A6" s="469"/>
    </row>
    <row r="8" spans="1:8" x14ac:dyDescent="0.25">
      <c r="A8" t="s">
        <v>93</v>
      </c>
      <c r="B8" t="s">
        <v>2</v>
      </c>
      <c r="C8" t="s">
        <v>205</v>
      </c>
      <c r="D8" t="s">
        <v>206</v>
      </c>
      <c r="E8" t="s">
        <v>0</v>
      </c>
      <c r="F8" t="s">
        <v>202</v>
      </c>
      <c r="G8" t="s">
        <v>207</v>
      </c>
    </row>
    <row r="9" spans="1:8" x14ac:dyDescent="0.2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2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2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2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2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2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2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2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2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2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2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2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25">
      <c r="A23" s="468" t="s">
        <v>209</v>
      </c>
    </row>
    <row r="24" spans="1:8" x14ac:dyDescent="0.25">
      <c r="A24" s="469"/>
    </row>
    <row r="26" spans="1:8" x14ac:dyDescent="0.25">
      <c r="A26" t="s">
        <v>93</v>
      </c>
      <c r="B26" t="s">
        <v>2</v>
      </c>
      <c r="C26" t="s">
        <v>205</v>
      </c>
      <c r="D26" t="s">
        <v>206</v>
      </c>
      <c r="E26" t="s">
        <v>0</v>
      </c>
      <c r="F26" t="s">
        <v>202</v>
      </c>
      <c r="G26" t="s">
        <v>207</v>
      </c>
    </row>
    <row r="27" spans="1:8" x14ac:dyDescent="0.2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2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2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2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2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2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2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2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2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2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2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2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25">
      <c r="A42" s="468" t="s">
        <v>211</v>
      </c>
    </row>
    <row r="43" spans="1:8" x14ac:dyDescent="0.25">
      <c r="A43" s="469"/>
    </row>
    <row r="45" spans="1:8" x14ac:dyDescent="0.25">
      <c r="A45" t="s">
        <v>93</v>
      </c>
      <c r="B45" t="s">
        <v>2</v>
      </c>
      <c r="C45" t="s">
        <v>205</v>
      </c>
      <c r="D45" t="s">
        <v>206</v>
      </c>
      <c r="E45" t="s">
        <v>0</v>
      </c>
      <c r="F45" t="s">
        <v>202</v>
      </c>
      <c r="G45" t="s">
        <v>207</v>
      </c>
    </row>
    <row r="46" spans="1:8" x14ac:dyDescent="0.2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2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2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2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2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2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2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2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2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2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2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2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25">
      <c r="A60" s="468" t="s">
        <v>213</v>
      </c>
    </row>
    <row r="61" spans="1:8" x14ac:dyDescent="0.25">
      <c r="A61" s="469"/>
    </row>
    <row r="63" spans="1:8" x14ac:dyDescent="0.25">
      <c r="A63" t="s">
        <v>93</v>
      </c>
      <c r="B63" t="s">
        <v>2</v>
      </c>
      <c r="C63" t="s">
        <v>205</v>
      </c>
      <c r="D63" t="s">
        <v>206</v>
      </c>
      <c r="E63" t="s">
        <v>0</v>
      </c>
      <c r="F63" t="s">
        <v>202</v>
      </c>
      <c r="G63" t="s">
        <v>207</v>
      </c>
    </row>
    <row r="64" spans="1:8" x14ac:dyDescent="0.2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2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2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2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2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2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2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2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2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2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2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2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215</v>
      </c>
      <c r="B1" s="328" t="s">
        <v>216</v>
      </c>
    </row>
    <row r="2" spans="1:7" ht="15.75" thickBot="1" x14ac:dyDescent="0.3">
      <c r="A2" s="351" t="s">
        <v>217</v>
      </c>
      <c r="B2" s="354">
        <v>38.090000000000003</v>
      </c>
      <c r="E2" s="18" t="s">
        <v>218</v>
      </c>
      <c r="F2" s="358">
        <v>57.33</v>
      </c>
    </row>
    <row r="3" spans="1:7" ht="15.75" thickBot="1" x14ac:dyDescent="0.3">
      <c r="A3" s="351" t="s">
        <v>219</v>
      </c>
      <c r="B3" s="354">
        <v>38.85</v>
      </c>
      <c r="E3" s="18" t="s">
        <v>220</v>
      </c>
      <c r="F3" s="359">
        <v>68.569999999999993</v>
      </c>
    </row>
    <row r="4" spans="1:7" ht="15.75" thickBot="1" x14ac:dyDescent="0.3">
      <c r="A4" s="351" t="s">
        <v>221</v>
      </c>
      <c r="B4" s="354">
        <v>39.630000000000003</v>
      </c>
      <c r="E4" s="18" t="s">
        <v>222</v>
      </c>
      <c r="F4" s="359">
        <v>80.38</v>
      </c>
    </row>
    <row r="5" spans="1:7" ht="15.75" thickBot="1" x14ac:dyDescent="0.3">
      <c r="A5" s="352" t="s">
        <v>223</v>
      </c>
      <c r="B5" s="355">
        <v>41.33</v>
      </c>
    </row>
    <row r="6" spans="1:7" ht="15.75" thickBot="1" x14ac:dyDescent="0.3">
      <c r="A6" s="352" t="s">
        <v>224</v>
      </c>
      <c r="B6" s="355">
        <v>42.15</v>
      </c>
    </row>
    <row r="7" spans="1:7" ht="17.25" thickBot="1" x14ac:dyDescent="0.35">
      <c r="A7" s="352" t="s">
        <v>225</v>
      </c>
      <c r="B7" s="355">
        <v>43</v>
      </c>
      <c r="E7" s="22" t="s">
        <v>42</v>
      </c>
      <c r="F7" s="18" t="s">
        <v>73</v>
      </c>
      <c r="G7" s="357">
        <f>3*F4</f>
        <v>241.14</v>
      </c>
    </row>
    <row r="8" spans="1:7" ht="17.25" thickBot="1" x14ac:dyDescent="0.35">
      <c r="A8" s="351" t="s">
        <v>226</v>
      </c>
      <c r="B8" s="354">
        <v>43.23</v>
      </c>
      <c r="E8" s="22" t="s">
        <v>43</v>
      </c>
      <c r="F8" s="18" t="s">
        <v>73</v>
      </c>
      <c r="G8" s="357">
        <f>2*F4</f>
        <v>160.76</v>
      </c>
    </row>
    <row r="9" spans="1:7" ht="17.25" thickBot="1" x14ac:dyDescent="0.35">
      <c r="A9" s="351" t="s">
        <v>227</v>
      </c>
      <c r="B9" s="354">
        <v>44.1</v>
      </c>
      <c r="E9" s="22" t="s">
        <v>228</v>
      </c>
      <c r="F9" s="18" t="s">
        <v>73</v>
      </c>
      <c r="G9" s="357">
        <f>4*F4</f>
        <v>321.52</v>
      </c>
    </row>
    <row r="10" spans="1:7" ht="17.25" thickBot="1" x14ac:dyDescent="0.35">
      <c r="A10" s="351" t="s">
        <v>229</v>
      </c>
      <c r="B10" s="354">
        <v>44.98</v>
      </c>
      <c r="E10" s="22" t="s">
        <v>230</v>
      </c>
      <c r="F10" s="18" t="s">
        <v>73</v>
      </c>
      <c r="G10" s="357">
        <f>5*F4</f>
        <v>401.9</v>
      </c>
    </row>
    <row r="11" spans="1:7" ht="17.25" thickBot="1" x14ac:dyDescent="0.35">
      <c r="A11" s="351" t="s">
        <v>231</v>
      </c>
      <c r="B11" s="354">
        <v>45.88</v>
      </c>
      <c r="E11" s="22" t="s">
        <v>44</v>
      </c>
      <c r="F11" s="18" t="s">
        <v>5</v>
      </c>
      <c r="G11" s="357">
        <f>3*F2</f>
        <v>171.99</v>
      </c>
    </row>
    <row r="12" spans="1:7" ht="17.25" thickBot="1" x14ac:dyDescent="0.35">
      <c r="A12" s="351" t="s">
        <v>232</v>
      </c>
      <c r="B12" s="354">
        <v>46.79</v>
      </c>
      <c r="E12" s="22" t="s">
        <v>45</v>
      </c>
      <c r="F12" s="18" t="s">
        <v>5</v>
      </c>
      <c r="G12" s="357">
        <f>2*F2</f>
        <v>114.66</v>
      </c>
    </row>
    <row r="13" spans="1:7" ht="17.25" thickBot="1" x14ac:dyDescent="0.35">
      <c r="A13" s="351" t="s">
        <v>233</v>
      </c>
      <c r="B13" s="354">
        <v>47.73</v>
      </c>
      <c r="E13" s="22" t="s">
        <v>234</v>
      </c>
      <c r="F13" s="18" t="s">
        <v>5</v>
      </c>
      <c r="G13" s="357">
        <f>3*F3</f>
        <v>205.70999999999998</v>
      </c>
    </row>
    <row r="14" spans="1:7" ht="17.25" thickBot="1" x14ac:dyDescent="0.35">
      <c r="A14" s="352" t="s">
        <v>235</v>
      </c>
      <c r="B14" s="355">
        <v>49.97</v>
      </c>
      <c r="E14" s="22" t="s">
        <v>236</v>
      </c>
      <c r="F14" s="18" t="s">
        <v>5</v>
      </c>
      <c r="G14" s="357">
        <f>2*F3</f>
        <v>137.13999999999999</v>
      </c>
    </row>
    <row r="15" spans="1:7" ht="17.25" thickBot="1" x14ac:dyDescent="0.35">
      <c r="A15" s="352" t="s">
        <v>237</v>
      </c>
      <c r="B15" s="355">
        <v>50.98</v>
      </c>
      <c r="E15" s="22" t="s">
        <v>75</v>
      </c>
      <c r="F15" s="18" t="s">
        <v>75</v>
      </c>
      <c r="G15" s="357">
        <f>F2</f>
        <v>57.33</v>
      </c>
    </row>
    <row r="16" spans="1:7" ht="17.25" thickBot="1" x14ac:dyDescent="0.35">
      <c r="A16" s="352" t="s">
        <v>238</v>
      </c>
      <c r="B16" s="355">
        <v>51.99</v>
      </c>
      <c r="E16" s="22" t="s">
        <v>239</v>
      </c>
      <c r="F16" s="18" t="s">
        <v>75</v>
      </c>
      <c r="G16" s="357">
        <f>F3</f>
        <v>68.569999999999993</v>
      </c>
    </row>
    <row r="17" spans="1:7" ht="17.25" thickBot="1" x14ac:dyDescent="0.35">
      <c r="A17" s="352" t="s">
        <v>240</v>
      </c>
      <c r="B17" s="355">
        <v>53.03</v>
      </c>
      <c r="E17" s="22" t="s">
        <v>49</v>
      </c>
      <c r="F17" s="18" t="s">
        <v>49</v>
      </c>
      <c r="G17" s="357">
        <f>F2</f>
        <v>57.33</v>
      </c>
    </row>
    <row r="18" spans="1:7" ht="17.25" thickBot="1" x14ac:dyDescent="0.35">
      <c r="A18" s="351" t="s">
        <v>241</v>
      </c>
      <c r="B18" s="354">
        <v>54.04</v>
      </c>
      <c r="E18" s="22" t="s">
        <v>242</v>
      </c>
      <c r="F18" s="18" t="s">
        <v>49</v>
      </c>
      <c r="G18" s="357">
        <f>F3</f>
        <v>68.569999999999993</v>
      </c>
    </row>
    <row r="19" spans="1:7" ht="17.25" thickBot="1" x14ac:dyDescent="0.35">
      <c r="A19" s="351" t="s">
        <v>243</v>
      </c>
      <c r="B19" s="354">
        <v>55.12</v>
      </c>
      <c r="E19" s="22" t="s">
        <v>244</v>
      </c>
      <c r="F19" s="18" t="s">
        <v>49</v>
      </c>
      <c r="G19" s="357">
        <f>F4</f>
        <v>80.38</v>
      </c>
    </row>
    <row r="20" spans="1:7" ht="17.25" thickBot="1" x14ac:dyDescent="0.35">
      <c r="A20" s="351" t="s">
        <v>245</v>
      </c>
      <c r="B20" s="354">
        <v>56.22</v>
      </c>
      <c r="E20" s="22" t="s">
        <v>9</v>
      </c>
      <c r="F20" s="18" t="s">
        <v>9</v>
      </c>
      <c r="G20" s="357">
        <f>F2</f>
        <v>57.33</v>
      </c>
    </row>
    <row r="21" spans="1:7" ht="17.25" thickBot="1" x14ac:dyDescent="0.35">
      <c r="A21" s="351" t="s">
        <v>246</v>
      </c>
      <c r="B21" s="354">
        <v>57.34</v>
      </c>
      <c r="E21" s="22" t="s">
        <v>41</v>
      </c>
      <c r="F21" s="18" t="s">
        <v>9</v>
      </c>
      <c r="G21" s="357">
        <f>F3</f>
        <v>68.569999999999993</v>
      </c>
    </row>
    <row r="22" spans="1:7" ht="15.75" thickBot="1" x14ac:dyDescent="0.3">
      <c r="A22" s="351" t="s">
        <v>247</v>
      </c>
      <c r="B22" s="354">
        <v>58.49</v>
      </c>
    </row>
    <row r="23" spans="1:7" ht="15.75" thickBot="1" x14ac:dyDescent="0.3">
      <c r="A23" s="351" t="s">
        <v>248</v>
      </c>
      <c r="B23" s="354">
        <v>59.67</v>
      </c>
    </row>
    <row r="24" spans="1:7" ht="15.75" thickBot="1" x14ac:dyDescent="0.3">
      <c r="A24" s="351" t="s">
        <v>249</v>
      </c>
      <c r="B24" s="354">
        <v>60.85</v>
      </c>
    </row>
    <row r="25" spans="1:7" ht="15.75" thickBot="1" x14ac:dyDescent="0.3">
      <c r="A25" s="351" t="s">
        <v>250</v>
      </c>
      <c r="B25" s="354">
        <v>62.07</v>
      </c>
    </row>
    <row r="26" spans="1:7" ht="15.75" thickBot="1" x14ac:dyDescent="0.3">
      <c r="A26" s="352" t="s">
        <v>251</v>
      </c>
      <c r="B26" s="355">
        <v>62.68</v>
      </c>
    </row>
    <row r="27" spans="1:7" ht="15.75" thickBot="1" x14ac:dyDescent="0.3">
      <c r="A27" s="352" t="s">
        <v>252</v>
      </c>
      <c r="B27" s="355">
        <v>63.93</v>
      </c>
    </row>
    <row r="28" spans="1:7" ht="15.75" thickBot="1" x14ac:dyDescent="0.3">
      <c r="A28" s="352" t="s">
        <v>253</v>
      </c>
      <c r="B28" s="355">
        <v>65.2</v>
      </c>
    </row>
    <row r="29" spans="1:7" ht="15.75" thickBot="1" x14ac:dyDescent="0.3">
      <c r="A29" s="352" t="s">
        <v>254</v>
      </c>
      <c r="B29" s="355">
        <v>66.52</v>
      </c>
    </row>
    <row r="30" spans="1:7" ht="15.75" thickBot="1" x14ac:dyDescent="0.3">
      <c r="A30" s="352" t="s">
        <v>255</v>
      </c>
      <c r="B30" s="355">
        <v>67.84</v>
      </c>
    </row>
    <row r="31" spans="1:7" ht="15.75" thickBot="1" x14ac:dyDescent="0.3">
      <c r="A31" s="351" t="s">
        <v>256</v>
      </c>
      <c r="B31" s="354">
        <v>69.150000000000006</v>
      </c>
    </row>
    <row r="32" spans="1:7" ht="15.75" thickBot="1" x14ac:dyDescent="0.3">
      <c r="A32" s="351" t="s">
        <v>257</v>
      </c>
      <c r="B32" s="354">
        <v>70.540000000000006</v>
      </c>
    </row>
    <row r="33" spans="1:2" ht="15.75" thickBot="1" x14ac:dyDescent="0.3">
      <c r="A33" s="351" t="s">
        <v>258</v>
      </c>
      <c r="B33" s="354">
        <v>71.95</v>
      </c>
    </row>
    <row r="34" spans="1:2" ht="15.75" thickBot="1" x14ac:dyDescent="0.3">
      <c r="A34" s="351" t="s">
        <v>259</v>
      </c>
      <c r="B34" s="354">
        <v>73.39</v>
      </c>
    </row>
    <row r="35" spans="1:2" ht="15.75" thickBot="1" x14ac:dyDescent="0.3">
      <c r="A35" s="351" t="s">
        <v>260</v>
      </c>
      <c r="B35" s="354">
        <v>74.87</v>
      </c>
    </row>
    <row r="36" spans="1:2" ht="15.75" thickBot="1" x14ac:dyDescent="0.3">
      <c r="A36" s="352" t="s">
        <v>261</v>
      </c>
      <c r="B36" s="355">
        <v>77.8</v>
      </c>
    </row>
    <row r="37" spans="1:2" ht="15.75" thickBot="1" x14ac:dyDescent="0.3">
      <c r="A37" s="352" t="s">
        <v>262</v>
      </c>
      <c r="B37" s="355">
        <v>79.349999999999994</v>
      </c>
    </row>
    <row r="38" spans="1:2" ht="15.75" thickBot="1" x14ac:dyDescent="0.3">
      <c r="A38" s="352" t="s">
        <v>263</v>
      </c>
      <c r="B38" s="355">
        <v>80.94</v>
      </c>
    </row>
    <row r="39" spans="1:2" ht="15.75" thickBot="1" x14ac:dyDescent="0.3">
      <c r="A39" s="352" t="s">
        <v>264</v>
      </c>
      <c r="B39" s="355">
        <v>82.57</v>
      </c>
    </row>
    <row r="40" spans="1:2" ht="15.75" thickBot="1" x14ac:dyDescent="0.3">
      <c r="A40" s="352" t="s">
        <v>265</v>
      </c>
      <c r="B40" s="355">
        <v>84.22</v>
      </c>
    </row>
    <row r="41" spans="1:2" ht="15.75" thickBot="1" x14ac:dyDescent="0.3">
      <c r="A41" s="351" t="s">
        <v>266</v>
      </c>
      <c r="B41" s="354">
        <v>90.77</v>
      </c>
    </row>
    <row r="42" spans="1:2" ht="15.75" thickBot="1" x14ac:dyDescent="0.3">
      <c r="A42" s="351" t="s">
        <v>267</v>
      </c>
      <c r="B42" s="354">
        <v>92.58</v>
      </c>
    </row>
    <row r="43" spans="1:2" ht="15.75" thickBot="1" x14ac:dyDescent="0.3">
      <c r="A43" s="351" t="s">
        <v>268</v>
      </c>
      <c r="B43" s="354">
        <v>94.44</v>
      </c>
    </row>
    <row r="44" spans="1:2" ht="15.75" thickBot="1" x14ac:dyDescent="0.3">
      <c r="A44" s="352" t="s">
        <v>269</v>
      </c>
      <c r="B44" s="355">
        <v>97.25</v>
      </c>
    </row>
    <row r="45" spans="1:2" ht="15.75" thickBot="1" x14ac:dyDescent="0.3">
      <c r="A45" s="351" t="s">
        <v>270</v>
      </c>
      <c r="B45" s="354">
        <v>54.24</v>
      </c>
    </row>
    <row r="46" spans="1:2" ht="15.75" thickBot="1" x14ac:dyDescent="0.3">
      <c r="A46" s="351" t="s">
        <v>271</v>
      </c>
      <c r="B46" s="354">
        <v>57.33</v>
      </c>
    </row>
    <row r="47" spans="1:2" ht="15.75" thickBot="1" x14ac:dyDescent="0.3">
      <c r="A47" s="351" t="s">
        <v>272</v>
      </c>
      <c r="B47" s="354">
        <v>60.43</v>
      </c>
    </row>
    <row r="48" spans="1:2" ht="15.75" thickBot="1" x14ac:dyDescent="0.3">
      <c r="A48" s="351" t="s">
        <v>273</v>
      </c>
      <c r="B48" s="354">
        <v>63.53</v>
      </c>
    </row>
    <row r="49" spans="1:2" ht="15.75" thickBot="1" x14ac:dyDescent="0.3">
      <c r="A49" s="351" t="s">
        <v>274</v>
      </c>
      <c r="B49" s="354">
        <v>66.05</v>
      </c>
    </row>
    <row r="50" spans="1:2" ht="15.75" thickBot="1" x14ac:dyDescent="0.3">
      <c r="A50" s="351" t="s">
        <v>275</v>
      </c>
      <c r="B50" s="354">
        <v>68.569999999999993</v>
      </c>
    </row>
    <row r="51" spans="1:2" ht="15.75" thickBot="1" x14ac:dyDescent="0.3">
      <c r="A51" s="351" t="s">
        <v>276</v>
      </c>
      <c r="B51" s="354">
        <v>71.08</v>
      </c>
    </row>
    <row r="52" spans="1:2" ht="15.75" thickBot="1" x14ac:dyDescent="0.3">
      <c r="A52" s="351" t="s">
        <v>277</v>
      </c>
      <c r="B52" s="354">
        <v>73.59</v>
      </c>
    </row>
    <row r="53" spans="1:2" ht="15.75" thickBot="1" x14ac:dyDescent="0.3">
      <c r="A53" s="351" t="s">
        <v>278</v>
      </c>
      <c r="B53" s="354">
        <v>77.48</v>
      </c>
    </row>
    <row r="54" spans="1:2" ht="15.75" thickBot="1" x14ac:dyDescent="0.3">
      <c r="A54" s="351" t="s">
        <v>279</v>
      </c>
      <c r="B54" s="354">
        <v>80.38</v>
      </c>
    </row>
    <row r="55" spans="1:2" ht="15.75" thickBot="1" x14ac:dyDescent="0.3">
      <c r="A55" s="351" t="s">
        <v>280</v>
      </c>
      <c r="B55" s="354">
        <v>83.28</v>
      </c>
    </row>
    <row r="56" spans="1:2" ht="15.75" thickBot="1" x14ac:dyDescent="0.3">
      <c r="A56" s="351" t="s">
        <v>281</v>
      </c>
      <c r="B56" s="354">
        <v>86.18</v>
      </c>
    </row>
    <row r="57" spans="1:2" ht="15.75" thickBot="1" x14ac:dyDescent="0.3">
      <c r="A57" s="351" t="s">
        <v>282</v>
      </c>
      <c r="B57" s="354">
        <v>89.09</v>
      </c>
    </row>
    <row r="58" spans="1:2" ht="15.75" thickBot="1" x14ac:dyDescent="0.3">
      <c r="A58" s="351" t="s">
        <v>283</v>
      </c>
      <c r="B58" s="354">
        <v>91.99</v>
      </c>
    </row>
    <row r="59" spans="1:2" ht="15.75" thickBot="1" x14ac:dyDescent="0.3">
      <c r="A59" s="351" t="s">
        <v>284</v>
      </c>
      <c r="B59" s="354">
        <v>94.89</v>
      </c>
    </row>
    <row r="60" spans="1:2" ht="15.75" thickBot="1" x14ac:dyDescent="0.3">
      <c r="A60" s="351" t="s">
        <v>285</v>
      </c>
      <c r="B60" s="354">
        <v>97.8</v>
      </c>
    </row>
    <row r="61" spans="1:2" ht="15.75" thickBot="1" x14ac:dyDescent="0.3">
      <c r="A61" s="351" t="s">
        <v>286</v>
      </c>
      <c r="B61" s="354">
        <v>100.7</v>
      </c>
    </row>
    <row r="62" spans="1:2" ht="15.75" thickBot="1" x14ac:dyDescent="0.3">
      <c r="A62" s="351" t="s">
        <v>287</v>
      </c>
      <c r="B62" s="354">
        <v>103.6</v>
      </c>
    </row>
    <row r="63" spans="1:2" ht="15.75" thickBot="1" x14ac:dyDescent="0.3">
      <c r="A63" s="351" t="s">
        <v>288</v>
      </c>
      <c r="B63" s="354">
        <v>106.52</v>
      </c>
    </row>
    <row r="64" spans="1:2" ht="15.75" thickBot="1" x14ac:dyDescent="0.3">
      <c r="A64" s="351" t="s">
        <v>289</v>
      </c>
      <c r="B64" s="354">
        <v>109.42</v>
      </c>
    </row>
    <row r="65" spans="1:2" ht="15.75" thickBot="1" x14ac:dyDescent="0.3">
      <c r="A65" s="351" t="s">
        <v>290</v>
      </c>
      <c r="B65" s="354">
        <v>114.27</v>
      </c>
    </row>
    <row r="66" spans="1:2" ht="15.75" thickBot="1" x14ac:dyDescent="0.3">
      <c r="A66" s="351" t="s">
        <v>291</v>
      </c>
      <c r="B66" s="354">
        <v>118.13</v>
      </c>
    </row>
    <row r="67" spans="1:2" ht="15.75" thickBot="1" x14ac:dyDescent="0.3">
      <c r="A67" s="351" t="s">
        <v>292</v>
      </c>
      <c r="B67" s="354">
        <v>122</v>
      </c>
    </row>
    <row r="68" spans="1:2" ht="15.75" thickBot="1" x14ac:dyDescent="0.3">
      <c r="A68" s="351" t="s">
        <v>293</v>
      </c>
      <c r="B68" s="354">
        <v>125.88</v>
      </c>
    </row>
    <row r="69" spans="1:2" ht="15.75" thickBot="1" x14ac:dyDescent="0.3">
      <c r="A69" s="353" t="s">
        <v>294</v>
      </c>
      <c r="B69" s="356">
        <v>147.18</v>
      </c>
    </row>
    <row r="70" spans="1:2" ht="15.75" thickBot="1" x14ac:dyDescent="0.3">
      <c r="A70" s="351" t="s">
        <v>295</v>
      </c>
      <c r="B70" s="354">
        <v>49.53</v>
      </c>
    </row>
    <row r="71" spans="1:2" ht="15.75" thickBot="1" x14ac:dyDescent="0.3">
      <c r="A71" s="351" t="s">
        <v>296</v>
      </c>
      <c r="B71" s="354">
        <v>51.14</v>
      </c>
    </row>
    <row r="72" spans="1:2" x14ac:dyDescent="0.2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328" bestFit="1" customWidth="1"/>
    <col min="4" max="4" width="22.28515625" style="328" bestFit="1" customWidth="1"/>
    <col min="5" max="5" width="27.42578125" style="328" bestFit="1" customWidth="1"/>
    <col min="6" max="6" width="32.42578125" style="328" bestFit="1" customWidth="1"/>
    <col min="7" max="7" width="13.7109375" style="328" bestFit="1" customWidth="1"/>
  </cols>
  <sheetData>
    <row r="1" spans="1:7" x14ac:dyDescent="0.25">
      <c r="A1" s="343" t="s">
        <v>298</v>
      </c>
      <c r="B1" s="344" t="s">
        <v>299</v>
      </c>
      <c r="C1" s="344" t="s">
        <v>300</v>
      </c>
      <c r="D1" s="347" t="s">
        <v>301</v>
      </c>
      <c r="E1" s="347" t="s">
        <v>302</v>
      </c>
      <c r="F1" s="347" t="s">
        <v>303</v>
      </c>
      <c r="G1" s="344" t="s">
        <v>304</v>
      </c>
    </row>
    <row r="2" spans="1:7" x14ac:dyDescent="0.25">
      <c r="A2" s="341" t="s">
        <v>305</v>
      </c>
      <c r="B2" s="345">
        <v>7400</v>
      </c>
      <c r="C2" s="345">
        <v>7400</v>
      </c>
      <c r="D2" s="348">
        <v>115</v>
      </c>
      <c r="E2" s="348" t="s">
        <v>306</v>
      </c>
      <c r="F2" s="348">
        <v>115</v>
      </c>
      <c r="G2" s="350">
        <v>7622</v>
      </c>
    </row>
    <row r="3" spans="1:7" x14ac:dyDescent="0.25">
      <c r="A3" s="341" t="s">
        <v>307</v>
      </c>
      <c r="B3" s="345">
        <v>54800</v>
      </c>
      <c r="C3" s="345">
        <v>54800</v>
      </c>
      <c r="D3" s="348">
        <v>29582</v>
      </c>
      <c r="E3" s="348">
        <v>10722</v>
      </c>
      <c r="F3" s="348">
        <v>18860</v>
      </c>
      <c r="G3" s="350">
        <v>56444</v>
      </c>
    </row>
    <row r="4" spans="1:7" x14ac:dyDescent="0.25">
      <c r="A4" s="341" t="s">
        <v>308</v>
      </c>
      <c r="B4" s="345">
        <v>7300</v>
      </c>
      <c r="C4" s="345">
        <v>7300</v>
      </c>
      <c r="D4" s="348" t="s">
        <v>306</v>
      </c>
      <c r="E4" s="348" t="s">
        <v>306</v>
      </c>
      <c r="F4" s="348" t="s">
        <v>306</v>
      </c>
      <c r="G4" s="350">
        <v>7519</v>
      </c>
    </row>
    <row r="5" spans="1:7" x14ac:dyDescent="0.25">
      <c r="A5" s="341" t="s">
        <v>309</v>
      </c>
      <c r="B5" s="345">
        <v>35600</v>
      </c>
      <c r="C5" s="345">
        <v>10660</v>
      </c>
      <c r="D5" s="348">
        <v>18239</v>
      </c>
      <c r="E5" s="348">
        <v>17131</v>
      </c>
      <c r="F5" s="348">
        <v>1107</v>
      </c>
      <c r="G5" s="350">
        <v>10980</v>
      </c>
    </row>
    <row r="6" spans="1:7" x14ac:dyDescent="0.25">
      <c r="A6" s="341" t="s">
        <v>310</v>
      </c>
      <c r="B6" s="345">
        <v>26000</v>
      </c>
      <c r="C6" s="345">
        <v>26000</v>
      </c>
      <c r="D6" s="348">
        <v>52</v>
      </c>
      <c r="E6" s="348" t="s">
        <v>306</v>
      </c>
      <c r="F6" s="348">
        <v>52</v>
      </c>
      <c r="G6" s="350">
        <v>26780</v>
      </c>
    </row>
    <row r="7" spans="1:7" x14ac:dyDescent="0.25">
      <c r="A7" s="341" t="s">
        <v>311</v>
      </c>
      <c r="B7" s="345">
        <v>15000</v>
      </c>
      <c r="C7" s="345">
        <v>6411</v>
      </c>
      <c r="D7" s="348">
        <v>11864</v>
      </c>
      <c r="E7" s="348" t="s">
        <v>306</v>
      </c>
      <c r="F7" s="348">
        <v>11864</v>
      </c>
      <c r="G7" s="350">
        <v>6603</v>
      </c>
    </row>
    <row r="8" spans="1:7" x14ac:dyDescent="0.25">
      <c r="A8" s="341" t="s">
        <v>312</v>
      </c>
      <c r="B8" s="345">
        <v>15000</v>
      </c>
      <c r="C8" s="345">
        <v>15000</v>
      </c>
      <c r="D8" s="348" t="s">
        <v>306</v>
      </c>
      <c r="E8" s="348" t="s">
        <v>306</v>
      </c>
      <c r="F8" s="348" t="s">
        <v>306</v>
      </c>
      <c r="G8" s="350">
        <v>15450</v>
      </c>
    </row>
    <row r="9" spans="1:7" x14ac:dyDescent="0.25">
      <c r="A9" s="341" t="s">
        <v>313</v>
      </c>
      <c r="B9" s="345">
        <v>15600</v>
      </c>
      <c r="C9" s="345">
        <v>15600</v>
      </c>
      <c r="D9" s="348" t="s">
        <v>306</v>
      </c>
      <c r="E9" s="348" t="s">
        <v>306</v>
      </c>
      <c r="F9" s="348" t="s">
        <v>306</v>
      </c>
      <c r="G9" s="350">
        <v>16068</v>
      </c>
    </row>
    <row r="10" spans="1:7" x14ac:dyDescent="0.25">
      <c r="A10" s="341" t="s">
        <v>314</v>
      </c>
      <c r="B10" s="345">
        <v>9100</v>
      </c>
      <c r="C10" s="345">
        <v>2049</v>
      </c>
      <c r="D10" s="348">
        <v>2098</v>
      </c>
      <c r="E10" s="348" t="s">
        <v>306</v>
      </c>
      <c r="F10" s="348">
        <v>2098</v>
      </c>
      <c r="G10" s="350">
        <v>2110</v>
      </c>
    </row>
    <row r="11" spans="1:7" x14ac:dyDescent="0.25">
      <c r="A11" s="341" t="s">
        <v>315</v>
      </c>
      <c r="B11" s="345">
        <v>2200</v>
      </c>
      <c r="C11" s="345">
        <v>2200</v>
      </c>
      <c r="D11" s="348">
        <v>628</v>
      </c>
      <c r="E11" s="348" t="s">
        <v>306</v>
      </c>
      <c r="F11" s="348">
        <v>628</v>
      </c>
      <c r="G11" s="350">
        <v>2266</v>
      </c>
    </row>
    <row r="12" spans="1:7" x14ac:dyDescent="0.25">
      <c r="A12" s="341" t="s">
        <v>316</v>
      </c>
      <c r="B12" s="345">
        <v>11000</v>
      </c>
      <c r="C12" s="345">
        <v>12272</v>
      </c>
      <c r="D12" s="348">
        <v>27710</v>
      </c>
      <c r="E12" s="348">
        <v>24992</v>
      </c>
      <c r="F12" s="348">
        <v>2718</v>
      </c>
      <c r="G12" s="350">
        <v>12640</v>
      </c>
    </row>
    <row r="13" spans="1:7" x14ac:dyDescent="0.25">
      <c r="A13" s="341" t="s">
        <v>317</v>
      </c>
      <c r="B13" s="345">
        <v>27400</v>
      </c>
      <c r="C13" s="345">
        <v>42525</v>
      </c>
      <c r="D13" s="348">
        <v>37081</v>
      </c>
      <c r="E13" s="348">
        <v>13895</v>
      </c>
      <c r="F13" s="348">
        <v>23186</v>
      </c>
      <c r="G13" s="350">
        <v>43800</v>
      </c>
    </row>
    <row r="14" spans="1:7" x14ac:dyDescent="0.25">
      <c r="A14" s="341" t="s">
        <v>318</v>
      </c>
      <c r="B14" s="345">
        <v>27400</v>
      </c>
      <c r="C14" s="345">
        <v>27400</v>
      </c>
      <c r="D14" s="348">
        <v>5972</v>
      </c>
      <c r="E14" s="348" t="s">
        <v>306</v>
      </c>
      <c r="F14" s="348">
        <v>5972</v>
      </c>
      <c r="G14" s="350">
        <v>28222</v>
      </c>
    </row>
    <row r="15" spans="1:7" x14ac:dyDescent="0.25">
      <c r="A15" s="341" t="s">
        <v>319</v>
      </c>
      <c r="B15" s="345">
        <v>8700</v>
      </c>
      <c r="C15" s="345">
        <v>8700</v>
      </c>
      <c r="D15" s="348" t="s">
        <v>306</v>
      </c>
      <c r="E15" s="348" t="s">
        <v>306</v>
      </c>
      <c r="F15" s="348" t="s">
        <v>306</v>
      </c>
      <c r="G15" s="350">
        <v>8961</v>
      </c>
    </row>
    <row r="16" spans="1:7" x14ac:dyDescent="0.25">
      <c r="A16" s="341" t="s">
        <v>320</v>
      </c>
      <c r="B16" s="345">
        <v>6000</v>
      </c>
      <c r="C16" s="345">
        <v>6000</v>
      </c>
      <c r="D16" s="348" t="s">
        <v>306</v>
      </c>
      <c r="E16" s="348" t="s">
        <v>306</v>
      </c>
      <c r="F16" s="348" t="s">
        <v>306</v>
      </c>
      <c r="G16" s="350">
        <v>6180</v>
      </c>
    </row>
    <row r="17" spans="1:7" x14ac:dyDescent="0.25">
      <c r="A17" s="341" t="s">
        <v>321</v>
      </c>
      <c r="B17" s="345" t="s">
        <v>322</v>
      </c>
      <c r="C17" s="345" t="s">
        <v>306</v>
      </c>
      <c r="D17" s="348" t="s">
        <v>306</v>
      </c>
      <c r="E17" s="348" t="s">
        <v>306</v>
      </c>
      <c r="F17" s="348" t="s">
        <v>306</v>
      </c>
      <c r="G17" s="350" t="s">
        <v>306</v>
      </c>
    </row>
    <row r="18" spans="1:7" x14ac:dyDescent="0.25">
      <c r="A18" s="341" t="s">
        <v>323</v>
      </c>
      <c r="B18" s="345">
        <v>14600</v>
      </c>
      <c r="C18" s="345">
        <v>2573</v>
      </c>
      <c r="D18" s="348">
        <v>5199</v>
      </c>
      <c r="E18" s="348">
        <v>1632</v>
      </c>
      <c r="F18" s="348">
        <v>3567</v>
      </c>
      <c r="G18" s="350">
        <v>2650</v>
      </c>
    </row>
    <row r="19" spans="1:7" x14ac:dyDescent="0.25">
      <c r="A19" s="341" t="s">
        <v>324</v>
      </c>
      <c r="B19" s="345">
        <v>1400</v>
      </c>
      <c r="C19" s="345">
        <v>1400</v>
      </c>
      <c r="D19" s="348" t="s">
        <v>306</v>
      </c>
      <c r="E19" s="348" t="s">
        <v>306</v>
      </c>
      <c r="F19" s="348" t="s">
        <v>306</v>
      </c>
      <c r="G19" s="350">
        <v>1442</v>
      </c>
    </row>
    <row r="20" spans="1:7" x14ac:dyDescent="0.25">
      <c r="A20" s="341" t="s">
        <v>325</v>
      </c>
      <c r="B20" s="345" t="s">
        <v>322</v>
      </c>
      <c r="C20" s="345" t="s">
        <v>306</v>
      </c>
      <c r="D20" s="348" t="s">
        <v>306</v>
      </c>
      <c r="E20" s="348" t="s">
        <v>306</v>
      </c>
      <c r="F20" s="348" t="s">
        <v>306</v>
      </c>
      <c r="G20" s="350" t="s">
        <v>306</v>
      </c>
    </row>
    <row r="21" spans="1:7" x14ac:dyDescent="0.25">
      <c r="A21" s="341" t="s">
        <v>326</v>
      </c>
      <c r="B21" s="345">
        <v>11000</v>
      </c>
      <c r="C21" s="345">
        <v>19147</v>
      </c>
      <c r="D21" s="348">
        <v>20835</v>
      </c>
      <c r="E21" s="348">
        <v>15534</v>
      </c>
      <c r="F21" s="348">
        <v>5301</v>
      </c>
      <c r="G21" s="350">
        <v>19722</v>
      </c>
    </row>
    <row r="22" spans="1:7" x14ac:dyDescent="0.25">
      <c r="A22" s="341" t="s">
        <v>327</v>
      </c>
      <c r="B22" s="345">
        <v>12000</v>
      </c>
      <c r="C22" s="345" t="s">
        <v>306</v>
      </c>
      <c r="D22" s="348">
        <v>753</v>
      </c>
      <c r="E22" s="348" t="s">
        <v>306</v>
      </c>
      <c r="F22" s="348">
        <v>753</v>
      </c>
      <c r="G22" s="350" t="s">
        <v>306</v>
      </c>
    </row>
    <row r="23" spans="1:7" x14ac:dyDescent="0.25">
      <c r="A23" s="341" t="s">
        <v>328</v>
      </c>
      <c r="B23" s="345">
        <v>9100</v>
      </c>
      <c r="C23" s="345">
        <v>9100</v>
      </c>
      <c r="D23" s="348" t="s">
        <v>306</v>
      </c>
      <c r="E23" s="348" t="s">
        <v>306</v>
      </c>
      <c r="F23" s="348" t="s">
        <v>306</v>
      </c>
      <c r="G23" s="350">
        <v>9373</v>
      </c>
    </row>
    <row r="24" spans="1:7" x14ac:dyDescent="0.25">
      <c r="A24" s="341" t="s">
        <v>329</v>
      </c>
      <c r="B24" s="345">
        <v>1800</v>
      </c>
      <c r="C24" s="345" t="s">
        <v>306</v>
      </c>
      <c r="D24" s="348" t="s">
        <v>306</v>
      </c>
      <c r="E24" s="348" t="s">
        <v>306</v>
      </c>
      <c r="F24" s="348" t="s">
        <v>306</v>
      </c>
      <c r="G24" s="350" t="s">
        <v>306</v>
      </c>
    </row>
    <row r="25" spans="1:7" x14ac:dyDescent="0.25">
      <c r="A25" s="341" t="s">
        <v>330</v>
      </c>
      <c r="B25" s="345">
        <v>16400</v>
      </c>
      <c r="C25" s="345">
        <v>16400</v>
      </c>
      <c r="D25" s="348" t="s">
        <v>306</v>
      </c>
      <c r="E25" s="348" t="s">
        <v>306</v>
      </c>
      <c r="F25" s="348" t="s">
        <v>306</v>
      </c>
      <c r="G25" s="350">
        <v>16892</v>
      </c>
    </row>
    <row r="26" spans="1:7" x14ac:dyDescent="0.25">
      <c r="A26" s="341" t="s">
        <v>331</v>
      </c>
      <c r="B26" s="345" t="s">
        <v>322</v>
      </c>
      <c r="C26" s="345" t="s">
        <v>306</v>
      </c>
      <c r="D26" s="348" t="s">
        <v>306</v>
      </c>
      <c r="E26" s="348" t="s">
        <v>306</v>
      </c>
      <c r="F26" s="348" t="s">
        <v>306</v>
      </c>
      <c r="G26" s="350" t="s">
        <v>306</v>
      </c>
    </row>
    <row r="27" spans="1:7" x14ac:dyDescent="0.25">
      <c r="A27" s="341" t="s">
        <v>332</v>
      </c>
      <c r="B27" s="345">
        <v>7400</v>
      </c>
      <c r="C27" s="345">
        <v>7400</v>
      </c>
      <c r="D27" s="348" t="s">
        <v>306</v>
      </c>
      <c r="E27" s="348" t="s">
        <v>306</v>
      </c>
      <c r="F27" s="348" t="s">
        <v>306</v>
      </c>
      <c r="G27" s="350">
        <v>7622</v>
      </c>
    </row>
    <row r="28" spans="1:7" x14ac:dyDescent="0.25">
      <c r="A28" s="341" t="s">
        <v>333</v>
      </c>
      <c r="B28" s="345">
        <v>28300</v>
      </c>
      <c r="C28" s="345">
        <v>28300</v>
      </c>
      <c r="D28" s="348">
        <v>3928</v>
      </c>
      <c r="E28" s="348">
        <v>42</v>
      </c>
      <c r="F28" s="348">
        <v>3886</v>
      </c>
      <c r="G28" s="350">
        <v>29149</v>
      </c>
    </row>
    <row r="29" spans="1:7" x14ac:dyDescent="0.25">
      <c r="A29" s="341" t="s">
        <v>334</v>
      </c>
      <c r="B29" s="345">
        <v>53900</v>
      </c>
      <c r="C29" s="345">
        <v>53900</v>
      </c>
      <c r="D29" s="348">
        <v>23644</v>
      </c>
      <c r="E29" s="348">
        <v>3476</v>
      </c>
      <c r="F29" s="348">
        <v>20168</v>
      </c>
      <c r="G29" s="350">
        <v>55517</v>
      </c>
    </row>
    <row r="30" spans="1:7" x14ac:dyDescent="0.25">
      <c r="A30" s="341" t="s">
        <v>335</v>
      </c>
      <c r="B30" s="345">
        <v>6800</v>
      </c>
      <c r="C30" s="345">
        <v>116</v>
      </c>
      <c r="D30" s="348">
        <v>1610</v>
      </c>
      <c r="E30" s="348" t="s">
        <v>306</v>
      </c>
      <c r="F30" s="348">
        <v>1610</v>
      </c>
      <c r="G30" s="350">
        <v>120</v>
      </c>
    </row>
    <row r="31" spans="1:7" x14ac:dyDescent="0.25">
      <c r="A31" s="341" t="s">
        <v>336</v>
      </c>
      <c r="B31" s="345">
        <v>6800</v>
      </c>
      <c r="C31" s="345" t="s">
        <v>306</v>
      </c>
      <c r="D31" s="348" t="s">
        <v>306</v>
      </c>
      <c r="E31" s="348" t="s">
        <v>306</v>
      </c>
      <c r="F31" s="348" t="s">
        <v>306</v>
      </c>
      <c r="G31" s="350" t="s">
        <v>306</v>
      </c>
    </row>
    <row r="32" spans="1:7" x14ac:dyDescent="0.25">
      <c r="A32" s="341" t="s">
        <v>337</v>
      </c>
      <c r="B32" s="345">
        <v>2200</v>
      </c>
      <c r="C32" s="345">
        <v>2200</v>
      </c>
      <c r="D32" s="348">
        <v>1009</v>
      </c>
      <c r="E32" s="348">
        <v>374</v>
      </c>
      <c r="F32" s="348">
        <v>635</v>
      </c>
      <c r="G32" s="350">
        <v>2266</v>
      </c>
    </row>
    <row r="33" spans="1:7" x14ac:dyDescent="0.25">
      <c r="A33" s="341" t="s">
        <v>338</v>
      </c>
      <c r="B33" s="345">
        <v>1800</v>
      </c>
      <c r="C33" s="345">
        <v>1800</v>
      </c>
      <c r="D33" s="348" t="s">
        <v>306</v>
      </c>
      <c r="E33" s="348" t="s">
        <v>306</v>
      </c>
      <c r="F33" s="348" t="s">
        <v>306</v>
      </c>
      <c r="G33" s="350">
        <v>1854</v>
      </c>
    </row>
    <row r="34" spans="1:7" x14ac:dyDescent="0.25">
      <c r="A34" s="341" t="s">
        <v>339</v>
      </c>
      <c r="B34" s="345">
        <v>9100</v>
      </c>
      <c r="C34" s="345">
        <v>8387</v>
      </c>
      <c r="D34" s="348">
        <v>6181</v>
      </c>
      <c r="E34" s="348">
        <v>3632</v>
      </c>
      <c r="F34" s="348">
        <v>2549</v>
      </c>
      <c r="G34" s="350">
        <v>8639</v>
      </c>
    </row>
    <row r="35" spans="1:7" x14ac:dyDescent="0.25">
      <c r="A35" s="341" t="s">
        <v>340</v>
      </c>
      <c r="B35" s="345">
        <v>16400</v>
      </c>
      <c r="C35" s="345">
        <v>16400</v>
      </c>
      <c r="D35" s="348" t="s">
        <v>306</v>
      </c>
      <c r="E35" s="348" t="s">
        <v>306</v>
      </c>
      <c r="F35" s="348" t="s">
        <v>306</v>
      </c>
      <c r="G35" s="350">
        <v>16892</v>
      </c>
    </row>
    <row r="36" spans="1:7" x14ac:dyDescent="0.25">
      <c r="A36" s="341" t="s">
        <v>341</v>
      </c>
      <c r="B36" s="345" t="s">
        <v>322</v>
      </c>
      <c r="C36" s="345" t="s">
        <v>306</v>
      </c>
      <c r="D36" s="348" t="s">
        <v>306</v>
      </c>
      <c r="E36" s="348" t="s">
        <v>306</v>
      </c>
      <c r="F36" s="348" t="s">
        <v>306</v>
      </c>
      <c r="G36" s="350" t="s">
        <v>306</v>
      </c>
    </row>
    <row r="37" spans="1:7" x14ac:dyDescent="0.25">
      <c r="A37" s="341" t="s">
        <v>342</v>
      </c>
      <c r="B37" s="345">
        <v>13700</v>
      </c>
      <c r="C37" s="345" t="s">
        <v>306</v>
      </c>
      <c r="D37" s="348" t="s">
        <v>306</v>
      </c>
      <c r="E37" s="348" t="s">
        <v>306</v>
      </c>
      <c r="F37" s="348" t="s">
        <v>306</v>
      </c>
      <c r="G37" s="350" t="s">
        <v>306</v>
      </c>
    </row>
    <row r="38" spans="1:7" x14ac:dyDescent="0.25">
      <c r="A38" s="341" t="s">
        <v>343</v>
      </c>
      <c r="B38" s="345">
        <v>15500</v>
      </c>
      <c r="C38" s="345">
        <v>17542</v>
      </c>
      <c r="D38" s="348">
        <v>18950</v>
      </c>
      <c r="E38" s="348">
        <v>18127</v>
      </c>
      <c r="F38" s="348">
        <v>824</v>
      </c>
      <c r="G38" s="350">
        <v>18069</v>
      </c>
    </row>
    <row r="39" spans="1:7" x14ac:dyDescent="0.25">
      <c r="A39" s="341" t="s">
        <v>344</v>
      </c>
      <c r="B39" s="345">
        <v>8200</v>
      </c>
      <c r="C39" s="345">
        <v>8200</v>
      </c>
      <c r="D39" s="348">
        <v>754</v>
      </c>
      <c r="E39" s="348">
        <v>51</v>
      </c>
      <c r="F39" s="348">
        <v>703</v>
      </c>
      <c r="G39" s="350">
        <v>8446</v>
      </c>
    </row>
    <row r="40" spans="1:7" x14ac:dyDescent="0.25">
      <c r="A40" s="341" t="s">
        <v>345</v>
      </c>
      <c r="B40" s="345">
        <v>9100</v>
      </c>
      <c r="C40" s="345">
        <v>1785</v>
      </c>
      <c r="D40" s="348">
        <v>16039</v>
      </c>
      <c r="E40" s="348">
        <v>8619</v>
      </c>
      <c r="F40" s="348">
        <v>7420</v>
      </c>
      <c r="G40" s="350">
        <v>1838</v>
      </c>
    </row>
    <row r="41" spans="1:7" x14ac:dyDescent="0.25">
      <c r="A41" s="341" t="s">
        <v>25</v>
      </c>
      <c r="B41" s="345">
        <v>3200</v>
      </c>
      <c r="C41" s="345">
        <v>1572</v>
      </c>
      <c r="D41" s="348">
        <v>1916</v>
      </c>
      <c r="E41" s="348">
        <v>1916</v>
      </c>
      <c r="F41" s="348" t="s">
        <v>306</v>
      </c>
      <c r="G41" s="350">
        <v>1619</v>
      </c>
    </row>
    <row r="42" spans="1:7" x14ac:dyDescent="0.25">
      <c r="A42" s="341" t="s">
        <v>346</v>
      </c>
      <c r="B42" s="345">
        <v>9500</v>
      </c>
      <c r="C42" s="345">
        <v>9500</v>
      </c>
      <c r="D42" s="348" t="s">
        <v>306</v>
      </c>
      <c r="E42" s="348" t="s">
        <v>306</v>
      </c>
      <c r="F42" s="348" t="s">
        <v>306</v>
      </c>
      <c r="G42" s="350">
        <v>9785</v>
      </c>
    </row>
    <row r="43" spans="1:7" x14ac:dyDescent="0.25">
      <c r="A43" s="341" t="s">
        <v>347</v>
      </c>
      <c r="B43" s="345"/>
      <c r="C43" s="345"/>
      <c r="D43" s="348" t="s">
        <v>322</v>
      </c>
      <c r="E43" s="348" t="s">
        <v>306</v>
      </c>
      <c r="F43" s="348" t="s">
        <v>306</v>
      </c>
      <c r="G43" s="350" t="s">
        <v>306</v>
      </c>
    </row>
    <row r="44" spans="1:7" x14ac:dyDescent="0.25">
      <c r="A44" s="341" t="s">
        <v>348</v>
      </c>
      <c r="B44" s="345">
        <v>11000</v>
      </c>
      <c r="C44" s="345">
        <v>5865</v>
      </c>
      <c r="D44" s="348">
        <v>28</v>
      </c>
      <c r="E44" s="348" t="s">
        <v>306</v>
      </c>
      <c r="F44" s="348">
        <v>28</v>
      </c>
      <c r="G44" s="350">
        <v>6041</v>
      </c>
    </row>
    <row r="45" spans="1:7" x14ac:dyDescent="0.25">
      <c r="A45" s="341" t="s">
        <v>349</v>
      </c>
      <c r="B45" s="345">
        <v>4600</v>
      </c>
      <c r="C45" s="345">
        <v>4600</v>
      </c>
      <c r="D45" s="348" t="s">
        <v>306</v>
      </c>
      <c r="E45" s="348" t="s">
        <v>306</v>
      </c>
      <c r="F45" s="348" t="s">
        <v>306</v>
      </c>
      <c r="G45" s="350">
        <v>4738</v>
      </c>
    </row>
    <row r="46" spans="1:7" x14ac:dyDescent="0.25">
      <c r="A46" s="341" t="s">
        <v>350</v>
      </c>
      <c r="B46" s="345">
        <v>12300</v>
      </c>
      <c r="C46" s="345">
        <v>12300</v>
      </c>
      <c r="D46" s="348">
        <v>1670</v>
      </c>
      <c r="E46" s="348">
        <v>286</v>
      </c>
      <c r="F46" s="348">
        <v>1384</v>
      </c>
      <c r="G46" s="350">
        <v>12669</v>
      </c>
    </row>
    <row r="47" spans="1:7" x14ac:dyDescent="0.25">
      <c r="A47" s="341" t="s">
        <v>351</v>
      </c>
      <c r="B47" s="345" t="s">
        <v>322</v>
      </c>
      <c r="C47" s="345" t="s">
        <v>306</v>
      </c>
      <c r="D47" s="348" t="s">
        <v>306</v>
      </c>
      <c r="E47" s="348" t="s">
        <v>306</v>
      </c>
      <c r="F47" s="348" t="s">
        <v>306</v>
      </c>
      <c r="G47" s="350" t="s">
        <v>306</v>
      </c>
    </row>
    <row r="48" spans="1:7" x14ac:dyDescent="0.25">
      <c r="A48" s="341" t="s">
        <v>352</v>
      </c>
      <c r="B48" s="345">
        <v>2700</v>
      </c>
      <c r="C48" s="345">
        <v>2315</v>
      </c>
      <c r="D48" s="348" t="s">
        <v>306</v>
      </c>
      <c r="E48" s="348" t="s">
        <v>306</v>
      </c>
      <c r="F48" s="348" t="s">
        <v>306</v>
      </c>
      <c r="G48" s="350">
        <v>2384</v>
      </c>
    </row>
    <row r="49" spans="1:7" x14ac:dyDescent="0.25">
      <c r="A49" s="341" t="s">
        <v>353</v>
      </c>
      <c r="B49" s="345" t="s">
        <v>322</v>
      </c>
      <c r="C49" s="345" t="s">
        <v>306</v>
      </c>
      <c r="D49" s="348" t="s">
        <v>306</v>
      </c>
      <c r="E49" s="348" t="s">
        <v>306</v>
      </c>
      <c r="F49" s="348" t="s">
        <v>306</v>
      </c>
      <c r="G49" s="350" t="s">
        <v>306</v>
      </c>
    </row>
    <row r="50" spans="1:7" x14ac:dyDescent="0.25">
      <c r="A50" s="341" t="s">
        <v>354</v>
      </c>
      <c r="B50" s="345">
        <v>16400</v>
      </c>
      <c r="C50" s="345">
        <v>16400</v>
      </c>
      <c r="D50" s="348">
        <v>7744</v>
      </c>
      <c r="E50" s="348" t="s">
        <v>306</v>
      </c>
      <c r="F50" s="348">
        <v>7744</v>
      </c>
      <c r="G50" s="350">
        <v>16892</v>
      </c>
    </row>
    <row r="51" spans="1:7" x14ac:dyDescent="0.25">
      <c r="A51" s="341" t="s">
        <v>355</v>
      </c>
      <c r="B51" s="345" t="s">
        <v>322</v>
      </c>
      <c r="C51" s="345" t="s">
        <v>306</v>
      </c>
      <c r="D51" s="348" t="s">
        <v>306</v>
      </c>
      <c r="E51" s="348" t="s">
        <v>306</v>
      </c>
      <c r="F51" s="348" t="s">
        <v>306</v>
      </c>
      <c r="G51" s="350" t="s">
        <v>306</v>
      </c>
    </row>
    <row r="52" spans="1:7" x14ac:dyDescent="0.25">
      <c r="A52" s="341" t="s">
        <v>356</v>
      </c>
      <c r="B52" s="345" t="s">
        <v>322</v>
      </c>
      <c r="C52" s="345">
        <v>6550</v>
      </c>
      <c r="D52" s="348" t="s">
        <v>306</v>
      </c>
      <c r="E52" s="348" t="s">
        <v>306</v>
      </c>
      <c r="F52" s="348" t="s">
        <v>306</v>
      </c>
      <c r="G52" s="350">
        <v>6747</v>
      </c>
    </row>
    <row r="53" spans="1:7" x14ac:dyDescent="0.25">
      <c r="A53" s="341" t="s">
        <v>357</v>
      </c>
      <c r="B53" s="345" t="s">
        <v>322</v>
      </c>
      <c r="C53" s="345"/>
      <c r="D53" s="348" t="s">
        <v>306</v>
      </c>
      <c r="E53" s="348" t="s">
        <v>306</v>
      </c>
      <c r="F53" s="348" t="s">
        <v>306</v>
      </c>
      <c r="G53" s="350" t="s">
        <v>306</v>
      </c>
    </row>
    <row r="54" spans="1:7" x14ac:dyDescent="0.25">
      <c r="A54" s="341" t="s">
        <v>358</v>
      </c>
      <c r="B54" s="345">
        <v>7200</v>
      </c>
      <c r="C54" s="345">
        <v>7200</v>
      </c>
      <c r="D54" s="348" t="s">
        <v>306</v>
      </c>
      <c r="E54" s="348" t="s">
        <v>306</v>
      </c>
      <c r="F54" s="348" t="s">
        <v>306</v>
      </c>
      <c r="G54" s="350">
        <v>7416</v>
      </c>
    </row>
    <row r="55" spans="1:7" x14ac:dyDescent="0.25">
      <c r="A55" s="341" t="s">
        <v>359</v>
      </c>
      <c r="B55" s="345">
        <v>19300</v>
      </c>
      <c r="C55" s="345">
        <v>42933</v>
      </c>
      <c r="D55" s="348">
        <v>51010</v>
      </c>
      <c r="E55" s="348">
        <v>50782</v>
      </c>
      <c r="F55" s="348">
        <v>228</v>
      </c>
      <c r="G55" s="350">
        <v>44221</v>
      </c>
    </row>
    <row r="56" spans="1:7" x14ac:dyDescent="0.25">
      <c r="A56" s="341" t="s">
        <v>360</v>
      </c>
      <c r="B56" s="345">
        <v>9700</v>
      </c>
      <c r="C56" s="345">
        <v>29123</v>
      </c>
      <c r="D56" s="348">
        <v>22565</v>
      </c>
      <c r="E56" s="348">
        <v>22565</v>
      </c>
      <c r="F56" s="348" t="s">
        <v>306</v>
      </c>
      <c r="G56" s="350">
        <v>29996</v>
      </c>
    </row>
    <row r="57" spans="1:7" x14ac:dyDescent="0.25">
      <c r="A57" s="341" t="s">
        <v>361</v>
      </c>
      <c r="B57" s="345">
        <v>25600</v>
      </c>
      <c r="C57" s="345">
        <v>25600</v>
      </c>
      <c r="D57" s="348">
        <v>1247</v>
      </c>
      <c r="E57" s="348" t="s">
        <v>306</v>
      </c>
      <c r="F57" s="348">
        <v>1247</v>
      </c>
      <c r="G57" s="350">
        <v>26368</v>
      </c>
    </row>
    <row r="58" spans="1:7" x14ac:dyDescent="0.25">
      <c r="A58" s="341" t="s">
        <v>362</v>
      </c>
      <c r="B58" s="345">
        <v>5500</v>
      </c>
      <c r="C58" s="345">
        <v>2321</v>
      </c>
      <c r="D58" s="348">
        <v>3851</v>
      </c>
      <c r="E58" s="348">
        <v>1341</v>
      </c>
      <c r="F58" s="348">
        <v>2509</v>
      </c>
      <c r="G58" s="350">
        <v>2390</v>
      </c>
    </row>
    <row r="59" spans="1:7" x14ac:dyDescent="0.25">
      <c r="A59" s="341" t="s">
        <v>363</v>
      </c>
      <c r="B59" s="345">
        <v>11900</v>
      </c>
      <c r="C59" s="345">
        <v>6667</v>
      </c>
      <c r="D59" s="348">
        <v>9251</v>
      </c>
      <c r="E59" s="348">
        <v>4492</v>
      </c>
      <c r="F59" s="348">
        <v>4759</v>
      </c>
      <c r="G59" s="350">
        <v>6867</v>
      </c>
    </row>
    <row r="60" spans="1:7" x14ac:dyDescent="0.25">
      <c r="A60" s="341" t="s">
        <v>364</v>
      </c>
      <c r="B60" s="345">
        <v>5500</v>
      </c>
      <c r="C60" s="345">
        <v>5500</v>
      </c>
      <c r="D60" s="348" t="s">
        <v>306</v>
      </c>
      <c r="E60" s="348" t="s">
        <v>306</v>
      </c>
      <c r="F60" s="348" t="s">
        <v>306</v>
      </c>
      <c r="G60" s="350">
        <v>5665</v>
      </c>
    </row>
    <row r="61" spans="1:7" x14ac:dyDescent="0.25">
      <c r="A61" s="341" t="s">
        <v>365</v>
      </c>
      <c r="B61" s="345">
        <v>11000</v>
      </c>
      <c r="C61" s="345">
        <v>11000</v>
      </c>
      <c r="D61" s="348" t="s">
        <v>306</v>
      </c>
      <c r="E61" s="348" t="s">
        <v>306</v>
      </c>
      <c r="F61" s="348" t="s">
        <v>306</v>
      </c>
      <c r="G61" s="350">
        <v>11330</v>
      </c>
    </row>
    <row r="62" spans="1:7" x14ac:dyDescent="0.25">
      <c r="A62" s="341" t="s">
        <v>366</v>
      </c>
      <c r="B62" s="345">
        <v>9100</v>
      </c>
      <c r="C62" s="345">
        <v>9100</v>
      </c>
      <c r="D62" s="348">
        <v>91</v>
      </c>
      <c r="E62" s="348" t="s">
        <v>306</v>
      </c>
      <c r="F62" s="348">
        <v>91</v>
      </c>
      <c r="G62" s="350">
        <v>9373</v>
      </c>
    </row>
    <row r="63" spans="1:7" x14ac:dyDescent="0.25">
      <c r="A63" s="341" t="s">
        <v>367</v>
      </c>
      <c r="B63" s="345">
        <v>25600</v>
      </c>
      <c r="C63" s="345">
        <v>25600</v>
      </c>
      <c r="D63" s="348" t="s">
        <v>306</v>
      </c>
      <c r="E63" s="348" t="s">
        <v>306</v>
      </c>
      <c r="F63" s="348" t="s">
        <v>306</v>
      </c>
      <c r="G63" s="350">
        <v>26368</v>
      </c>
    </row>
    <row r="64" spans="1:7" x14ac:dyDescent="0.25">
      <c r="A64" s="341" t="s">
        <v>368</v>
      </c>
      <c r="B64" s="345">
        <v>14500</v>
      </c>
      <c r="C64" s="345">
        <v>1911</v>
      </c>
      <c r="D64" s="348">
        <v>4012</v>
      </c>
      <c r="E64" s="348">
        <v>4012</v>
      </c>
      <c r="F64" s="348" t="s">
        <v>306</v>
      </c>
      <c r="G64" s="350">
        <v>1968</v>
      </c>
    </row>
    <row r="65" spans="1:7" x14ac:dyDescent="0.25">
      <c r="A65" s="341" t="s">
        <v>369</v>
      </c>
      <c r="B65" s="345" t="s">
        <v>322</v>
      </c>
      <c r="C65" s="345" t="s">
        <v>306</v>
      </c>
      <c r="D65" s="348" t="s">
        <v>306</v>
      </c>
      <c r="E65" s="348" t="s">
        <v>306</v>
      </c>
      <c r="F65" s="348" t="s">
        <v>306</v>
      </c>
      <c r="G65" s="350" t="s">
        <v>306</v>
      </c>
    </row>
    <row r="66" spans="1:7" x14ac:dyDescent="0.25">
      <c r="A66" s="341" t="s">
        <v>370</v>
      </c>
      <c r="B66" s="345">
        <v>13000</v>
      </c>
      <c r="C66" s="345">
        <v>6823</v>
      </c>
      <c r="D66" s="348">
        <v>6313</v>
      </c>
      <c r="E66" s="348">
        <v>5216</v>
      </c>
      <c r="F66" s="348">
        <v>1097</v>
      </c>
      <c r="G66" s="350">
        <v>7027</v>
      </c>
    </row>
    <row r="67" spans="1:7" x14ac:dyDescent="0.25">
      <c r="A67" s="341" t="s">
        <v>371</v>
      </c>
      <c r="B67" s="345">
        <v>16400</v>
      </c>
      <c r="C67" s="345">
        <v>19056</v>
      </c>
      <c r="D67" s="348">
        <v>10230</v>
      </c>
      <c r="E67" s="348">
        <v>7045</v>
      </c>
      <c r="F67" s="348">
        <v>3185</v>
      </c>
      <c r="G67" s="350">
        <v>19627</v>
      </c>
    </row>
    <row r="68" spans="1:7" x14ac:dyDescent="0.25">
      <c r="A68" s="341" t="s">
        <v>372</v>
      </c>
      <c r="B68" s="345">
        <v>26500</v>
      </c>
      <c r="C68" s="345">
        <v>26500</v>
      </c>
      <c r="D68" s="348">
        <v>45497</v>
      </c>
      <c r="E68" s="348">
        <v>45497</v>
      </c>
      <c r="F68" s="348" t="s">
        <v>306</v>
      </c>
      <c r="G68" s="350">
        <v>27295</v>
      </c>
    </row>
    <row r="69" spans="1:7" x14ac:dyDescent="0.25">
      <c r="A69" s="341" t="s">
        <v>373</v>
      </c>
      <c r="B69" s="345" t="s">
        <v>322</v>
      </c>
      <c r="C69" s="345">
        <v>16023</v>
      </c>
      <c r="D69" s="348">
        <v>13836</v>
      </c>
      <c r="E69" s="348">
        <v>13836</v>
      </c>
      <c r="F69" s="348" t="s">
        <v>306</v>
      </c>
      <c r="G69" s="350">
        <v>16504</v>
      </c>
    </row>
    <row r="70" spans="1:7" x14ac:dyDescent="0.25">
      <c r="A70" s="341" t="s">
        <v>374</v>
      </c>
      <c r="B70" s="345">
        <v>9100</v>
      </c>
      <c r="C70" s="345">
        <v>9100</v>
      </c>
      <c r="D70" s="348" t="s">
        <v>306</v>
      </c>
      <c r="E70" s="348" t="s">
        <v>306</v>
      </c>
      <c r="F70" s="348" t="s">
        <v>306</v>
      </c>
      <c r="G70" s="350">
        <v>9373</v>
      </c>
    </row>
    <row r="71" spans="1:7" x14ac:dyDescent="0.25">
      <c r="A71" s="341" t="s">
        <v>375</v>
      </c>
      <c r="B71" s="345">
        <v>2600</v>
      </c>
      <c r="C71" s="345">
        <v>2600</v>
      </c>
      <c r="D71" s="348" t="s">
        <v>306</v>
      </c>
      <c r="E71" s="348" t="s">
        <v>306</v>
      </c>
      <c r="F71" s="348" t="s">
        <v>306</v>
      </c>
      <c r="G71" s="350">
        <v>2678</v>
      </c>
    </row>
    <row r="72" spans="1:7" x14ac:dyDescent="0.25">
      <c r="A72" s="341" t="s">
        <v>376</v>
      </c>
      <c r="B72" s="345">
        <v>32900</v>
      </c>
      <c r="C72" s="345">
        <v>32900</v>
      </c>
      <c r="D72" s="348">
        <v>32875</v>
      </c>
      <c r="E72" s="348">
        <v>813</v>
      </c>
      <c r="F72" s="348">
        <v>32061</v>
      </c>
      <c r="G72" s="350">
        <v>33887</v>
      </c>
    </row>
    <row r="73" spans="1:7" x14ac:dyDescent="0.25">
      <c r="A73" s="341" t="s">
        <v>377</v>
      </c>
      <c r="B73" s="345">
        <v>33100</v>
      </c>
      <c r="C73" s="345">
        <v>33100</v>
      </c>
      <c r="D73" s="348">
        <v>32666</v>
      </c>
      <c r="E73" s="348">
        <v>813</v>
      </c>
      <c r="F73" s="348">
        <v>31853</v>
      </c>
      <c r="G73" s="350">
        <v>34093</v>
      </c>
    </row>
    <row r="74" spans="1:7" x14ac:dyDescent="0.25">
      <c r="A74" s="341" t="s">
        <v>378</v>
      </c>
      <c r="B74" s="345">
        <v>13700</v>
      </c>
      <c r="C74" s="345">
        <v>13700</v>
      </c>
      <c r="D74" s="348" t="s">
        <v>306</v>
      </c>
      <c r="E74" s="348" t="s">
        <v>306</v>
      </c>
      <c r="F74" s="348" t="s">
        <v>306</v>
      </c>
      <c r="G74" s="350">
        <v>14111</v>
      </c>
    </row>
    <row r="75" spans="1:7" x14ac:dyDescent="0.25">
      <c r="A75" s="341" t="s">
        <v>379</v>
      </c>
      <c r="B75" s="345">
        <v>8400</v>
      </c>
      <c r="C75" s="345">
        <v>8400</v>
      </c>
      <c r="D75" s="348" t="s">
        <v>306</v>
      </c>
      <c r="E75" s="348" t="s">
        <v>306</v>
      </c>
      <c r="F75" s="348" t="s">
        <v>306</v>
      </c>
      <c r="G75" s="350">
        <v>8652</v>
      </c>
    </row>
    <row r="76" spans="1:7" x14ac:dyDescent="0.25">
      <c r="A76" s="341" t="s">
        <v>380</v>
      </c>
      <c r="B76" s="345">
        <v>18000</v>
      </c>
      <c r="C76" s="345">
        <v>18000</v>
      </c>
      <c r="D76" s="348">
        <v>2154</v>
      </c>
      <c r="E76" s="348" t="s">
        <v>306</v>
      </c>
      <c r="F76" s="348">
        <v>2154</v>
      </c>
      <c r="G76" s="350">
        <v>18540</v>
      </c>
    </row>
    <row r="77" spans="1:7" x14ac:dyDescent="0.25">
      <c r="A77" s="341" t="s">
        <v>381</v>
      </c>
      <c r="B77" s="345" t="s">
        <v>322</v>
      </c>
      <c r="C77" s="345" t="s">
        <v>306</v>
      </c>
      <c r="D77" s="348" t="s">
        <v>306</v>
      </c>
      <c r="E77" s="348" t="s">
        <v>306</v>
      </c>
      <c r="F77" s="348" t="s">
        <v>306</v>
      </c>
      <c r="G77" s="350" t="s">
        <v>306</v>
      </c>
    </row>
    <row r="78" spans="1:7" x14ac:dyDescent="0.25">
      <c r="A78" s="341" t="s">
        <v>382</v>
      </c>
      <c r="B78" s="345">
        <v>6800</v>
      </c>
      <c r="C78" s="345">
        <v>5808</v>
      </c>
      <c r="D78" s="348">
        <v>8341</v>
      </c>
      <c r="E78" s="348">
        <v>6932</v>
      </c>
      <c r="F78" s="348">
        <v>1409</v>
      </c>
      <c r="G78" s="350">
        <v>5982</v>
      </c>
    </row>
    <row r="79" spans="1:7" x14ac:dyDescent="0.25">
      <c r="A79" s="341" t="s">
        <v>383</v>
      </c>
      <c r="B79" s="345">
        <v>13700</v>
      </c>
      <c r="C79" s="345">
        <v>13700</v>
      </c>
      <c r="D79" s="348" t="s">
        <v>306</v>
      </c>
      <c r="E79" s="348" t="s">
        <v>306</v>
      </c>
      <c r="F79" s="348" t="s">
        <v>306</v>
      </c>
      <c r="G79" s="350">
        <v>14111</v>
      </c>
    </row>
    <row r="80" spans="1:7" x14ac:dyDescent="0.25">
      <c r="A80" s="341" t="s">
        <v>384</v>
      </c>
      <c r="B80" s="345">
        <v>200</v>
      </c>
      <c r="C80" s="345">
        <v>200</v>
      </c>
      <c r="D80" s="348" t="s">
        <v>306</v>
      </c>
      <c r="E80" s="348" t="s">
        <v>306</v>
      </c>
      <c r="F80" s="348" t="s">
        <v>306</v>
      </c>
      <c r="G80" s="350">
        <v>206</v>
      </c>
    </row>
    <row r="81" spans="1:7" x14ac:dyDescent="0.25">
      <c r="A81" s="341" t="s">
        <v>385</v>
      </c>
      <c r="B81" s="345" t="s">
        <v>322</v>
      </c>
      <c r="C81" s="345" t="s">
        <v>306</v>
      </c>
      <c r="D81" s="348" t="s">
        <v>306</v>
      </c>
      <c r="E81" s="348" t="s">
        <v>306</v>
      </c>
      <c r="F81" s="348" t="s">
        <v>306</v>
      </c>
      <c r="G81" s="350" t="s">
        <v>306</v>
      </c>
    </row>
    <row r="82" spans="1:7" x14ac:dyDescent="0.25">
      <c r="A82" s="341" t="s">
        <v>386</v>
      </c>
      <c r="B82" s="345">
        <v>18400</v>
      </c>
      <c r="C82" s="345">
        <v>9678</v>
      </c>
      <c r="D82" s="348">
        <v>8737</v>
      </c>
      <c r="E82" s="348">
        <v>8737</v>
      </c>
      <c r="F82" s="348" t="s">
        <v>306</v>
      </c>
      <c r="G82" s="350">
        <v>9969</v>
      </c>
    </row>
    <row r="83" spans="1:7" x14ac:dyDescent="0.25">
      <c r="A83" s="341" t="s">
        <v>387</v>
      </c>
      <c r="B83" s="345" t="s">
        <v>322</v>
      </c>
      <c r="C83" s="345">
        <v>1375</v>
      </c>
      <c r="D83" s="348">
        <v>2007</v>
      </c>
      <c r="E83" s="348" t="s">
        <v>306</v>
      </c>
      <c r="F83" s="348">
        <v>2007</v>
      </c>
      <c r="G83" s="350">
        <v>1416</v>
      </c>
    </row>
    <row r="84" spans="1:7" x14ac:dyDescent="0.25">
      <c r="A84" s="341" t="s">
        <v>388</v>
      </c>
      <c r="B84" s="345" t="s">
        <v>322</v>
      </c>
      <c r="C84" s="345" t="s">
        <v>306</v>
      </c>
      <c r="D84" s="348" t="s">
        <v>306</v>
      </c>
      <c r="E84" s="348" t="s">
        <v>306</v>
      </c>
      <c r="F84" s="348" t="s">
        <v>306</v>
      </c>
      <c r="G84" s="350" t="s">
        <v>306</v>
      </c>
    </row>
    <row r="85" spans="1:7" x14ac:dyDescent="0.25">
      <c r="A85" s="341" t="s">
        <v>389</v>
      </c>
      <c r="B85" s="345">
        <v>10000</v>
      </c>
      <c r="C85" s="345" t="s">
        <v>306</v>
      </c>
      <c r="D85" s="348">
        <v>28399</v>
      </c>
      <c r="E85" s="348">
        <v>16039</v>
      </c>
      <c r="F85" s="348">
        <v>12361</v>
      </c>
      <c r="G85" s="350" t="s">
        <v>306</v>
      </c>
    </row>
    <row r="86" spans="1:7" x14ac:dyDescent="0.25">
      <c r="A86" s="341" t="s">
        <v>390</v>
      </c>
      <c r="B86" s="345" t="s">
        <v>322</v>
      </c>
      <c r="C86" s="345">
        <v>17</v>
      </c>
      <c r="D86" s="348">
        <v>2025</v>
      </c>
      <c r="E86" s="348" t="s">
        <v>306</v>
      </c>
      <c r="F86" s="348">
        <v>2025</v>
      </c>
      <c r="G86" s="350">
        <v>18</v>
      </c>
    </row>
    <row r="87" spans="1:7" x14ac:dyDescent="0.25">
      <c r="A87" s="341" t="s">
        <v>391</v>
      </c>
      <c r="B87" s="345">
        <v>34200</v>
      </c>
      <c r="C87" s="345">
        <v>2060</v>
      </c>
      <c r="D87" s="348">
        <v>16537</v>
      </c>
      <c r="E87" s="348">
        <v>16428</v>
      </c>
      <c r="F87" s="348">
        <v>109</v>
      </c>
      <c r="G87" s="350">
        <v>2122</v>
      </c>
    </row>
    <row r="88" spans="1:7" x14ac:dyDescent="0.25">
      <c r="A88" s="341" t="s">
        <v>392</v>
      </c>
      <c r="B88" s="345">
        <v>29600</v>
      </c>
      <c r="C88" s="345">
        <v>29600</v>
      </c>
      <c r="D88" s="348">
        <v>3570</v>
      </c>
      <c r="E88" s="348">
        <v>3570</v>
      </c>
      <c r="F88" s="348" t="s">
        <v>306</v>
      </c>
      <c r="G88" s="350">
        <v>30488</v>
      </c>
    </row>
    <row r="89" spans="1:7" x14ac:dyDescent="0.25">
      <c r="A89" s="341" t="s">
        <v>393</v>
      </c>
      <c r="B89" s="345">
        <v>9400</v>
      </c>
      <c r="C89" s="345">
        <v>9400</v>
      </c>
      <c r="D89" s="348">
        <v>4062</v>
      </c>
      <c r="E89" s="348">
        <v>1455</v>
      </c>
      <c r="F89" s="348">
        <v>2607</v>
      </c>
      <c r="G89" s="350">
        <v>9682</v>
      </c>
    </row>
    <row r="90" spans="1:7" x14ac:dyDescent="0.25">
      <c r="A90" s="341" t="s">
        <v>394</v>
      </c>
      <c r="B90" s="345">
        <v>900</v>
      </c>
      <c r="C90" s="345">
        <v>900</v>
      </c>
      <c r="D90" s="348" t="s">
        <v>306</v>
      </c>
      <c r="E90" s="348" t="s">
        <v>306</v>
      </c>
      <c r="F90" s="348" t="s">
        <v>306</v>
      </c>
      <c r="G90" s="350">
        <v>927</v>
      </c>
    </row>
    <row r="91" spans="1:7" x14ac:dyDescent="0.25">
      <c r="A91" s="341" t="s">
        <v>395</v>
      </c>
      <c r="B91" s="345">
        <v>18300</v>
      </c>
      <c r="C91" s="345" t="s">
        <v>306</v>
      </c>
      <c r="D91" s="348" t="s">
        <v>306</v>
      </c>
      <c r="E91" s="348" t="s">
        <v>306</v>
      </c>
      <c r="F91" s="348" t="s">
        <v>306</v>
      </c>
      <c r="G91" s="350" t="s">
        <v>306</v>
      </c>
    </row>
    <row r="92" spans="1:7" x14ac:dyDescent="0.25">
      <c r="A92" s="341" t="s">
        <v>396</v>
      </c>
      <c r="B92" s="345">
        <v>14100</v>
      </c>
      <c r="C92" s="345">
        <v>14100</v>
      </c>
      <c r="D92" s="348">
        <v>357</v>
      </c>
      <c r="E92" s="348" t="s">
        <v>306</v>
      </c>
      <c r="F92" s="348">
        <v>357</v>
      </c>
      <c r="G92" s="350">
        <v>14523</v>
      </c>
    </row>
    <row r="93" spans="1:7" x14ac:dyDescent="0.25">
      <c r="A93" s="341" t="s">
        <v>397</v>
      </c>
      <c r="B93" s="345">
        <v>13700</v>
      </c>
      <c r="C93" s="345">
        <v>13700</v>
      </c>
      <c r="D93" s="348">
        <v>262</v>
      </c>
      <c r="E93" s="348" t="s">
        <v>306</v>
      </c>
      <c r="F93" s="348">
        <v>262</v>
      </c>
      <c r="G93" s="350">
        <v>14111</v>
      </c>
    </row>
    <row r="94" spans="1:7" x14ac:dyDescent="0.25">
      <c r="A94" s="341" t="s">
        <v>398</v>
      </c>
      <c r="B94" s="345">
        <v>16400</v>
      </c>
      <c r="C94" s="345">
        <v>16400</v>
      </c>
      <c r="D94" s="348">
        <v>1613</v>
      </c>
      <c r="E94" s="348">
        <v>1385</v>
      </c>
      <c r="F94" s="348">
        <v>228</v>
      </c>
      <c r="G94" s="350">
        <v>16892</v>
      </c>
    </row>
    <row r="95" spans="1:7" x14ac:dyDescent="0.25">
      <c r="A95" s="341" t="s">
        <v>399</v>
      </c>
      <c r="B95" s="345">
        <v>15600</v>
      </c>
      <c r="C95" s="345">
        <v>15600</v>
      </c>
      <c r="D95" s="348">
        <v>399</v>
      </c>
      <c r="E95" s="348" t="s">
        <v>306</v>
      </c>
      <c r="F95" s="348">
        <v>399</v>
      </c>
      <c r="G95" s="350">
        <v>16068</v>
      </c>
    </row>
    <row r="96" spans="1:7" x14ac:dyDescent="0.25">
      <c r="A96" s="341" t="s">
        <v>400</v>
      </c>
      <c r="B96" s="345">
        <v>12800</v>
      </c>
      <c r="C96" s="345">
        <v>8625</v>
      </c>
      <c r="D96" s="348">
        <v>4760</v>
      </c>
      <c r="E96" s="348">
        <v>3695</v>
      </c>
      <c r="F96" s="348">
        <v>1065</v>
      </c>
      <c r="G96" s="350">
        <v>8884</v>
      </c>
    </row>
    <row r="97" spans="1:7" x14ac:dyDescent="0.25">
      <c r="A97" s="341" t="s">
        <v>401</v>
      </c>
      <c r="B97" s="345">
        <v>13700</v>
      </c>
      <c r="C97" s="345">
        <v>13700</v>
      </c>
      <c r="D97" s="348">
        <v>200</v>
      </c>
      <c r="E97" s="348" t="s">
        <v>306</v>
      </c>
      <c r="F97" s="348">
        <v>200</v>
      </c>
      <c r="G97" s="350">
        <v>14111</v>
      </c>
    </row>
    <row r="98" spans="1:7" x14ac:dyDescent="0.25">
      <c r="A98" s="341" t="s">
        <v>402</v>
      </c>
      <c r="B98" s="345">
        <v>27400</v>
      </c>
      <c r="C98" s="345">
        <v>24990</v>
      </c>
      <c r="D98" s="348">
        <v>26174</v>
      </c>
      <c r="E98" s="348">
        <v>9511</v>
      </c>
      <c r="F98" s="348">
        <v>16664</v>
      </c>
      <c r="G98" s="350">
        <v>25740</v>
      </c>
    </row>
    <row r="99" spans="1:7" x14ac:dyDescent="0.25">
      <c r="A99" s="341" t="s">
        <v>403</v>
      </c>
      <c r="B99" s="345">
        <v>6400</v>
      </c>
      <c r="C99" s="345">
        <v>6400</v>
      </c>
      <c r="D99" s="348">
        <v>2783</v>
      </c>
      <c r="E99" s="348">
        <v>2783</v>
      </c>
      <c r="F99" s="348" t="s">
        <v>306</v>
      </c>
      <c r="G99" s="350">
        <v>6592</v>
      </c>
    </row>
    <row r="100" spans="1:7" x14ac:dyDescent="0.25">
      <c r="A100" s="341" t="s">
        <v>404</v>
      </c>
      <c r="B100" s="345">
        <v>36500</v>
      </c>
      <c r="C100" s="345">
        <v>36500</v>
      </c>
      <c r="D100" s="348">
        <v>5392</v>
      </c>
      <c r="E100" s="348" t="s">
        <v>306</v>
      </c>
      <c r="F100" s="348">
        <v>5392</v>
      </c>
      <c r="G100" s="350">
        <v>37595</v>
      </c>
    </row>
    <row r="101" spans="1:7" x14ac:dyDescent="0.25">
      <c r="A101" s="341" t="s">
        <v>405</v>
      </c>
      <c r="B101" s="345" t="s">
        <v>322</v>
      </c>
      <c r="C101" s="345" t="s">
        <v>306</v>
      </c>
      <c r="D101" s="348" t="s">
        <v>306</v>
      </c>
      <c r="E101" s="348" t="s">
        <v>306</v>
      </c>
      <c r="F101" s="348" t="s">
        <v>306</v>
      </c>
      <c r="G101" s="350" t="s">
        <v>306</v>
      </c>
    </row>
    <row r="102" spans="1:7" x14ac:dyDescent="0.25">
      <c r="A102" s="341" t="s">
        <v>406</v>
      </c>
      <c r="B102" s="345"/>
      <c r="C102" s="345">
        <v>693</v>
      </c>
      <c r="D102" s="348" t="s">
        <v>306</v>
      </c>
      <c r="E102" s="348" t="s">
        <v>306</v>
      </c>
      <c r="F102" s="348" t="s">
        <v>306</v>
      </c>
      <c r="G102" s="350">
        <v>713</v>
      </c>
    </row>
    <row r="103" spans="1:7" x14ac:dyDescent="0.25">
      <c r="A103" s="341" t="s">
        <v>407</v>
      </c>
      <c r="B103" s="345"/>
      <c r="C103" s="345" t="s">
        <v>322</v>
      </c>
      <c r="D103" s="348" t="s">
        <v>306</v>
      </c>
      <c r="E103" s="348" t="s">
        <v>306</v>
      </c>
      <c r="F103" s="348" t="s">
        <v>306</v>
      </c>
      <c r="G103" s="350" t="s">
        <v>306</v>
      </c>
    </row>
    <row r="104" spans="1:7" x14ac:dyDescent="0.25">
      <c r="A104" s="341" t="s">
        <v>408</v>
      </c>
      <c r="B104" s="345"/>
      <c r="C104" s="345" t="s">
        <v>322</v>
      </c>
      <c r="D104" s="348" t="s">
        <v>306</v>
      </c>
      <c r="E104" s="348" t="s">
        <v>306</v>
      </c>
      <c r="F104" s="348" t="s">
        <v>306</v>
      </c>
      <c r="G104" s="350" t="s">
        <v>306</v>
      </c>
    </row>
    <row r="105" spans="1:7" x14ac:dyDescent="0.25">
      <c r="A105" s="341" t="s">
        <v>409</v>
      </c>
      <c r="B105" s="345">
        <v>1800</v>
      </c>
      <c r="C105" s="345">
        <v>1800</v>
      </c>
      <c r="D105" s="348" t="s">
        <v>306</v>
      </c>
      <c r="E105" s="348" t="s">
        <v>306</v>
      </c>
      <c r="F105" s="348" t="s">
        <v>306</v>
      </c>
      <c r="G105" s="350">
        <v>1854</v>
      </c>
    </row>
    <row r="106" spans="1:7" x14ac:dyDescent="0.25">
      <c r="A106" s="341" t="s">
        <v>410</v>
      </c>
      <c r="B106" s="345">
        <v>5700</v>
      </c>
      <c r="C106" s="345">
        <v>8617</v>
      </c>
      <c r="D106" s="348">
        <v>7765</v>
      </c>
      <c r="E106" s="348">
        <v>4043</v>
      </c>
      <c r="F106" s="348">
        <v>3722</v>
      </c>
      <c r="G106" s="350">
        <v>8875</v>
      </c>
    </row>
    <row r="107" spans="1:7" x14ac:dyDescent="0.25">
      <c r="A107" s="341" t="s">
        <v>411</v>
      </c>
      <c r="B107" s="345">
        <v>2200</v>
      </c>
      <c r="C107" s="345">
        <v>2200</v>
      </c>
      <c r="D107" s="348" t="s">
        <v>306</v>
      </c>
      <c r="E107" s="348" t="s">
        <v>306</v>
      </c>
      <c r="F107" s="348" t="s">
        <v>306</v>
      </c>
      <c r="G107" s="350">
        <v>2266</v>
      </c>
    </row>
    <row r="108" spans="1:7" x14ac:dyDescent="0.25">
      <c r="A108" s="341" t="s">
        <v>412</v>
      </c>
      <c r="B108" s="345">
        <v>10000</v>
      </c>
      <c r="C108" s="345">
        <v>10000</v>
      </c>
      <c r="D108" s="348">
        <v>-320</v>
      </c>
      <c r="E108" s="348">
        <v>-320</v>
      </c>
      <c r="F108" s="348" t="s">
        <v>306</v>
      </c>
      <c r="G108" s="350">
        <v>10300</v>
      </c>
    </row>
    <row r="109" spans="1:7" x14ac:dyDescent="0.25">
      <c r="A109" s="341" t="s">
        <v>413</v>
      </c>
      <c r="B109" s="345">
        <v>5000</v>
      </c>
      <c r="C109" s="345">
        <v>5000</v>
      </c>
      <c r="D109" s="348" t="s">
        <v>306</v>
      </c>
      <c r="E109" s="348" t="s">
        <v>306</v>
      </c>
      <c r="F109" s="348" t="s">
        <v>306</v>
      </c>
      <c r="G109" s="350">
        <v>5150</v>
      </c>
    </row>
    <row r="110" spans="1:7" x14ac:dyDescent="0.25">
      <c r="A110" s="341" t="s">
        <v>414</v>
      </c>
      <c r="B110" s="345">
        <v>9100</v>
      </c>
      <c r="C110" s="345">
        <v>5858</v>
      </c>
      <c r="D110" s="348">
        <v>17412</v>
      </c>
      <c r="E110" s="348">
        <v>13941</v>
      </c>
      <c r="F110" s="348">
        <v>3471</v>
      </c>
      <c r="G110" s="350">
        <v>6034</v>
      </c>
    </row>
    <row r="111" spans="1:7" x14ac:dyDescent="0.25">
      <c r="A111" s="341" t="s">
        <v>415</v>
      </c>
      <c r="B111" s="345" t="s">
        <v>322</v>
      </c>
      <c r="C111" s="345" t="s">
        <v>306</v>
      </c>
      <c r="D111" s="348" t="s">
        <v>306</v>
      </c>
      <c r="E111" s="348" t="s">
        <v>306</v>
      </c>
      <c r="F111" s="348" t="s">
        <v>306</v>
      </c>
      <c r="G111" s="350" t="s">
        <v>306</v>
      </c>
    </row>
    <row r="112" spans="1:7" x14ac:dyDescent="0.25">
      <c r="A112" s="341" t="s">
        <v>416</v>
      </c>
      <c r="B112" s="345">
        <v>20100</v>
      </c>
      <c r="C112" s="345">
        <v>20100</v>
      </c>
      <c r="D112" s="348">
        <v>3276</v>
      </c>
      <c r="E112" s="348" t="s">
        <v>306</v>
      </c>
      <c r="F112" s="348">
        <v>3276</v>
      </c>
      <c r="G112" s="350">
        <v>20703</v>
      </c>
    </row>
    <row r="113" spans="1:7" x14ac:dyDescent="0.25">
      <c r="A113" s="341" t="s">
        <v>417</v>
      </c>
      <c r="B113" s="345">
        <v>10000</v>
      </c>
      <c r="C113" s="345">
        <v>10000</v>
      </c>
      <c r="D113" s="348" t="s">
        <v>306</v>
      </c>
      <c r="E113" s="348" t="s">
        <v>306</v>
      </c>
      <c r="F113" s="348" t="s">
        <v>306</v>
      </c>
      <c r="G113" s="350">
        <v>10300</v>
      </c>
    </row>
    <row r="114" spans="1:7" x14ac:dyDescent="0.25">
      <c r="A114" s="341" t="s">
        <v>418</v>
      </c>
      <c r="B114" s="345">
        <v>27900</v>
      </c>
      <c r="C114" s="345">
        <v>27900</v>
      </c>
      <c r="D114" s="348" t="s">
        <v>306</v>
      </c>
      <c r="E114" s="348" t="s">
        <v>306</v>
      </c>
      <c r="F114" s="348" t="s">
        <v>306</v>
      </c>
      <c r="G114" s="350">
        <v>28737</v>
      </c>
    </row>
    <row r="115" spans="1:7" x14ac:dyDescent="0.25">
      <c r="A115" s="341" t="s">
        <v>419</v>
      </c>
      <c r="B115" s="345">
        <v>22400</v>
      </c>
      <c r="C115" s="345">
        <v>16316</v>
      </c>
      <c r="D115" s="348">
        <v>7261</v>
      </c>
      <c r="E115" s="348">
        <v>7261</v>
      </c>
      <c r="F115" s="348" t="s">
        <v>306</v>
      </c>
      <c r="G115" s="350">
        <v>16805</v>
      </c>
    </row>
    <row r="116" spans="1:7" x14ac:dyDescent="0.25">
      <c r="A116" s="341" t="s">
        <v>420</v>
      </c>
      <c r="B116" s="345">
        <v>9600</v>
      </c>
      <c r="C116" s="345">
        <v>9600</v>
      </c>
      <c r="D116" s="348">
        <v>11457</v>
      </c>
      <c r="E116" s="348">
        <v>11457</v>
      </c>
      <c r="F116" s="348" t="s">
        <v>306</v>
      </c>
      <c r="G116" s="350">
        <v>9888</v>
      </c>
    </row>
    <row r="117" spans="1:7" x14ac:dyDescent="0.25">
      <c r="A117" s="341" t="s">
        <v>421</v>
      </c>
      <c r="B117" s="345">
        <v>8300</v>
      </c>
      <c r="C117" s="345">
        <v>8300</v>
      </c>
      <c r="D117" s="348" t="s">
        <v>306</v>
      </c>
      <c r="E117" s="348" t="s">
        <v>306</v>
      </c>
      <c r="F117" s="348" t="s">
        <v>306</v>
      </c>
      <c r="G117" s="350">
        <v>8549</v>
      </c>
    </row>
    <row r="118" spans="1:7" x14ac:dyDescent="0.25">
      <c r="A118" s="341" t="s">
        <v>422</v>
      </c>
      <c r="B118" s="345">
        <v>6337</v>
      </c>
      <c r="C118" s="345">
        <v>16914</v>
      </c>
      <c r="D118" s="348">
        <v>11469</v>
      </c>
      <c r="E118" s="348">
        <v>11386</v>
      </c>
      <c r="F118" s="348">
        <v>83</v>
      </c>
      <c r="G118" s="350">
        <v>17422</v>
      </c>
    </row>
    <row r="119" spans="1:7" x14ac:dyDescent="0.25">
      <c r="A119" s="341" t="s">
        <v>423</v>
      </c>
      <c r="B119" s="345">
        <v>4599</v>
      </c>
      <c r="C119" s="345">
        <v>4599</v>
      </c>
      <c r="D119" s="348">
        <v>271</v>
      </c>
      <c r="E119" s="348" t="s">
        <v>306</v>
      </c>
      <c r="F119" s="348">
        <v>271</v>
      </c>
      <c r="G119" s="350">
        <v>4737</v>
      </c>
    </row>
    <row r="120" spans="1:7" x14ac:dyDescent="0.25">
      <c r="A120" s="341" t="s">
        <v>424</v>
      </c>
      <c r="B120" s="345">
        <v>5077</v>
      </c>
      <c r="C120" s="345">
        <v>5077</v>
      </c>
      <c r="D120" s="348">
        <v>5454</v>
      </c>
      <c r="E120" s="348">
        <v>5167</v>
      </c>
      <c r="F120" s="348">
        <v>286</v>
      </c>
      <c r="G120" s="350">
        <v>5229</v>
      </c>
    </row>
    <row r="121" spans="1:7" x14ac:dyDescent="0.25">
      <c r="A121" s="341" t="s">
        <v>425</v>
      </c>
      <c r="B121" s="345">
        <v>4240</v>
      </c>
      <c r="C121" s="345">
        <v>6272</v>
      </c>
      <c r="D121" s="348">
        <v>6082</v>
      </c>
      <c r="E121" s="348">
        <v>4431</v>
      </c>
      <c r="F121" s="348">
        <v>1651</v>
      </c>
      <c r="G121" s="350">
        <v>6461</v>
      </c>
    </row>
    <row r="122" spans="1:7" x14ac:dyDescent="0.25">
      <c r="A122" s="341" t="s">
        <v>426</v>
      </c>
      <c r="B122" s="345">
        <v>5000</v>
      </c>
      <c r="C122" s="345">
        <v>5000</v>
      </c>
      <c r="D122" s="348" t="s">
        <v>306</v>
      </c>
      <c r="E122" s="348" t="s">
        <v>306</v>
      </c>
      <c r="F122" s="348" t="s">
        <v>306</v>
      </c>
      <c r="G122" s="350">
        <v>5150</v>
      </c>
    </row>
    <row r="123" spans="1:7" x14ac:dyDescent="0.25">
      <c r="A123" s="341" t="s">
        <v>427</v>
      </c>
      <c r="B123" s="345">
        <v>5000</v>
      </c>
      <c r="C123" s="345">
        <v>5000</v>
      </c>
      <c r="D123" s="348" t="s">
        <v>306</v>
      </c>
      <c r="E123" s="348" t="s">
        <v>306</v>
      </c>
      <c r="F123" s="348" t="s">
        <v>306</v>
      </c>
      <c r="G123" s="350">
        <v>5150</v>
      </c>
    </row>
    <row r="124" spans="1:7" x14ac:dyDescent="0.25">
      <c r="A124" s="341" t="s">
        <v>428</v>
      </c>
      <c r="B124" s="345">
        <v>5000</v>
      </c>
      <c r="C124" s="345">
        <v>5000</v>
      </c>
      <c r="D124" s="348" t="s">
        <v>306</v>
      </c>
      <c r="E124" s="348" t="s">
        <v>306</v>
      </c>
      <c r="F124" s="348" t="s">
        <v>306</v>
      </c>
      <c r="G124" s="350">
        <v>5150</v>
      </c>
    </row>
    <row r="125" spans="1:7" x14ac:dyDescent="0.25">
      <c r="A125" s="341" t="s">
        <v>429</v>
      </c>
      <c r="B125" s="345">
        <v>5000</v>
      </c>
      <c r="C125" s="345">
        <v>5000</v>
      </c>
      <c r="D125" s="348" t="s">
        <v>306</v>
      </c>
      <c r="E125" s="348" t="s">
        <v>306</v>
      </c>
      <c r="F125" s="348" t="s">
        <v>306</v>
      </c>
      <c r="G125" s="350">
        <v>5150</v>
      </c>
    </row>
    <row r="126" spans="1:7" x14ac:dyDescent="0.25">
      <c r="A126" s="341" t="s">
        <v>430</v>
      </c>
      <c r="B126" s="345">
        <v>10000</v>
      </c>
      <c r="C126" s="345">
        <v>10000</v>
      </c>
      <c r="D126" s="348" t="s">
        <v>306</v>
      </c>
      <c r="E126" s="348" t="s">
        <v>306</v>
      </c>
      <c r="F126" s="348" t="s">
        <v>306</v>
      </c>
      <c r="G126" s="350">
        <v>10300</v>
      </c>
    </row>
    <row r="127" spans="1:7" x14ac:dyDescent="0.25">
      <c r="A127" s="341" t="s">
        <v>431</v>
      </c>
      <c r="B127" s="345">
        <v>9100</v>
      </c>
      <c r="C127" s="345">
        <v>2993</v>
      </c>
      <c r="D127" s="348">
        <v>4195</v>
      </c>
      <c r="E127" s="348">
        <v>260</v>
      </c>
      <c r="F127" s="348">
        <v>3935</v>
      </c>
      <c r="G127" s="350">
        <v>3083</v>
      </c>
    </row>
    <row r="128" spans="1:7" x14ac:dyDescent="0.25">
      <c r="A128" s="341" t="s">
        <v>432</v>
      </c>
      <c r="B128" s="345">
        <v>58500</v>
      </c>
      <c r="C128" s="345">
        <v>62597</v>
      </c>
      <c r="D128" s="348">
        <v>7525</v>
      </c>
      <c r="E128" s="348" t="s">
        <v>306</v>
      </c>
      <c r="F128" s="348">
        <v>7525</v>
      </c>
      <c r="G128" s="350">
        <v>64474</v>
      </c>
    </row>
    <row r="129" spans="1:7" x14ac:dyDescent="0.25">
      <c r="A129" s="341" t="s">
        <v>433</v>
      </c>
      <c r="B129" s="345">
        <v>13800</v>
      </c>
      <c r="C129" s="345">
        <v>14368</v>
      </c>
      <c r="D129" s="348">
        <v>5590</v>
      </c>
      <c r="E129" s="348">
        <v>5092</v>
      </c>
      <c r="F129" s="348">
        <v>498</v>
      </c>
      <c r="G129" s="350">
        <v>14799</v>
      </c>
    </row>
    <row r="130" spans="1:7" x14ac:dyDescent="0.25">
      <c r="A130" s="341" t="s">
        <v>434</v>
      </c>
      <c r="B130" s="345" t="s">
        <v>306</v>
      </c>
      <c r="C130" s="345"/>
      <c r="D130" s="348" t="s">
        <v>306</v>
      </c>
      <c r="E130" s="348" t="s">
        <v>306</v>
      </c>
      <c r="F130" s="348" t="s">
        <v>306</v>
      </c>
      <c r="G130" s="350" t="s">
        <v>306</v>
      </c>
    </row>
    <row r="131" spans="1:7" x14ac:dyDescent="0.25">
      <c r="A131" s="342" t="s">
        <v>435</v>
      </c>
      <c r="B131" s="346">
        <v>3500</v>
      </c>
      <c r="C131" s="346">
        <v>3500</v>
      </c>
      <c r="D131" s="349" t="s">
        <v>306</v>
      </c>
      <c r="E131" s="348" t="s">
        <v>306</v>
      </c>
      <c r="F131" s="348" t="s">
        <v>306</v>
      </c>
      <c r="G131" s="350">
        <v>3605</v>
      </c>
    </row>
    <row r="132" spans="1:7" x14ac:dyDescent="0.25">
      <c r="A132" s="341" t="s">
        <v>436</v>
      </c>
      <c r="B132" s="345">
        <v>11000</v>
      </c>
      <c r="C132" s="345">
        <v>23877</v>
      </c>
      <c r="D132" s="348">
        <v>12615</v>
      </c>
      <c r="E132" s="348">
        <v>3369</v>
      </c>
      <c r="F132" s="348">
        <v>9246</v>
      </c>
      <c r="G132" s="350">
        <v>24593</v>
      </c>
    </row>
    <row r="133" spans="1:7" x14ac:dyDescent="0.25">
      <c r="A133" s="341" t="s">
        <v>437</v>
      </c>
      <c r="B133" s="345">
        <v>400</v>
      </c>
      <c r="C133" s="345">
        <v>400</v>
      </c>
      <c r="D133" s="348" t="s">
        <v>306</v>
      </c>
      <c r="E133" s="348" t="s">
        <v>306</v>
      </c>
      <c r="F133" s="348" t="s">
        <v>306</v>
      </c>
      <c r="G133" s="350">
        <v>412</v>
      </c>
    </row>
    <row r="134" spans="1:7" x14ac:dyDescent="0.25">
      <c r="A134" s="342" t="s">
        <v>438</v>
      </c>
      <c r="B134" s="346">
        <v>18800</v>
      </c>
      <c r="C134" s="346">
        <v>11311</v>
      </c>
      <c r="D134" s="349">
        <v>9428</v>
      </c>
      <c r="E134" s="348" t="s">
        <v>306</v>
      </c>
      <c r="F134" s="348">
        <v>9428</v>
      </c>
      <c r="G134" s="350">
        <v>11650</v>
      </c>
    </row>
    <row r="135" spans="1:7" x14ac:dyDescent="0.25">
      <c r="A135" s="341" t="s">
        <v>439</v>
      </c>
      <c r="B135" s="345">
        <v>1800</v>
      </c>
      <c r="C135" s="345">
        <v>2556</v>
      </c>
      <c r="D135" s="348">
        <v>2772</v>
      </c>
      <c r="E135" s="348">
        <v>537</v>
      </c>
      <c r="F135" s="348">
        <v>2235</v>
      </c>
      <c r="G135" s="350">
        <v>2632</v>
      </c>
    </row>
    <row r="136" spans="1:7" x14ac:dyDescent="0.25">
      <c r="A136" s="341" t="s">
        <v>440</v>
      </c>
      <c r="B136" s="345" t="s">
        <v>322</v>
      </c>
      <c r="C136" s="345"/>
      <c r="D136" s="348" t="s">
        <v>306</v>
      </c>
      <c r="E136" s="348" t="s">
        <v>306</v>
      </c>
      <c r="F136" s="348" t="s">
        <v>306</v>
      </c>
      <c r="G136" s="350" t="s">
        <v>306</v>
      </c>
    </row>
    <row r="137" spans="1:7" x14ac:dyDescent="0.25">
      <c r="A137" s="341" t="s">
        <v>441</v>
      </c>
      <c r="B137" s="345" t="s">
        <v>322</v>
      </c>
      <c r="C137" s="345"/>
      <c r="D137" s="348" t="s">
        <v>306</v>
      </c>
      <c r="E137" s="348" t="s">
        <v>306</v>
      </c>
      <c r="F137" s="348" t="s">
        <v>306</v>
      </c>
      <c r="G137" s="350" t="s">
        <v>306</v>
      </c>
    </row>
    <row r="138" spans="1:7" x14ac:dyDescent="0.25">
      <c r="A138" s="341" t="s">
        <v>442</v>
      </c>
      <c r="B138" s="345">
        <v>3100</v>
      </c>
      <c r="C138" s="345">
        <v>3100</v>
      </c>
      <c r="D138" s="348">
        <v>41</v>
      </c>
      <c r="E138" s="348" t="s">
        <v>306</v>
      </c>
      <c r="F138" s="348">
        <v>41</v>
      </c>
      <c r="G138" s="350">
        <v>3193</v>
      </c>
    </row>
    <row r="139" spans="1:7" x14ac:dyDescent="0.25">
      <c r="A139" s="341" t="s">
        <v>443</v>
      </c>
      <c r="B139" s="345">
        <v>20200</v>
      </c>
      <c r="C139" s="345">
        <v>20200</v>
      </c>
      <c r="D139" s="348">
        <v>1500</v>
      </c>
      <c r="E139" s="348" t="s">
        <v>306</v>
      </c>
      <c r="F139" s="348">
        <v>1500</v>
      </c>
      <c r="G139" s="350">
        <v>20806</v>
      </c>
    </row>
    <row r="140" spans="1:7" x14ac:dyDescent="0.25">
      <c r="A140" s="342" t="s">
        <v>444</v>
      </c>
      <c r="B140" s="346">
        <v>9800</v>
      </c>
      <c r="C140" s="346">
        <v>9800</v>
      </c>
      <c r="D140" s="349">
        <v>7660</v>
      </c>
      <c r="E140" s="348" t="s">
        <v>306</v>
      </c>
      <c r="F140" s="348">
        <v>7660</v>
      </c>
      <c r="G140" s="350">
        <v>10094</v>
      </c>
    </row>
    <row r="141" spans="1:7" x14ac:dyDescent="0.25">
      <c r="A141" s="341" t="s">
        <v>445</v>
      </c>
      <c r="B141" s="345" t="s">
        <v>322</v>
      </c>
      <c r="C141" s="345"/>
      <c r="D141" s="348" t="s">
        <v>306</v>
      </c>
      <c r="E141" s="348" t="s">
        <v>306</v>
      </c>
      <c r="F141" s="348" t="s">
        <v>306</v>
      </c>
      <c r="G141" s="350" t="s">
        <v>306</v>
      </c>
    </row>
    <row r="142" spans="1:7" x14ac:dyDescent="0.25">
      <c r="A142" s="341" t="s">
        <v>446</v>
      </c>
      <c r="B142" s="345">
        <v>700</v>
      </c>
      <c r="C142" s="345">
        <v>700</v>
      </c>
      <c r="D142" s="348">
        <v>909</v>
      </c>
      <c r="E142" s="348" t="s">
        <v>306</v>
      </c>
      <c r="F142" s="348">
        <v>909</v>
      </c>
      <c r="G142" s="350">
        <v>721</v>
      </c>
    </row>
    <row r="143" spans="1:7" x14ac:dyDescent="0.25">
      <c r="A143" s="341" t="s">
        <v>447</v>
      </c>
      <c r="B143" s="345" t="s">
        <v>322</v>
      </c>
      <c r="C143" s="345"/>
      <c r="D143" s="348" t="s">
        <v>306</v>
      </c>
      <c r="E143" s="348" t="s">
        <v>306</v>
      </c>
      <c r="F143" s="348" t="s">
        <v>306</v>
      </c>
      <c r="G143" s="350" t="s">
        <v>306</v>
      </c>
    </row>
    <row r="144" spans="1:7" x14ac:dyDescent="0.25">
      <c r="A144" s="341" t="s">
        <v>448</v>
      </c>
      <c r="B144" s="345">
        <v>400</v>
      </c>
      <c r="C144" s="345">
        <v>400</v>
      </c>
      <c r="D144" s="348" t="s">
        <v>306</v>
      </c>
      <c r="E144" s="348" t="s">
        <v>306</v>
      </c>
      <c r="F144" s="348" t="s">
        <v>306</v>
      </c>
      <c r="G144" s="350">
        <v>412</v>
      </c>
    </row>
    <row r="145" spans="1:7" x14ac:dyDescent="0.25">
      <c r="A145" s="341" t="s">
        <v>449</v>
      </c>
      <c r="B145" s="345" t="s">
        <v>322</v>
      </c>
      <c r="C145" s="345"/>
      <c r="D145" s="348" t="s">
        <v>306</v>
      </c>
      <c r="E145" s="348" t="s">
        <v>306</v>
      </c>
      <c r="F145" s="348" t="s">
        <v>306</v>
      </c>
      <c r="G145" s="350" t="s">
        <v>306</v>
      </c>
    </row>
    <row r="146" spans="1:7" x14ac:dyDescent="0.25">
      <c r="A146" s="342" t="s">
        <v>450</v>
      </c>
      <c r="B146" s="346">
        <v>9300</v>
      </c>
      <c r="C146" s="346">
        <v>9300</v>
      </c>
      <c r="D146" s="349">
        <v>966</v>
      </c>
      <c r="E146" s="348" t="s">
        <v>306</v>
      </c>
      <c r="F146" s="348">
        <v>966</v>
      </c>
      <c r="G146" s="350">
        <v>9579</v>
      </c>
    </row>
    <row r="147" spans="1:7" x14ac:dyDescent="0.25">
      <c r="A147" s="341" t="s">
        <v>451</v>
      </c>
      <c r="B147" s="345">
        <v>6300</v>
      </c>
      <c r="C147" s="345">
        <v>4901</v>
      </c>
      <c r="D147" s="348">
        <v>11884</v>
      </c>
      <c r="E147" s="348">
        <v>3256</v>
      </c>
      <c r="F147" s="348">
        <v>8628</v>
      </c>
      <c r="G147" s="350">
        <v>5049</v>
      </c>
    </row>
    <row r="148" spans="1:7" x14ac:dyDescent="0.25">
      <c r="A148" s="341" t="s">
        <v>452</v>
      </c>
      <c r="B148" s="345">
        <v>27500</v>
      </c>
      <c r="C148" s="345">
        <v>8794</v>
      </c>
      <c r="D148" s="348">
        <v>8511</v>
      </c>
      <c r="E148" s="348">
        <v>8511</v>
      </c>
      <c r="F148" s="348" t="s">
        <v>306</v>
      </c>
      <c r="G148" s="350">
        <v>9058</v>
      </c>
    </row>
    <row r="149" spans="1:7" x14ac:dyDescent="0.25">
      <c r="A149" s="341" t="s">
        <v>453</v>
      </c>
      <c r="B149" s="345" t="s">
        <v>322</v>
      </c>
      <c r="C149" s="345"/>
      <c r="D149" s="348">
        <v>5344</v>
      </c>
      <c r="E149" s="348">
        <v>3987</v>
      </c>
      <c r="F149" s="348">
        <v>1357</v>
      </c>
      <c r="G149" s="350" t="s">
        <v>306</v>
      </c>
    </row>
    <row r="150" spans="1:7" x14ac:dyDescent="0.25">
      <c r="A150" s="341" t="s">
        <v>454</v>
      </c>
      <c r="B150" s="345" t="s">
        <v>322</v>
      </c>
      <c r="C150" s="345"/>
      <c r="D150" s="348" t="s">
        <v>306</v>
      </c>
      <c r="E150" s="348" t="s">
        <v>306</v>
      </c>
      <c r="F150" s="348" t="s">
        <v>306</v>
      </c>
      <c r="G150" s="350" t="s">
        <v>306</v>
      </c>
    </row>
    <row r="151" spans="1:7" x14ac:dyDescent="0.25">
      <c r="A151" s="341" t="s">
        <v>455</v>
      </c>
      <c r="B151" s="345">
        <v>2500</v>
      </c>
      <c r="C151" s="345">
        <v>2500</v>
      </c>
      <c r="D151" s="348">
        <v>110</v>
      </c>
      <c r="E151" s="348" t="s">
        <v>306</v>
      </c>
      <c r="F151" s="348">
        <v>110</v>
      </c>
      <c r="G151" s="350">
        <v>2575</v>
      </c>
    </row>
    <row r="152" spans="1:7" x14ac:dyDescent="0.25">
      <c r="A152" s="341" t="s">
        <v>456</v>
      </c>
      <c r="B152" s="345" t="s">
        <v>322</v>
      </c>
      <c r="C152" s="345"/>
      <c r="D152" s="348" t="s">
        <v>306</v>
      </c>
      <c r="E152" s="348" t="s">
        <v>306</v>
      </c>
      <c r="F152" s="348" t="s">
        <v>306</v>
      </c>
      <c r="G152" s="350" t="s">
        <v>306</v>
      </c>
    </row>
    <row r="153" spans="1:7" x14ac:dyDescent="0.25">
      <c r="A153" s="341" t="s">
        <v>457</v>
      </c>
      <c r="B153" s="345">
        <v>12400</v>
      </c>
      <c r="C153" s="345">
        <v>12400</v>
      </c>
      <c r="D153" s="348">
        <v>132</v>
      </c>
      <c r="E153" s="348" t="s">
        <v>306</v>
      </c>
      <c r="F153" s="348">
        <v>132</v>
      </c>
      <c r="G153" s="350">
        <v>12772</v>
      </c>
    </row>
    <row r="154" spans="1:7" x14ac:dyDescent="0.25">
      <c r="A154" s="341" t="s">
        <v>458</v>
      </c>
      <c r="B154" s="345">
        <v>25400</v>
      </c>
      <c r="C154" s="345">
        <v>15559</v>
      </c>
      <c r="D154" s="348">
        <v>11332</v>
      </c>
      <c r="E154" s="348">
        <v>11332</v>
      </c>
      <c r="F154" s="348" t="s">
        <v>306</v>
      </c>
      <c r="G154" s="350">
        <v>16026</v>
      </c>
    </row>
    <row r="155" spans="1:7" x14ac:dyDescent="0.25">
      <c r="A155" s="341" t="s">
        <v>459</v>
      </c>
      <c r="B155" s="345">
        <v>1300</v>
      </c>
      <c r="C155" s="345" t="s">
        <v>306</v>
      </c>
      <c r="D155" s="348" t="s">
        <v>306</v>
      </c>
      <c r="E155" s="348" t="s">
        <v>306</v>
      </c>
      <c r="F155" s="348" t="s">
        <v>306</v>
      </c>
      <c r="G155" s="350" t="s">
        <v>306</v>
      </c>
    </row>
    <row r="156" spans="1:7" x14ac:dyDescent="0.25">
      <c r="A156" s="341" t="s">
        <v>460</v>
      </c>
      <c r="B156" s="345">
        <v>4900</v>
      </c>
      <c r="C156" s="345">
        <v>5971</v>
      </c>
      <c r="D156" s="348" t="s">
        <v>306</v>
      </c>
      <c r="E156" s="348" t="s">
        <v>306</v>
      </c>
      <c r="F156" s="348" t="s">
        <v>306</v>
      </c>
      <c r="G156" s="350">
        <v>6150</v>
      </c>
    </row>
    <row r="157" spans="1:7" x14ac:dyDescent="0.25">
      <c r="A157" s="341" t="s">
        <v>461</v>
      </c>
      <c r="B157" s="345">
        <v>3400</v>
      </c>
      <c r="C157" s="345">
        <v>3376</v>
      </c>
      <c r="D157" s="348">
        <v>390</v>
      </c>
      <c r="E157" s="348">
        <v>390</v>
      </c>
      <c r="F157" s="348" t="s">
        <v>306</v>
      </c>
      <c r="G157" s="350">
        <v>3477</v>
      </c>
    </row>
    <row r="158" spans="1:7" x14ac:dyDescent="0.25">
      <c r="A158" s="341" t="s">
        <v>462</v>
      </c>
      <c r="B158" s="345">
        <v>13500</v>
      </c>
      <c r="C158" s="345">
        <v>13500</v>
      </c>
      <c r="D158" s="348" t="s">
        <v>306</v>
      </c>
      <c r="E158" s="348" t="s">
        <v>306</v>
      </c>
      <c r="F158" s="348" t="s">
        <v>306</v>
      </c>
      <c r="G158" s="350">
        <v>13905</v>
      </c>
    </row>
    <row r="159" spans="1:7" x14ac:dyDescent="0.25">
      <c r="A159" s="341" t="s">
        <v>463</v>
      </c>
      <c r="B159" s="345" t="s">
        <v>322</v>
      </c>
      <c r="C159" s="345"/>
      <c r="D159" s="348" t="s">
        <v>306</v>
      </c>
      <c r="E159" s="348" t="s">
        <v>306</v>
      </c>
      <c r="F159" s="348" t="s">
        <v>306</v>
      </c>
      <c r="G159" s="350" t="s">
        <v>306</v>
      </c>
    </row>
    <row r="160" spans="1:7" x14ac:dyDescent="0.25">
      <c r="A160" s="341" t="s">
        <v>464</v>
      </c>
      <c r="B160" s="345">
        <v>100700</v>
      </c>
      <c r="C160" s="345">
        <v>56257</v>
      </c>
      <c r="D160" s="348">
        <v>88435</v>
      </c>
      <c r="E160" s="348">
        <v>88435</v>
      </c>
      <c r="F160" s="348" t="s">
        <v>306</v>
      </c>
      <c r="G160" s="350">
        <v>57945</v>
      </c>
    </row>
    <row r="161" spans="1:7" x14ac:dyDescent="0.25">
      <c r="A161" s="342" t="s">
        <v>465</v>
      </c>
      <c r="B161" s="346">
        <v>8000</v>
      </c>
      <c r="C161" s="346">
        <v>8000</v>
      </c>
      <c r="D161" s="349" t="s">
        <v>306</v>
      </c>
      <c r="E161" s="348" t="s">
        <v>306</v>
      </c>
      <c r="F161" s="348" t="s">
        <v>306</v>
      </c>
      <c r="G161" s="350">
        <v>8240</v>
      </c>
    </row>
    <row r="162" spans="1:7" x14ac:dyDescent="0.25">
      <c r="A162" s="341" t="s">
        <v>466</v>
      </c>
      <c r="B162" s="345">
        <v>13100</v>
      </c>
      <c r="C162" s="345">
        <v>13100</v>
      </c>
      <c r="D162" s="348" t="s">
        <v>306</v>
      </c>
      <c r="E162" s="348" t="s">
        <v>306</v>
      </c>
      <c r="F162" s="348" t="s">
        <v>306</v>
      </c>
      <c r="G162" s="350">
        <v>13493</v>
      </c>
    </row>
    <row r="163" spans="1:7" x14ac:dyDescent="0.25">
      <c r="A163" s="341" t="s">
        <v>467</v>
      </c>
      <c r="B163" s="345">
        <v>16600</v>
      </c>
      <c r="C163" s="345">
        <v>6517</v>
      </c>
      <c r="D163" s="348" t="s">
        <v>306</v>
      </c>
      <c r="E163" s="348" t="s">
        <v>306</v>
      </c>
      <c r="F163" s="348" t="s">
        <v>306</v>
      </c>
      <c r="G163" s="350">
        <v>6712</v>
      </c>
    </row>
    <row r="164" spans="1:7" x14ac:dyDescent="0.25">
      <c r="A164" s="341" t="s">
        <v>468</v>
      </c>
      <c r="B164" s="345">
        <v>44200</v>
      </c>
      <c r="C164" s="345">
        <v>44200</v>
      </c>
      <c r="D164" s="348">
        <v>1192</v>
      </c>
      <c r="E164" s="348" t="s">
        <v>306</v>
      </c>
      <c r="F164" s="348">
        <v>1192</v>
      </c>
      <c r="G164" s="350">
        <v>45526</v>
      </c>
    </row>
    <row r="165" spans="1:7" x14ac:dyDescent="0.25">
      <c r="A165" s="341" t="s">
        <v>469</v>
      </c>
      <c r="B165" s="345" t="s">
        <v>322</v>
      </c>
      <c r="C165" s="345"/>
      <c r="D165" s="348" t="s">
        <v>306</v>
      </c>
      <c r="E165" s="348" t="s">
        <v>306</v>
      </c>
      <c r="F165" s="348" t="s">
        <v>306</v>
      </c>
      <c r="G165" s="350" t="s">
        <v>306</v>
      </c>
    </row>
    <row r="166" spans="1:7" x14ac:dyDescent="0.25">
      <c r="A166" s="341" t="s">
        <v>470</v>
      </c>
      <c r="B166" s="345">
        <v>9800</v>
      </c>
      <c r="C166" s="345">
        <v>10947</v>
      </c>
      <c r="D166" s="348">
        <v>5881</v>
      </c>
      <c r="E166" s="348">
        <v>5881</v>
      </c>
      <c r="F166" s="348" t="s">
        <v>306</v>
      </c>
      <c r="G166" s="350">
        <v>11276</v>
      </c>
    </row>
    <row r="167" spans="1:7" x14ac:dyDescent="0.25">
      <c r="A167" s="341" t="s">
        <v>471</v>
      </c>
      <c r="B167" s="345">
        <v>13000</v>
      </c>
      <c r="C167" s="345">
        <v>13000</v>
      </c>
      <c r="D167" s="348">
        <v>408</v>
      </c>
      <c r="E167" s="348" t="s">
        <v>306</v>
      </c>
      <c r="F167" s="348">
        <v>408</v>
      </c>
      <c r="G167" s="350">
        <v>13390</v>
      </c>
    </row>
    <row r="168" spans="1:7" x14ac:dyDescent="0.25">
      <c r="A168" s="341" t="s">
        <v>472</v>
      </c>
      <c r="B168" s="345">
        <v>6600</v>
      </c>
      <c r="C168" s="345">
        <v>8389</v>
      </c>
      <c r="D168" s="348">
        <v>4352</v>
      </c>
      <c r="E168" s="348">
        <v>2752</v>
      </c>
      <c r="F168" s="348">
        <v>1600</v>
      </c>
      <c r="G168" s="350">
        <v>8640</v>
      </c>
    </row>
    <row r="169" spans="1:7" x14ac:dyDescent="0.25">
      <c r="A169" s="341" t="s">
        <v>473</v>
      </c>
      <c r="B169" s="345">
        <v>12400</v>
      </c>
      <c r="C169" s="345">
        <v>17541</v>
      </c>
      <c r="D169" s="348">
        <v>9386</v>
      </c>
      <c r="E169" s="348">
        <v>8760</v>
      </c>
      <c r="F169" s="348">
        <v>626</v>
      </c>
      <c r="G169" s="350">
        <v>18067</v>
      </c>
    </row>
    <row r="170" spans="1:7" x14ac:dyDescent="0.25">
      <c r="A170" s="341" t="s">
        <v>474</v>
      </c>
      <c r="B170" s="345">
        <v>4900</v>
      </c>
      <c r="C170" s="345">
        <v>4900</v>
      </c>
      <c r="D170" s="348">
        <v>92</v>
      </c>
      <c r="E170" s="348" t="s">
        <v>306</v>
      </c>
      <c r="F170" s="348">
        <v>92</v>
      </c>
      <c r="G170" s="350">
        <v>5047</v>
      </c>
    </row>
    <row r="171" spans="1:7" x14ac:dyDescent="0.25">
      <c r="A171" s="341" t="s">
        <v>475</v>
      </c>
      <c r="B171" s="345">
        <v>44600</v>
      </c>
      <c r="C171" s="345">
        <v>23867</v>
      </c>
      <c r="D171" s="348">
        <v>17046</v>
      </c>
      <c r="E171" s="348">
        <v>16805</v>
      </c>
      <c r="F171" s="348">
        <v>242</v>
      </c>
      <c r="G171" s="350">
        <v>24583</v>
      </c>
    </row>
    <row r="172" spans="1:7" x14ac:dyDescent="0.25">
      <c r="A172" s="341" t="s">
        <v>476</v>
      </c>
      <c r="B172" s="345" t="s">
        <v>322</v>
      </c>
      <c r="C172" s="345"/>
      <c r="D172" s="348" t="s">
        <v>306</v>
      </c>
      <c r="E172" s="348" t="s">
        <v>306</v>
      </c>
      <c r="F172" s="348" t="s">
        <v>306</v>
      </c>
      <c r="G172" s="350" t="s">
        <v>306</v>
      </c>
    </row>
    <row r="173" spans="1:7" x14ac:dyDescent="0.25">
      <c r="A173" s="341" t="s">
        <v>477</v>
      </c>
      <c r="B173" s="345" t="s">
        <v>322</v>
      </c>
      <c r="C173" s="345"/>
      <c r="D173" s="348" t="s">
        <v>306</v>
      </c>
      <c r="E173" s="348" t="s">
        <v>306</v>
      </c>
      <c r="F173" s="348" t="s">
        <v>306</v>
      </c>
      <c r="G173" s="350" t="s">
        <v>306</v>
      </c>
    </row>
    <row r="174" spans="1:7" x14ac:dyDescent="0.25">
      <c r="A174" s="341" t="s">
        <v>478</v>
      </c>
      <c r="B174" s="345" t="s">
        <v>322</v>
      </c>
      <c r="C174" s="345"/>
      <c r="D174" s="348" t="s">
        <v>306</v>
      </c>
      <c r="E174" s="348" t="s">
        <v>306</v>
      </c>
      <c r="F174" s="348" t="s">
        <v>306</v>
      </c>
      <c r="G174" s="350" t="s">
        <v>306</v>
      </c>
    </row>
    <row r="175" spans="1:7" x14ac:dyDescent="0.25">
      <c r="A175" s="341" t="s">
        <v>479</v>
      </c>
      <c r="B175" s="345">
        <v>16500</v>
      </c>
      <c r="C175" s="345">
        <v>15419</v>
      </c>
      <c r="D175" s="348">
        <v>12254</v>
      </c>
      <c r="E175" s="348">
        <v>11550</v>
      </c>
      <c r="F175" s="348">
        <v>705</v>
      </c>
      <c r="G175" s="350">
        <v>15881</v>
      </c>
    </row>
    <row r="176" spans="1:7" x14ac:dyDescent="0.25">
      <c r="A176" s="341" t="s">
        <v>480</v>
      </c>
      <c r="B176" s="345">
        <v>28200</v>
      </c>
      <c r="C176" s="345">
        <v>28200</v>
      </c>
      <c r="D176" s="348">
        <v>911</v>
      </c>
      <c r="E176" s="348">
        <v>911</v>
      </c>
      <c r="F176" s="348" t="s">
        <v>306</v>
      </c>
      <c r="G176" s="350">
        <v>29046</v>
      </c>
    </row>
    <row r="177" spans="1:7" x14ac:dyDescent="0.25">
      <c r="A177" s="341" t="s">
        <v>481</v>
      </c>
      <c r="B177" s="345">
        <v>8900</v>
      </c>
      <c r="C177" s="345">
        <v>2997</v>
      </c>
      <c r="D177" s="348">
        <v>2647</v>
      </c>
      <c r="E177" s="348">
        <v>2554</v>
      </c>
      <c r="F177" s="348">
        <v>92</v>
      </c>
      <c r="G177" s="350">
        <v>3087</v>
      </c>
    </row>
    <row r="178" spans="1:7" x14ac:dyDescent="0.25">
      <c r="A178" s="341" t="s">
        <v>482</v>
      </c>
      <c r="B178" s="345">
        <v>15300</v>
      </c>
      <c r="C178" s="345">
        <v>15300</v>
      </c>
      <c r="D178" s="348" t="s">
        <v>306</v>
      </c>
      <c r="E178" s="348" t="s">
        <v>306</v>
      </c>
      <c r="F178" s="348" t="s">
        <v>306</v>
      </c>
      <c r="G178" s="350">
        <v>15759</v>
      </c>
    </row>
    <row r="179" spans="1:7" x14ac:dyDescent="0.25">
      <c r="A179" s="341" t="s">
        <v>483</v>
      </c>
      <c r="B179" s="345">
        <v>20500</v>
      </c>
      <c r="C179" s="345">
        <v>20500</v>
      </c>
      <c r="D179" s="348" t="s">
        <v>306</v>
      </c>
      <c r="E179" s="348" t="s">
        <v>306</v>
      </c>
      <c r="F179" s="348" t="s">
        <v>306</v>
      </c>
      <c r="G179" s="350">
        <v>21115</v>
      </c>
    </row>
    <row r="180" spans="1:7" x14ac:dyDescent="0.25">
      <c r="A180" s="341" t="s">
        <v>484</v>
      </c>
      <c r="B180" s="345">
        <v>20100</v>
      </c>
      <c r="C180" s="345">
        <v>20100</v>
      </c>
      <c r="D180" s="348">
        <v>5576</v>
      </c>
      <c r="E180" s="348">
        <v>4652</v>
      </c>
      <c r="F180" s="348">
        <v>923</v>
      </c>
      <c r="G180" s="350">
        <v>20703</v>
      </c>
    </row>
    <row r="181" spans="1:7" x14ac:dyDescent="0.25">
      <c r="A181" s="341" t="s">
        <v>485</v>
      </c>
      <c r="B181" s="345" t="s">
        <v>322</v>
      </c>
      <c r="C181" s="345"/>
      <c r="D181" s="348" t="s">
        <v>306</v>
      </c>
      <c r="E181" s="348" t="s">
        <v>306</v>
      </c>
      <c r="F181" s="348" t="s">
        <v>306</v>
      </c>
      <c r="G181" s="350" t="s">
        <v>306</v>
      </c>
    </row>
    <row r="182" spans="1:7" x14ac:dyDescent="0.25">
      <c r="A182" s="341" t="s">
        <v>486</v>
      </c>
      <c r="B182" s="345" t="s">
        <v>322</v>
      </c>
      <c r="C182" s="345"/>
      <c r="D182" s="348" t="s">
        <v>306</v>
      </c>
      <c r="E182" s="348" t="s">
        <v>306</v>
      </c>
      <c r="F182" s="348" t="s">
        <v>306</v>
      </c>
      <c r="G182" s="350" t="s">
        <v>306</v>
      </c>
    </row>
    <row r="183" spans="1:7" x14ac:dyDescent="0.25">
      <c r="A183" s="341" t="s">
        <v>487</v>
      </c>
      <c r="B183" s="345">
        <v>24500</v>
      </c>
      <c r="C183" s="345">
        <v>24500</v>
      </c>
      <c r="D183" s="348">
        <v>20724</v>
      </c>
      <c r="E183" s="348">
        <v>11079</v>
      </c>
      <c r="F183" s="348">
        <v>9645</v>
      </c>
      <c r="G183" s="350">
        <v>25235</v>
      </c>
    </row>
    <row r="184" spans="1:7" x14ac:dyDescent="0.25">
      <c r="A184" s="341" t="s">
        <v>488</v>
      </c>
      <c r="B184" s="345">
        <v>6100</v>
      </c>
      <c r="C184" s="345">
        <v>6100</v>
      </c>
      <c r="D184" s="348">
        <v>3875</v>
      </c>
      <c r="E184" s="348">
        <v>2447</v>
      </c>
      <c r="F184" s="348">
        <v>1428</v>
      </c>
      <c r="G184" s="350">
        <v>6283</v>
      </c>
    </row>
    <row r="185" spans="1:7" x14ac:dyDescent="0.25">
      <c r="A185" s="341" t="s">
        <v>489</v>
      </c>
      <c r="B185" s="345" t="s">
        <v>322</v>
      </c>
      <c r="C185" s="345"/>
      <c r="D185" s="348" t="s">
        <v>306</v>
      </c>
      <c r="E185" s="348" t="s">
        <v>306</v>
      </c>
      <c r="F185" s="348" t="s">
        <v>306</v>
      </c>
      <c r="G185" s="350" t="s">
        <v>306</v>
      </c>
    </row>
    <row r="186" spans="1:7" x14ac:dyDescent="0.25">
      <c r="A186" s="341" t="s">
        <v>490</v>
      </c>
      <c r="B186" s="345" t="s">
        <v>306</v>
      </c>
      <c r="C186" s="345"/>
      <c r="D186" s="348" t="s">
        <v>306</v>
      </c>
      <c r="E186" s="348" t="s">
        <v>306</v>
      </c>
      <c r="F186" s="348" t="s">
        <v>306</v>
      </c>
      <c r="G186" s="350" t="s">
        <v>306</v>
      </c>
    </row>
    <row r="187" spans="1:7" x14ac:dyDescent="0.25">
      <c r="A187" s="341" t="s">
        <v>491</v>
      </c>
      <c r="B187" s="345" t="s">
        <v>322</v>
      </c>
      <c r="C187" s="345"/>
      <c r="D187" s="348" t="s">
        <v>306</v>
      </c>
      <c r="E187" s="348" t="s">
        <v>306</v>
      </c>
      <c r="F187" s="348" t="s">
        <v>306</v>
      </c>
      <c r="G187" s="350" t="s">
        <v>306</v>
      </c>
    </row>
    <row r="188" spans="1:7" x14ac:dyDescent="0.25">
      <c r="A188" s="341" t="s">
        <v>492</v>
      </c>
      <c r="B188" s="345" t="s">
        <v>322</v>
      </c>
      <c r="C188" s="345" t="s">
        <v>306</v>
      </c>
      <c r="D188" s="348" t="s">
        <v>306</v>
      </c>
      <c r="E188" s="348" t="s">
        <v>306</v>
      </c>
      <c r="F188" s="348" t="s">
        <v>306</v>
      </c>
      <c r="G188" s="350" t="s">
        <v>306</v>
      </c>
    </row>
    <row r="189" spans="1:7" x14ac:dyDescent="0.25">
      <c r="A189" s="341" t="s">
        <v>465</v>
      </c>
      <c r="B189" s="345">
        <v>2000</v>
      </c>
      <c r="C189" s="345">
        <v>2000</v>
      </c>
      <c r="D189" s="348" t="s">
        <v>306</v>
      </c>
      <c r="E189" s="348" t="s">
        <v>306</v>
      </c>
      <c r="F189" s="348" t="s">
        <v>306</v>
      </c>
      <c r="G189" s="350">
        <v>2060</v>
      </c>
    </row>
    <row r="190" spans="1:7" x14ac:dyDescent="0.25">
      <c r="A190" s="341" t="s">
        <v>493</v>
      </c>
      <c r="B190" s="345" t="s">
        <v>322</v>
      </c>
      <c r="C190" s="345"/>
      <c r="D190" s="348">
        <v>1008</v>
      </c>
      <c r="E190" s="348" t="s">
        <v>306</v>
      </c>
      <c r="F190" s="348">
        <v>1008</v>
      </c>
      <c r="G190" s="350" t="s">
        <v>306</v>
      </c>
    </row>
    <row r="191" spans="1:7" x14ac:dyDescent="0.25">
      <c r="A191" s="341" t="s">
        <v>494</v>
      </c>
      <c r="B191" s="345">
        <v>17600</v>
      </c>
      <c r="C191" s="345">
        <v>17600</v>
      </c>
      <c r="D191" s="348">
        <v>572</v>
      </c>
      <c r="E191" s="348">
        <v>572</v>
      </c>
      <c r="F191" s="348" t="s">
        <v>306</v>
      </c>
      <c r="G191" s="350">
        <v>18128</v>
      </c>
    </row>
    <row r="192" spans="1:7" x14ac:dyDescent="0.25">
      <c r="A192" s="341" t="s">
        <v>495</v>
      </c>
      <c r="B192" s="345" t="s">
        <v>322</v>
      </c>
      <c r="C192" s="345"/>
      <c r="D192" s="348" t="s">
        <v>306</v>
      </c>
      <c r="E192" s="348" t="s">
        <v>306</v>
      </c>
      <c r="F192" s="348" t="s">
        <v>306</v>
      </c>
      <c r="G192" s="350" t="s">
        <v>306</v>
      </c>
    </row>
    <row r="193" spans="1:7" x14ac:dyDescent="0.25">
      <c r="A193" s="341" t="s">
        <v>496</v>
      </c>
      <c r="B193" s="345">
        <v>9800</v>
      </c>
      <c r="C193" s="345">
        <v>9800</v>
      </c>
      <c r="D193" s="348">
        <v>680</v>
      </c>
      <c r="E193" s="348">
        <v>680</v>
      </c>
      <c r="F193" s="348" t="s">
        <v>306</v>
      </c>
      <c r="G193" s="350">
        <v>10094</v>
      </c>
    </row>
    <row r="194" spans="1:7" x14ac:dyDescent="0.25">
      <c r="A194" s="341" t="s">
        <v>497</v>
      </c>
      <c r="B194" s="345">
        <v>4500</v>
      </c>
      <c r="C194" s="345">
        <v>4500</v>
      </c>
      <c r="D194" s="348" t="s">
        <v>306</v>
      </c>
      <c r="E194" s="348" t="s">
        <v>306</v>
      </c>
      <c r="F194" s="348" t="s">
        <v>306</v>
      </c>
      <c r="G194" s="350">
        <v>4635</v>
      </c>
    </row>
    <row r="195" spans="1:7" x14ac:dyDescent="0.25">
      <c r="A195" s="341" t="s">
        <v>498</v>
      </c>
      <c r="B195" s="345">
        <v>16100</v>
      </c>
      <c r="C195" s="345">
        <v>16100</v>
      </c>
      <c r="D195" s="348">
        <v>12457</v>
      </c>
      <c r="E195" s="348">
        <v>12457</v>
      </c>
      <c r="F195" s="348" t="s">
        <v>306</v>
      </c>
      <c r="G195" s="350">
        <v>16583</v>
      </c>
    </row>
    <row r="196" spans="1:7" x14ac:dyDescent="0.25">
      <c r="A196" s="341" t="s">
        <v>499</v>
      </c>
      <c r="B196" s="345" t="s">
        <v>322</v>
      </c>
      <c r="C196" s="345"/>
      <c r="D196" s="348" t="s">
        <v>306</v>
      </c>
      <c r="E196" s="348" t="s">
        <v>306</v>
      </c>
      <c r="F196" s="348" t="s">
        <v>306</v>
      </c>
      <c r="G196" s="350" t="s">
        <v>306</v>
      </c>
    </row>
    <row r="197" spans="1:7" x14ac:dyDescent="0.25">
      <c r="A197" s="341" t="s">
        <v>500</v>
      </c>
      <c r="B197" s="345">
        <v>45200</v>
      </c>
      <c r="C197" s="345">
        <v>45200</v>
      </c>
      <c r="D197" s="348">
        <v>814</v>
      </c>
      <c r="E197" s="348" t="s">
        <v>306</v>
      </c>
      <c r="F197" s="348">
        <v>814</v>
      </c>
      <c r="G197" s="350">
        <v>46556</v>
      </c>
    </row>
    <row r="198" spans="1:7" x14ac:dyDescent="0.2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72" bestFit="1" customWidth="1"/>
    <col min="2" max="2" width="53.7109375" style="72" customWidth="1"/>
    <col min="3" max="3" width="55.5703125" style="72" customWidth="1"/>
    <col min="4" max="4" width="22.28515625" style="72" customWidth="1"/>
    <col min="5" max="5" width="25.28515625" style="72" customWidth="1"/>
    <col min="6" max="6" width="8.42578125" style="72" customWidth="1"/>
    <col min="7" max="7" width="16" style="72" customWidth="1"/>
    <col min="8" max="8" width="14.28515625" style="72" customWidth="1"/>
    <col min="9" max="9" width="16.85546875" style="72" customWidth="1"/>
    <col min="10" max="16384" width="8.85546875" style="72"/>
  </cols>
  <sheetData>
    <row r="1" spans="1:10" customFormat="1" ht="30" x14ac:dyDescent="0.25">
      <c r="A1" s="142" t="s">
        <v>298</v>
      </c>
      <c r="B1" s="142" t="s">
        <v>502</v>
      </c>
      <c r="C1" s="142" t="s">
        <v>503</v>
      </c>
      <c r="D1" s="142" t="s">
        <v>504</v>
      </c>
      <c r="E1" s="142"/>
      <c r="F1" s="142" t="s">
        <v>505</v>
      </c>
      <c r="G1" s="142" t="s">
        <v>506</v>
      </c>
      <c r="H1" s="143" t="s">
        <v>507</v>
      </c>
      <c r="I1" s="143" t="s">
        <v>508</v>
      </c>
      <c r="J1" s="143"/>
    </row>
    <row r="2" spans="1:10" customFormat="1" x14ac:dyDescent="0.25">
      <c r="A2" s="144" t="s">
        <v>488</v>
      </c>
      <c r="B2" s="144" t="s">
        <v>509</v>
      </c>
      <c r="C2" s="144" t="s">
        <v>510</v>
      </c>
      <c r="D2" s="144" t="s">
        <v>511</v>
      </c>
      <c r="E2" s="144">
        <v>1</v>
      </c>
      <c r="F2" s="144">
        <v>12.5</v>
      </c>
      <c r="G2" s="144" t="s">
        <v>512</v>
      </c>
      <c r="H2">
        <v>34</v>
      </c>
      <c r="I2" s="1" t="s">
        <v>513</v>
      </c>
    </row>
    <row r="3" spans="1:10" customFormat="1" x14ac:dyDescent="0.25">
      <c r="A3" s="18" t="s">
        <v>305</v>
      </c>
      <c r="B3" s="18" t="s">
        <v>514</v>
      </c>
      <c r="C3" s="18" t="s">
        <v>515</v>
      </c>
      <c r="D3" s="18" t="s">
        <v>516</v>
      </c>
      <c r="E3" s="18">
        <v>3</v>
      </c>
      <c r="F3" s="18"/>
      <c r="G3" s="18" t="s">
        <v>517</v>
      </c>
      <c r="H3" s="145">
        <v>9</v>
      </c>
      <c r="I3" s="1" t="s">
        <v>513</v>
      </c>
    </row>
    <row r="4" spans="1:10" customFormat="1" x14ac:dyDescent="0.25">
      <c r="A4" s="18" t="s">
        <v>307</v>
      </c>
      <c r="B4" s="18" t="s">
        <v>518</v>
      </c>
      <c r="C4" s="18" t="s">
        <v>519</v>
      </c>
      <c r="D4" s="18" t="s">
        <v>520</v>
      </c>
      <c r="E4" s="18">
        <v>3</v>
      </c>
      <c r="F4" s="18"/>
      <c r="G4" s="18" t="s">
        <v>521</v>
      </c>
      <c r="H4">
        <v>283</v>
      </c>
      <c r="I4" s="1" t="s">
        <v>513</v>
      </c>
    </row>
    <row r="5" spans="1:10" customFormat="1" x14ac:dyDescent="0.25">
      <c r="A5" s="18" t="s">
        <v>308</v>
      </c>
      <c r="B5" s="18" t="s">
        <v>522</v>
      </c>
      <c r="C5" s="18" t="s">
        <v>523</v>
      </c>
      <c r="D5" s="18" t="s">
        <v>516</v>
      </c>
      <c r="E5" s="18">
        <v>3</v>
      </c>
      <c r="F5" s="18"/>
      <c r="G5" s="18" t="s">
        <v>517</v>
      </c>
      <c r="H5">
        <v>22</v>
      </c>
      <c r="I5" s="1" t="s">
        <v>513</v>
      </c>
    </row>
    <row r="6" spans="1:10" customFormat="1" x14ac:dyDescent="0.25">
      <c r="A6" s="18" t="s">
        <v>309</v>
      </c>
      <c r="B6" s="18" t="s">
        <v>524</v>
      </c>
      <c r="C6" s="18" t="s">
        <v>525</v>
      </c>
      <c r="D6" s="18" t="s">
        <v>34</v>
      </c>
      <c r="E6" s="18">
        <v>3</v>
      </c>
      <c r="F6" s="18"/>
      <c r="G6" s="18" t="s">
        <v>526</v>
      </c>
      <c r="H6">
        <v>114</v>
      </c>
      <c r="I6" s="1" t="s">
        <v>513</v>
      </c>
    </row>
    <row r="7" spans="1:10" customFormat="1" x14ac:dyDescent="0.25">
      <c r="A7" s="18" t="s">
        <v>310</v>
      </c>
      <c r="B7" s="18" t="s">
        <v>527</v>
      </c>
      <c r="C7" s="18" t="s">
        <v>528</v>
      </c>
      <c r="D7" s="18" t="s">
        <v>516</v>
      </c>
      <c r="E7" s="18">
        <v>3</v>
      </c>
      <c r="F7" s="18"/>
      <c r="G7" s="18" t="s">
        <v>526</v>
      </c>
      <c r="H7">
        <v>107</v>
      </c>
      <c r="I7" s="1" t="s">
        <v>513</v>
      </c>
    </row>
    <row r="8" spans="1:10" customFormat="1" x14ac:dyDescent="0.25">
      <c r="A8" s="18" t="s">
        <v>311</v>
      </c>
      <c r="B8" s="18" t="s">
        <v>529</v>
      </c>
      <c r="C8" s="18" t="s">
        <v>530</v>
      </c>
      <c r="D8" s="18" t="s">
        <v>34</v>
      </c>
      <c r="E8" s="18">
        <v>2</v>
      </c>
      <c r="F8" s="18"/>
      <c r="G8" s="18" t="s">
        <v>526</v>
      </c>
      <c r="H8">
        <v>118</v>
      </c>
      <c r="I8" s="1" t="s">
        <v>513</v>
      </c>
    </row>
    <row r="9" spans="1:10" customFormat="1" x14ac:dyDescent="0.25">
      <c r="A9" s="18" t="s">
        <v>312</v>
      </c>
      <c r="B9" s="18" t="s">
        <v>531</v>
      </c>
      <c r="C9" s="18" t="s">
        <v>532</v>
      </c>
      <c r="D9" s="18" t="s">
        <v>516</v>
      </c>
      <c r="E9" s="18">
        <v>2</v>
      </c>
      <c r="F9" s="18"/>
      <c r="G9" s="18" t="s">
        <v>526</v>
      </c>
      <c r="H9">
        <v>112</v>
      </c>
      <c r="I9" s="1" t="s">
        <v>513</v>
      </c>
    </row>
    <row r="10" spans="1:10" customFormat="1" x14ac:dyDescent="0.25">
      <c r="A10" s="18" t="s">
        <v>313</v>
      </c>
      <c r="B10" s="18" t="s">
        <v>533</v>
      </c>
      <c r="C10" s="18" t="s">
        <v>534</v>
      </c>
      <c r="D10" s="18" t="s">
        <v>516</v>
      </c>
      <c r="E10" s="18">
        <v>2</v>
      </c>
      <c r="F10" s="18"/>
      <c r="G10" s="18" t="s">
        <v>526</v>
      </c>
      <c r="H10">
        <v>118</v>
      </c>
      <c r="I10" s="1" t="s">
        <v>513</v>
      </c>
    </row>
    <row r="11" spans="1:10" customFormat="1" x14ac:dyDescent="0.25">
      <c r="A11" s="18" t="s">
        <v>419</v>
      </c>
      <c r="B11" s="18" t="s">
        <v>535</v>
      </c>
      <c r="C11" s="18" t="s">
        <v>536</v>
      </c>
      <c r="D11" s="18" t="s">
        <v>34</v>
      </c>
      <c r="E11" s="18">
        <v>1</v>
      </c>
      <c r="F11" s="18"/>
      <c r="G11" s="18" t="s">
        <v>526</v>
      </c>
      <c r="H11">
        <v>121</v>
      </c>
      <c r="I11" s="1" t="s">
        <v>513</v>
      </c>
    </row>
    <row r="12" spans="1:10" customFormat="1" x14ac:dyDescent="0.25">
      <c r="A12" s="18" t="s">
        <v>418</v>
      </c>
      <c r="B12" s="18" t="s">
        <v>537</v>
      </c>
      <c r="C12" s="18" t="s">
        <v>538</v>
      </c>
      <c r="D12" s="18" t="s">
        <v>516</v>
      </c>
      <c r="E12" s="18">
        <v>2</v>
      </c>
      <c r="F12" s="18"/>
      <c r="G12" s="18" t="s">
        <v>526</v>
      </c>
      <c r="H12">
        <v>115</v>
      </c>
      <c r="I12" s="1" t="s">
        <v>513</v>
      </c>
    </row>
    <row r="13" spans="1:10" customFormat="1" x14ac:dyDescent="0.25">
      <c r="A13" s="18" t="s">
        <v>413</v>
      </c>
      <c r="B13" s="18" t="s">
        <v>539</v>
      </c>
      <c r="C13" s="18" t="s">
        <v>540</v>
      </c>
      <c r="D13" s="18" t="s">
        <v>516</v>
      </c>
      <c r="E13" s="18">
        <v>1</v>
      </c>
      <c r="F13" s="18"/>
      <c r="G13" s="18" t="s">
        <v>517</v>
      </c>
      <c r="H13">
        <v>22</v>
      </c>
      <c r="I13" s="1" t="s">
        <v>513</v>
      </c>
    </row>
    <row r="14" spans="1:10" customFormat="1" x14ac:dyDescent="0.25">
      <c r="A14" s="18" t="s">
        <v>541</v>
      </c>
      <c r="B14" s="18" t="s">
        <v>542</v>
      </c>
      <c r="C14" s="18" t="s">
        <v>543</v>
      </c>
      <c r="D14" s="18" t="s">
        <v>520</v>
      </c>
      <c r="E14" s="18"/>
      <c r="F14" s="18"/>
      <c r="G14" s="18" t="s">
        <v>517</v>
      </c>
      <c r="H14">
        <v>0</v>
      </c>
      <c r="I14" s="1" t="s">
        <v>513</v>
      </c>
    </row>
    <row r="15" spans="1:10" customFormat="1" x14ac:dyDescent="0.25">
      <c r="A15" s="18" t="s">
        <v>314</v>
      </c>
      <c r="B15" s="18" t="s">
        <v>544</v>
      </c>
      <c r="C15" s="18" t="s">
        <v>545</v>
      </c>
      <c r="D15" s="18" t="s">
        <v>546</v>
      </c>
      <c r="E15" s="18">
        <v>3</v>
      </c>
      <c r="F15" s="18"/>
      <c r="G15" s="18" t="s">
        <v>517</v>
      </c>
      <c r="H15">
        <v>60</v>
      </c>
      <c r="I15" s="1" t="s">
        <v>513</v>
      </c>
    </row>
    <row r="16" spans="1:10" customFormat="1" x14ac:dyDescent="0.25">
      <c r="A16" s="18" t="s">
        <v>316</v>
      </c>
      <c r="B16" s="18" t="s">
        <v>547</v>
      </c>
      <c r="C16" s="18" t="s">
        <v>548</v>
      </c>
      <c r="D16" s="18" t="s">
        <v>34</v>
      </c>
      <c r="E16" s="18">
        <v>3</v>
      </c>
      <c r="F16" s="18"/>
      <c r="G16" s="18" t="s">
        <v>526</v>
      </c>
      <c r="H16">
        <v>114</v>
      </c>
      <c r="I16" s="1" t="s">
        <v>513</v>
      </c>
    </row>
    <row r="17" spans="1:9" customFormat="1" x14ac:dyDescent="0.25">
      <c r="A17" s="18" t="s">
        <v>317</v>
      </c>
      <c r="B17" s="18" t="s">
        <v>549</v>
      </c>
      <c r="C17" s="18" t="s">
        <v>519</v>
      </c>
      <c r="D17" s="18" t="s">
        <v>520</v>
      </c>
      <c r="E17" s="18">
        <v>2</v>
      </c>
      <c r="F17" s="18"/>
      <c r="G17" s="18" t="s">
        <v>517</v>
      </c>
      <c r="H17">
        <v>71</v>
      </c>
      <c r="I17" s="1" t="s">
        <v>513</v>
      </c>
    </row>
    <row r="18" spans="1:9" customFormat="1" x14ac:dyDescent="0.25">
      <c r="A18" s="18" t="s">
        <v>396</v>
      </c>
      <c r="B18" s="18" t="s">
        <v>550</v>
      </c>
      <c r="C18" s="18" t="s">
        <v>523</v>
      </c>
      <c r="D18" s="18" t="s">
        <v>516</v>
      </c>
      <c r="E18" s="18">
        <v>2</v>
      </c>
      <c r="F18" s="18"/>
      <c r="G18" s="18" t="s">
        <v>517</v>
      </c>
      <c r="H18">
        <v>31</v>
      </c>
      <c r="I18" s="1" t="s">
        <v>513</v>
      </c>
    </row>
    <row r="19" spans="1:9" customFormat="1" x14ac:dyDescent="0.25">
      <c r="A19" s="18" t="s">
        <v>397</v>
      </c>
      <c r="B19" s="18" t="s">
        <v>551</v>
      </c>
      <c r="C19" s="18" t="s">
        <v>552</v>
      </c>
      <c r="D19" s="18" t="s">
        <v>516</v>
      </c>
      <c r="E19" s="18">
        <v>2</v>
      </c>
      <c r="F19" s="18"/>
      <c r="G19" s="18" t="s">
        <v>517</v>
      </c>
      <c r="H19">
        <v>79</v>
      </c>
      <c r="I19" s="1" t="s">
        <v>513</v>
      </c>
    </row>
    <row r="20" spans="1:9" customFormat="1" x14ac:dyDescent="0.25">
      <c r="A20" s="18" t="s">
        <v>398</v>
      </c>
      <c r="B20" s="18" t="s">
        <v>553</v>
      </c>
      <c r="C20" s="18" t="s">
        <v>554</v>
      </c>
      <c r="D20" s="18" t="s">
        <v>516</v>
      </c>
      <c r="E20" s="18">
        <v>2</v>
      </c>
      <c r="F20" s="18"/>
      <c r="G20" s="18" t="s">
        <v>526</v>
      </c>
      <c r="H20">
        <v>83</v>
      </c>
      <c r="I20" s="1" t="s">
        <v>513</v>
      </c>
    </row>
    <row r="21" spans="1:9" customFormat="1" x14ac:dyDescent="0.25">
      <c r="A21" s="18" t="s">
        <v>399</v>
      </c>
      <c r="B21" s="18" t="s">
        <v>555</v>
      </c>
      <c r="C21" s="18" t="s">
        <v>556</v>
      </c>
      <c r="D21" s="18" t="s">
        <v>516</v>
      </c>
      <c r="E21" s="18">
        <v>2</v>
      </c>
      <c r="F21" s="18"/>
      <c r="G21" s="18" t="s">
        <v>517</v>
      </c>
      <c r="H21">
        <v>154</v>
      </c>
      <c r="I21" s="1" t="s">
        <v>513</v>
      </c>
    </row>
    <row r="22" spans="1:9" customFormat="1" x14ac:dyDescent="0.25">
      <c r="A22" s="18" t="s">
        <v>401</v>
      </c>
      <c r="B22" s="18" t="s">
        <v>557</v>
      </c>
      <c r="C22" s="18" t="s">
        <v>545</v>
      </c>
      <c r="D22" s="18" t="s">
        <v>516</v>
      </c>
      <c r="E22" s="18">
        <v>2</v>
      </c>
      <c r="F22" s="18"/>
      <c r="G22" s="18" t="s">
        <v>517</v>
      </c>
      <c r="H22">
        <v>31</v>
      </c>
      <c r="I22" s="1" t="s">
        <v>513</v>
      </c>
    </row>
    <row r="23" spans="1:9" customFormat="1" x14ac:dyDescent="0.25">
      <c r="A23" s="18" t="s">
        <v>412</v>
      </c>
      <c r="B23" s="18" t="s">
        <v>558</v>
      </c>
      <c r="C23" s="18" t="s">
        <v>559</v>
      </c>
      <c r="D23" s="18" t="s">
        <v>516</v>
      </c>
      <c r="E23" s="18">
        <v>1</v>
      </c>
      <c r="F23" s="18"/>
      <c r="G23" s="18" t="s">
        <v>526</v>
      </c>
      <c r="H23">
        <v>43</v>
      </c>
      <c r="I23" s="1" t="s">
        <v>513</v>
      </c>
    </row>
    <row r="24" spans="1:9" customFormat="1" x14ac:dyDescent="0.25">
      <c r="A24" s="18" t="s">
        <v>395</v>
      </c>
      <c r="B24" s="18" t="s">
        <v>560</v>
      </c>
      <c r="C24" s="18" t="s">
        <v>530</v>
      </c>
      <c r="D24" s="18" t="s">
        <v>34</v>
      </c>
      <c r="E24" s="18">
        <v>1</v>
      </c>
      <c r="F24" s="18"/>
      <c r="G24" s="18" t="s">
        <v>526</v>
      </c>
      <c r="H24">
        <v>150</v>
      </c>
      <c r="I24" s="1" t="s">
        <v>513</v>
      </c>
    </row>
    <row r="25" spans="1:9" customFormat="1" x14ac:dyDescent="0.25">
      <c r="A25" s="18" t="s">
        <v>400</v>
      </c>
      <c r="B25" s="18" t="s">
        <v>561</v>
      </c>
      <c r="C25" s="18" t="s">
        <v>562</v>
      </c>
      <c r="D25" s="18" t="s">
        <v>34</v>
      </c>
      <c r="E25" s="18">
        <v>1</v>
      </c>
      <c r="F25" s="18"/>
      <c r="G25" s="18" t="s">
        <v>526</v>
      </c>
      <c r="H25">
        <v>71</v>
      </c>
      <c r="I25" s="1" t="s">
        <v>513</v>
      </c>
    </row>
    <row r="26" spans="1:9" customFormat="1" x14ac:dyDescent="0.25">
      <c r="A26" s="18" t="s">
        <v>318</v>
      </c>
      <c r="B26" s="18" t="s">
        <v>563</v>
      </c>
      <c r="C26" s="18" t="s">
        <v>519</v>
      </c>
      <c r="D26" s="18" t="s">
        <v>511</v>
      </c>
      <c r="E26" s="18">
        <v>1</v>
      </c>
      <c r="F26" s="18"/>
      <c r="G26" s="18" t="s">
        <v>517</v>
      </c>
      <c r="H26">
        <v>121</v>
      </c>
      <c r="I26" s="1" t="s">
        <v>513</v>
      </c>
    </row>
    <row r="27" spans="1:9" customFormat="1" ht="15" customHeight="1" x14ac:dyDescent="0.25">
      <c r="A27" s="18" t="s">
        <v>319</v>
      </c>
      <c r="B27" s="18" t="s">
        <v>564</v>
      </c>
      <c r="C27" s="18" t="s">
        <v>565</v>
      </c>
      <c r="D27" s="18" t="s">
        <v>516</v>
      </c>
      <c r="E27" s="18">
        <v>3</v>
      </c>
      <c r="F27" s="18"/>
      <c r="G27" s="18" t="s">
        <v>517</v>
      </c>
      <c r="H27" t="s">
        <v>566</v>
      </c>
      <c r="I27" s="1" t="s">
        <v>513</v>
      </c>
    </row>
    <row r="28" spans="1:9" customFormat="1" x14ac:dyDescent="0.25">
      <c r="A28" s="18" t="s">
        <v>321</v>
      </c>
      <c r="B28" s="18" t="s">
        <v>567</v>
      </c>
      <c r="C28" s="18" t="s">
        <v>559</v>
      </c>
      <c r="D28" s="18" t="s">
        <v>511</v>
      </c>
      <c r="E28" s="18">
        <v>3</v>
      </c>
      <c r="F28" s="18"/>
      <c r="G28" s="18" t="s">
        <v>526</v>
      </c>
      <c r="H28">
        <v>12</v>
      </c>
      <c r="I28" s="1" t="s">
        <v>513</v>
      </c>
    </row>
    <row r="29" spans="1:9" customFormat="1" x14ac:dyDescent="0.25">
      <c r="A29" s="18" t="s">
        <v>323</v>
      </c>
      <c r="B29" s="18" t="s">
        <v>568</v>
      </c>
      <c r="C29" s="18" t="s">
        <v>569</v>
      </c>
      <c r="D29" s="18" t="s">
        <v>546</v>
      </c>
      <c r="E29" s="18">
        <v>3</v>
      </c>
      <c r="F29" s="18"/>
      <c r="G29" s="18" t="s">
        <v>517</v>
      </c>
      <c r="H29">
        <v>57</v>
      </c>
      <c r="I29" s="1" t="s">
        <v>513</v>
      </c>
    </row>
    <row r="30" spans="1:9" customFormat="1" x14ac:dyDescent="0.25">
      <c r="A30" s="18" t="s">
        <v>324</v>
      </c>
      <c r="B30" s="18" t="s">
        <v>570</v>
      </c>
      <c r="C30" s="18" t="s">
        <v>545</v>
      </c>
      <c r="D30" s="18" t="s">
        <v>34</v>
      </c>
      <c r="E30" s="18">
        <v>3</v>
      </c>
      <c r="F30" s="18"/>
      <c r="G30" s="18" t="s">
        <v>521</v>
      </c>
      <c r="H30">
        <v>21</v>
      </c>
      <c r="I30" s="1" t="s">
        <v>513</v>
      </c>
    </row>
    <row r="31" spans="1:9" s="66" customFormat="1" x14ac:dyDescent="0.25">
      <c r="A31" s="18" t="s">
        <v>327</v>
      </c>
      <c r="B31" s="18" t="s">
        <v>571</v>
      </c>
      <c r="C31" s="18" t="s">
        <v>572</v>
      </c>
      <c r="D31" s="18" t="s">
        <v>516</v>
      </c>
      <c r="E31" s="18">
        <v>2</v>
      </c>
      <c r="F31" s="18"/>
      <c r="G31" s="18" t="s">
        <v>526</v>
      </c>
      <c r="H31">
        <v>69</v>
      </c>
      <c r="I31" s="1" t="s">
        <v>513</v>
      </c>
    </row>
    <row r="32" spans="1:9" customFormat="1" x14ac:dyDescent="0.25">
      <c r="A32" s="18" t="s">
        <v>410</v>
      </c>
      <c r="B32" s="18" t="s">
        <v>573</v>
      </c>
      <c r="C32" s="18" t="s">
        <v>574</v>
      </c>
      <c r="D32" s="18" t="s">
        <v>34</v>
      </c>
      <c r="E32" s="18">
        <v>1</v>
      </c>
      <c r="F32" s="18"/>
      <c r="G32" s="18" t="s">
        <v>526</v>
      </c>
      <c r="H32">
        <v>66</v>
      </c>
      <c r="I32" s="1" t="s">
        <v>513</v>
      </c>
    </row>
    <row r="33" spans="1:9" customFormat="1" x14ac:dyDescent="0.25">
      <c r="A33" s="18" t="s">
        <v>404</v>
      </c>
      <c r="B33" s="18" t="s">
        <v>575</v>
      </c>
      <c r="C33" s="18" t="s">
        <v>525</v>
      </c>
      <c r="D33" s="18" t="s">
        <v>516</v>
      </c>
      <c r="E33" s="18">
        <v>1</v>
      </c>
      <c r="F33" s="18"/>
      <c r="G33" s="18" t="s">
        <v>576</v>
      </c>
      <c r="H33">
        <v>171</v>
      </c>
      <c r="I33" s="1" t="s">
        <v>513</v>
      </c>
    </row>
    <row r="34" spans="1:9" customFormat="1" x14ac:dyDescent="0.25">
      <c r="A34" s="13" t="s">
        <v>409</v>
      </c>
      <c r="B34" s="13" t="s">
        <v>577</v>
      </c>
      <c r="C34" s="13" t="s">
        <v>578</v>
      </c>
      <c r="D34" s="13" t="s">
        <v>511</v>
      </c>
      <c r="E34" s="13">
        <v>1</v>
      </c>
      <c r="F34" s="13"/>
      <c r="G34" s="13" t="s">
        <v>526</v>
      </c>
      <c r="H34">
        <v>68</v>
      </c>
      <c r="I34" s="1" t="s">
        <v>513</v>
      </c>
    </row>
    <row r="35" spans="1:9" customFormat="1" ht="15" customHeight="1" x14ac:dyDescent="0.25">
      <c r="A35" s="18" t="s">
        <v>315</v>
      </c>
      <c r="B35" s="18" t="s">
        <v>579</v>
      </c>
      <c r="C35" s="18" t="s">
        <v>545</v>
      </c>
      <c r="D35" s="18" t="s">
        <v>516</v>
      </c>
      <c r="E35" s="18">
        <v>3</v>
      </c>
      <c r="F35" s="18"/>
      <c r="G35" s="18" t="s">
        <v>526</v>
      </c>
      <c r="H35">
        <v>40</v>
      </c>
      <c r="I35" s="1" t="s">
        <v>513</v>
      </c>
    </row>
    <row r="36" spans="1:9" customFormat="1" ht="15" customHeight="1" x14ac:dyDescent="0.25">
      <c r="A36" s="18" t="s">
        <v>326</v>
      </c>
      <c r="B36" s="18" t="s">
        <v>580</v>
      </c>
      <c r="C36" s="18" t="s">
        <v>581</v>
      </c>
      <c r="D36" s="18" t="s">
        <v>34</v>
      </c>
      <c r="E36" s="18">
        <v>1</v>
      </c>
      <c r="F36" s="18"/>
      <c r="G36" s="18" t="s">
        <v>526</v>
      </c>
      <c r="H36">
        <v>75</v>
      </c>
      <c r="I36" s="1" t="s">
        <v>513</v>
      </c>
    </row>
    <row r="37" spans="1:9" customFormat="1" x14ac:dyDescent="0.25">
      <c r="A37" s="18" t="s">
        <v>336</v>
      </c>
      <c r="B37" s="18" t="s">
        <v>582</v>
      </c>
      <c r="C37" s="18" t="s">
        <v>572</v>
      </c>
      <c r="D37" s="18" t="s">
        <v>520</v>
      </c>
      <c r="E37" s="18">
        <v>1</v>
      </c>
      <c r="F37" s="18"/>
      <c r="G37" s="18" t="s">
        <v>526</v>
      </c>
      <c r="H37">
        <v>62</v>
      </c>
      <c r="I37" s="1" t="s">
        <v>513</v>
      </c>
    </row>
    <row r="38" spans="1:9" customFormat="1" x14ac:dyDescent="0.25">
      <c r="A38" s="18" t="s">
        <v>417</v>
      </c>
      <c r="B38" s="18" t="s">
        <v>583</v>
      </c>
      <c r="C38" s="18" t="s">
        <v>584</v>
      </c>
      <c r="D38" s="18" t="s">
        <v>516</v>
      </c>
      <c r="E38" s="18">
        <v>1</v>
      </c>
      <c r="F38" s="18"/>
      <c r="G38" s="18" t="s">
        <v>526</v>
      </c>
      <c r="H38">
        <v>79</v>
      </c>
      <c r="I38" s="1" t="s">
        <v>513</v>
      </c>
    </row>
    <row r="39" spans="1:9" customFormat="1" ht="15" customHeight="1" x14ac:dyDescent="0.25">
      <c r="A39" s="18" t="s">
        <v>421</v>
      </c>
      <c r="B39" s="18" t="s">
        <v>585</v>
      </c>
      <c r="C39" s="18" t="s">
        <v>586</v>
      </c>
      <c r="D39" s="18" t="s">
        <v>516</v>
      </c>
      <c r="E39" s="18">
        <v>1</v>
      </c>
      <c r="F39" s="18"/>
      <c r="G39" s="18" t="s">
        <v>526</v>
      </c>
      <c r="H39">
        <v>71</v>
      </c>
      <c r="I39" s="1" t="s">
        <v>513</v>
      </c>
    </row>
    <row r="40" spans="1:9" s="66" customFormat="1" x14ac:dyDescent="0.25">
      <c r="A40" s="18" t="s">
        <v>416</v>
      </c>
      <c r="B40" s="18" t="s">
        <v>587</v>
      </c>
      <c r="C40" s="18" t="s">
        <v>538</v>
      </c>
      <c r="D40" s="18" t="s">
        <v>516</v>
      </c>
      <c r="E40" s="18">
        <v>1</v>
      </c>
      <c r="F40" s="18"/>
      <c r="G40" s="18" t="s">
        <v>526</v>
      </c>
      <c r="H40">
        <v>55</v>
      </c>
      <c r="I40" s="1" t="s">
        <v>513</v>
      </c>
    </row>
    <row r="41" spans="1:9" customFormat="1" x14ac:dyDescent="0.25">
      <c r="A41" s="18" t="s">
        <v>588</v>
      </c>
      <c r="B41" s="18" t="s">
        <v>589</v>
      </c>
      <c r="C41" s="18" t="s">
        <v>545</v>
      </c>
      <c r="D41" s="18" t="s">
        <v>34</v>
      </c>
      <c r="E41" s="18">
        <v>1</v>
      </c>
      <c r="F41" s="18"/>
      <c r="G41" s="18" t="s">
        <v>526</v>
      </c>
      <c r="H41">
        <v>1</v>
      </c>
      <c r="I41" s="1" t="s">
        <v>513</v>
      </c>
    </row>
    <row r="42" spans="1:9" customFormat="1" x14ac:dyDescent="0.25">
      <c r="A42" s="18" t="s">
        <v>406</v>
      </c>
      <c r="B42" s="18" t="s">
        <v>590</v>
      </c>
      <c r="C42" s="18" t="s">
        <v>591</v>
      </c>
      <c r="D42" s="18" t="s">
        <v>592</v>
      </c>
      <c r="E42" s="18">
        <v>3</v>
      </c>
      <c r="F42" s="18"/>
      <c r="G42" s="18" t="s">
        <v>526</v>
      </c>
      <c r="H42">
        <v>2</v>
      </c>
      <c r="I42" s="1" t="s">
        <v>513</v>
      </c>
    </row>
    <row r="43" spans="1:9" customFormat="1" ht="15" customHeight="1" x14ac:dyDescent="0.25">
      <c r="A43" s="18" t="s">
        <v>593</v>
      </c>
      <c r="B43" s="18" t="s">
        <v>594</v>
      </c>
      <c r="C43" s="18" t="s">
        <v>591</v>
      </c>
      <c r="D43" s="18" t="s">
        <v>595</v>
      </c>
      <c r="E43" s="18">
        <v>3</v>
      </c>
      <c r="F43" s="18"/>
      <c r="G43" s="18" t="s">
        <v>526</v>
      </c>
      <c r="H43">
        <v>2</v>
      </c>
      <c r="I43" s="1" t="s">
        <v>513</v>
      </c>
    </row>
    <row r="44" spans="1:9" customFormat="1" x14ac:dyDescent="0.25">
      <c r="A44" s="18" t="s">
        <v>328</v>
      </c>
      <c r="B44" s="18" t="s">
        <v>596</v>
      </c>
      <c r="C44" s="18" t="s">
        <v>597</v>
      </c>
      <c r="D44" s="18" t="s">
        <v>34</v>
      </c>
      <c r="E44" s="18">
        <v>4</v>
      </c>
      <c r="F44" s="18"/>
      <c r="G44" s="18" t="s">
        <v>526</v>
      </c>
      <c r="H44">
        <v>19</v>
      </c>
      <c r="I44" s="1" t="s">
        <v>598</v>
      </c>
    </row>
    <row r="45" spans="1:9" customFormat="1" x14ac:dyDescent="0.25">
      <c r="A45" s="18" t="s">
        <v>330</v>
      </c>
      <c r="B45" s="18" t="s">
        <v>599</v>
      </c>
      <c r="C45" s="18" t="s">
        <v>545</v>
      </c>
      <c r="D45" s="18" t="s">
        <v>516</v>
      </c>
      <c r="E45" s="18">
        <v>3</v>
      </c>
      <c r="F45" s="18"/>
      <c r="G45" s="18" t="s">
        <v>526</v>
      </c>
      <c r="H45">
        <v>46</v>
      </c>
      <c r="I45" s="1" t="s">
        <v>598</v>
      </c>
    </row>
    <row r="46" spans="1:9" customFormat="1" x14ac:dyDescent="0.25">
      <c r="A46" s="18" t="s">
        <v>332</v>
      </c>
      <c r="B46" s="18" t="s">
        <v>600</v>
      </c>
      <c r="C46" s="18" t="s">
        <v>601</v>
      </c>
      <c r="D46" s="18" t="s">
        <v>511</v>
      </c>
      <c r="E46" s="18">
        <v>2</v>
      </c>
      <c r="F46" s="18"/>
      <c r="G46" s="18" t="s">
        <v>526</v>
      </c>
      <c r="H46" s="66">
        <v>46</v>
      </c>
      <c r="I46" s="1" t="s">
        <v>598</v>
      </c>
    </row>
    <row r="47" spans="1:9" customFormat="1" x14ac:dyDescent="0.25">
      <c r="A47" s="18" t="s">
        <v>335</v>
      </c>
      <c r="B47" s="18" t="s">
        <v>602</v>
      </c>
      <c r="C47" s="18" t="s">
        <v>603</v>
      </c>
      <c r="D47" s="18" t="s">
        <v>34</v>
      </c>
      <c r="E47" s="18">
        <v>4</v>
      </c>
      <c r="F47" s="18"/>
      <c r="G47" s="18" t="s">
        <v>526</v>
      </c>
      <c r="H47">
        <v>22</v>
      </c>
      <c r="I47" s="1" t="s">
        <v>598</v>
      </c>
    </row>
    <row r="48" spans="1:9" customFormat="1" ht="15" customHeight="1" x14ac:dyDescent="0.25">
      <c r="A48" s="18" t="s">
        <v>333</v>
      </c>
      <c r="B48" s="18" t="s">
        <v>604</v>
      </c>
      <c r="C48" s="18" t="s">
        <v>605</v>
      </c>
      <c r="D48" s="18" t="s">
        <v>34</v>
      </c>
      <c r="E48" s="18">
        <v>4</v>
      </c>
      <c r="F48" s="18"/>
      <c r="G48" s="18" t="s">
        <v>526</v>
      </c>
      <c r="H48">
        <v>68</v>
      </c>
      <c r="I48" s="1" t="s">
        <v>598</v>
      </c>
    </row>
    <row r="49" spans="1:9" x14ac:dyDescent="0.25">
      <c r="A49" s="18" t="s">
        <v>334</v>
      </c>
      <c r="B49" s="18" t="s">
        <v>606</v>
      </c>
      <c r="C49" s="18" t="s">
        <v>605</v>
      </c>
      <c r="D49" s="18" t="s">
        <v>34</v>
      </c>
      <c r="E49" s="18">
        <v>4</v>
      </c>
      <c r="F49" s="18"/>
      <c r="G49" s="18" t="s">
        <v>526</v>
      </c>
      <c r="H49">
        <v>2</v>
      </c>
      <c r="I49" s="1" t="s">
        <v>598</v>
      </c>
    </row>
    <row r="50" spans="1:9" x14ac:dyDescent="0.25">
      <c r="A50" s="63" t="s">
        <v>607</v>
      </c>
      <c r="B50" s="63" t="s">
        <v>608</v>
      </c>
      <c r="C50" s="63" t="s">
        <v>609</v>
      </c>
      <c r="D50" s="63" t="s">
        <v>34</v>
      </c>
      <c r="E50" s="63">
        <v>1</v>
      </c>
      <c r="F50" s="63">
        <v>12.5</v>
      </c>
      <c r="G50" s="63" t="s">
        <v>526</v>
      </c>
      <c r="H50">
        <v>146</v>
      </c>
      <c r="I50" s="1" t="s">
        <v>598</v>
      </c>
    </row>
    <row r="51" spans="1:9" x14ac:dyDescent="0.25">
      <c r="A51" s="18" t="s">
        <v>337</v>
      </c>
      <c r="B51" s="18" t="s">
        <v>579</v>
      </c>
      <c r="C51" s="18" t="s">
        <v>545</v>
      </c>
      <c r="D51" s="18" t="s">
        <v>34</v>
      </c>
      <c r="E51" s="18">
        <v>4</v>
      </c>
      <c r="F51" s="18"/>
      <c r="G51" s="18" t="s">
        <v>526</v>
      </c>
      <c r="H51">
        <v>17</v>
      </c>
      <c r="I51" s="1" t="s">
        <v>598</v>
      </c>
    </row>
    <row r="52" spans="1:9" x14ac:dyDescent="0.25">
      <c r="A52" s="18" t="s">
        <v>338</v>
      </c>
      <c r="B52" s="18" t="s">
        <v>610</v>
      </c>
      <c r="C52" s="18" t="s">
        <v>578</v>
      </c>
      <c r="D52" s="18" t="s">
        <v>511</v>
      </c>
      <c r="E52" s="18">
        <v>3</v>
      </c>
      <c r="F52" s="18"/>
      <c r="G52" s="18" t="s">
        <v>526</v>
      </c>
      <c r="H52">
        <v>9</v>
      </c>
      <c r="I52" s="1" t="s">
        <v>598</v>
      </c>
    </row>
    <row r="53" spans="1:9" x14ac:dyDescent="0.25">
      <c r="A53" s="18" t="s">
        <v>394</v>
      </c>
      <c r="B53" s="18" t="s">
        <v>611</v>
      </c>
      <c r="C53" s="18" t="s">
        <v>565</v>
      </c>
      <c r="D53" s="18" t="s">
        <v>34</v>
      </c>
      <c r="E53" s="18">
        <v>2</v>
      </c>
      <c r="F53" s="18"/>
      <c r="G53" s="18" t="s">
        <v>526</v>
      </c>
      <c r="H53">
        <v>21</v>
      </c>
      <c r="I53" s="1" t="s">
        <v>598</v>
      </c>
    </row>
    <row r="54" spans="1:9" x14ac:dyDescent="0.25">
      <c r="A54" s="18" t="s">
        <v>612</v>
      </c>
      <c r="B54" s="18" t="s">
        <v>613</v>
      </c>
      <c r="C54" s="18" t="s">
        <v>605</v>
      </c>
      <c r="D54" s="18" t="s">
        <v>592</v>
      </c>
      <c r="E54" s="18">
        <v>2</v>
      </c>
      <c r="F54" s="18"/>
      <c r="G54" s="18" t="s">
        <v>526</v>
      </c>
      <c r="H54">
        <v>3</v>
      </c>
      <c r="I54" s="1" t="s">
        <v>598</v>
      </c>
    </row>
    <row r="55" spans="1:9" x14ac:dyDescent="0.25">
      <c r="A55" s="18" t="s">
        <v>614</v>
      </c>
      <c r="B55" s="18" t="s">
        <v>615</v>
      </c>
      <c r="C55" s="18" t="s">
        <v>605</v>
      </c>
      <c r="D55" s="18" t="s">
        <v>592</v>
      </c>
      <c r="E55" s="18">
        <v>2</v>
      </c>
      <c r="F55" s="18"/>
      <c r="G55" s="18" t="s">
        <v>526</v>
      </c>
      <c r="H55">
        <v>23</v>
      </c>
      <c r="I55" s="1" t="s">
        <v>598</v>
      </c>
    </row>
    <row r="56" spans="1:9" x14ac:dyDescent="0.25">
      <c r="A56" s="18" t="s">
        <v>616</v>
      </c>
      <c r="B56" s="18" t="s">
        <v>617</v>
      </c>
      <c r="C56" s="18" t="s">
        <v>605</v>
      </c>
      <c r="D56" s="18" t="s">
        <v>618</v>
      </c>
      <c r="E56" s="18">
        <v>2</v>
      </c>
      <c r="F56" s="18"/>
      <c r="G56" s="18" t="s">
        <v>526</v>
      </c>
      <c r="H56">
        <v>3</v>
      </c>
      <c r="I56" s="1" t="s">
        <v>598</v>
      </c>
    </row>
    <row r="57" spans="1:9" x14ac:dyDescent="0.25">
      <c r="A57" s="18" t="s">
        <v>619</v>
      </c>
      <c r="B57" s="18" t="s">
        <v>620</v>
      </c>
      <c r="C57" s="18" t="s">
        <v>605</v>
      </c>
      <c r="D57" s="18" t="s">
        <v>618</v>
      </c>
      <c r="E57" s="18">
        <v>2</v>
      </c>
      <c r="F57" s="18"/>
      <c r="G57" s="18" t="s">
        <v>526</v>
      </c>
      <c r="H57">
        <v>18</v>
      </c>
      <c r="I57" s="1" t="s">
        <v>598</v>
      </c>
    </row>
    <row r="58" spans="1:9" x14ac:dyDescent="0.25">
      <c r="A58" s="18" t="s">
        <v>621</v>
      </c>
      <c r="B58" s="18" t="s">
        <v>622</v>
      </c>
      <c r="C58" s="18" t="s">
        <v>597</v>
      </c>
      <c r="D58" s="18" t="s">
        <v>592</v>
      </c>
      <c r="E58" s="18">
        <v>2</v>
      </c>
      <c r="F58" s="18"/>
      <c r="G58" s="18" t="s">
        <v>526</v>
      </c>
      <c r="H58">
        <v>1</v>
      </c>
      <c r="I58" s="1" t="s">
        <v>598</v>
      </c>
    </row>
    <row r="59" spans="1:9" x14ac:dyDescent="0.25">
      <c r="A59" s="18" t="s">
        <v>623</v>
      </c>
      <c r="B59" s="18" t="s">
        <v>624</v>
      </c>
      <c r="C59" s="18" t="s">
        <v>597</v>
      </c>
      <c r="D59" s="18" t="s">
        <v>618</v>
      </c>
      <c r="E59" s="18">
        <v>2</v>
      </c>
      <c r="F59" s="18"/>
      <c r="G59" s="18" t="s">
        <v>526</v>
      </c>
      <c r="H59">
        <v>1</v>
      </c>
      <c r="I59" s="1" t="s">
        <v>598</v>
      </c>
    </row>
    <row r="60" spans="1:9" x14ac:dyDescent="0.25">
      <c r="A60" s="18" t="s">
        <v>386</v>
      </c>
      <c r="B60" s="18" t="s">
        <v>625</v>
      </c>
      <c r="C60" s="18" t="s">
        <v>626</v>
      </c>
      <c r="D60" s="18" t="s">
        <v>34</v>
      </c>
      <c r="E60" s="18">
        <v>1</v>
      </c>
      <c r="F60" s="18"/>
      <c r="G60" s="18" t="s">
        <v>526</v>
      </c>
      <c r="H60">
        <v>56</v>
      </c>
      <c r="I60" s="1" t="s">
        <v>598</v>
      </c>
    </row>
    <row r="61" spans="1:9" x14ac:dyDescent="0.25">
      <c r="A61" t="s">
        <v>390</v>
      </c>
      <c r="B61" t="s">
        <v>627</v>
      </c>
      <c r="C61" t="s">
        <v>597</v>
      </c>
      <c r="D61" t="s">
        <v>520</v>
      </c>
      <c r="E61">
        <v>2</v>
      </c>
      <c r="F61"/>
      <c r="G61" t="s">
        <v>526</v>
      </c>
      <c r="H61">
        <v>0</v>
      </c>
      <c r="I61" s="1" t="s">
        <v>598</v>
      </c>
    </row>
    <row r="62" spans="1:9" x14ac:dyDescent="0.25">
      <c r="A62" t="s">
        <v>389</v>
      </c>
      <c r="B62" t="s">
        <v>628</v>
      </c>
      <c r="C62" t="s">
        <v>629</v>
      </c>
      <c r="D62" t="s">
        <v>34</v>
      </c>
      <c r="E62"/>
      <c r="F62"/>
      <c r="G62" t="s">
        <v>526</v>
      </c>
      <c r="H62">
        <v>0</v>
      </c>
      <c r="I62" s="1" t="s">
        <v>598</v>
      </c>
    </row>
    <row r="63" spans="1:9" x14ac:dyDescent="0.25">
      <c r="A63" t="s">
        <v>382</v>
      </c>
      <c r="B63" t="s">
        <v>630</v>
      </c>
      <c r="C63" t="s">
        <v>631</v>
      </c>
      <c r="D63" t="s">
        <v>34</v>
      </c>
      <c r="E63">
        <v>1</v>
      </c>
      <c r="F63"/>
      <c r="G63" t="s">
        <v>526</v>
      </c>
      <c r="H63">
        <v>19</v>
      </c>
      <c r="I63" s="1" t="s">
        <v>598</v>
      </c>
    </row>
    <row r="64" spans="1:9" x14ac:dyDescent="0.25">
      <c r="A64" t="s">
        <v>414</v>
      </c>
      <c r="B64" t="s">
        <v>632</v>
      </c>
      <c r="C64" t="s">
        <v>633</v>
      </c>
      <c r="D64" t="s">
        <v>34</v>
      </c>
      <c r="E64">
        <v>1</v>
      </c>
      <c r="F64"/>
      <c r="G64" t="s">
        <v>526</v>
      </c>
      <c r="H64">
        <v>23</v>
      </c>
      <c r="I64" s="1" t="s">
        <v>598</v>
      </c>
    </row>
    <row r="65" spans="1:9" x14ac:dyDescent="0.25">
      <c r="A65" t="s">
        <v>420</v>
      </c>
      <c r="B65" t="s">
        <v>634</v>
      </c>
      <c r="C65" t="s">
        <v>635</v>
      </c>
      <c r="D65" t="s">
        <v>516</v>
      </c>
      <c r="E65">
        <v>1</v>
      </c>
      <c r="F65"/>
      <c r="G65" t="s">
        <v>526</v>
      </c>
      <c r="H65">
        <v>36</v>
      </c>
      <c r="I65" s="1" t="s">
        <v>598</v>
      </c>
    </row>
    <row r="66" spans="1:9" x14ac:dyDescent="0.25">
      <c r="A66" t="s">
        <v>358</v>
      </c>
      <c r="B66" t="s">
        <v>636</v>
      </c>
      <c r="C66" t="s">
        <v>637</v>
      </c>
      <c r="D66" t="s">
        <v>516</v>
      </c>
      <c r="E66">
        <v>1</v>
      </c>
      <c r="F66"/>
      <c r="G66" t="s">
        <v>526</v>
      </c>
      <c r="H66">
        <v>42</v>
      </c>
      <c r="I66" s="1" t="s">
        <v>598</v>
      </c>
    </row>
    <row r="67" spans="1:9" x14ac:dyDescent="0.25">
      <c r="A67" t="s">
        <v>430</v>
      </c>
      <c r="B67" t="s">
        <v>638</v>
      </c>
      <c r="C67" t="s">
        <v>639</v>
      </c>
      <c r="D67" t="s">
        <v>516</v>
      </c>
      <c r="E67">
        <v>1</v>
      </c>
      <c r="F67"/>
      <c r="G67" t="s">
        <v>526</v>
      </c>
      <c r="H67">
        <v>18</v>
      </c>
      <c r="I67" s="1" t="s">
        <v>598</v>
      </c>
    </row>
    <row r="68" spans="1:9" x14ac:dyDescent="0.25">
      <c r="A68" t="s">
        <v>431</v>
      </c>
      <c r="B68" t="s">
        <v>640</v>
      </c>
      <c r="C68" t="s">
        <v>641</v>
      </c>
      <c r="D68" t="s">
        <v>520</v>
      </c>
      <c r="E68">
        <v>1</v>
      </c>
      <c r="F68"/>
      <c r="G68" t="s">
        <v>526</v>
      </c>
      <c r="H68">
        <v>21</v>
      </c>
      <c r="I68" s="1" t="s">
        <v>598</v>
      </c>
    </row>
    <row r="69" spans="1:9" x14ac:dyDescent="0.25">
      <c r="A69" t="s">
        <v>344</v>
      </c>
      <c r="B69" t="s">
        <v>642</v>
      </c>
      <c r="C69" t="s">
        <v>643</v>
      </c>
      <c r="D69" t="s">
        <v>516</v>
      </c>
      <c r="E69">
        <v>1</v>
      </c>
      <c r="F69"/>
      <c r="G69" t="s">
        <v>517</v>
      </c>
      <c r="H69">
        <v>23</v>
      </c>
      <c r="I69" s="1" t="s">
        <v>513</v>
      </c>
    </row>
    <row r="70" spans="1:9" x14ac:dyDescent="0.25">
      <c r="A70" t="s">
        <v>345</v>
      </c>
      <c r="B70" t="s">
        <v>644</v>
      </c>
      <c r="C70" t="s">
        <v>645</v>
      </c>
      <c r="D70" t="s">
        <v>34</v>
      </c>
      <c r="E70">
        <v>1</v>
      </c>
      <c r="F70"/>
      <c r="G70" t="s">
        <v>526</v>
      </c>
      <c r="H70">
        <v>138</v>
      </c>
      <c r="I70" s="1" t="s">
        <v>513</v>
      </c>
    </row>
    <row r="71" spans="1:9" x14ac:dyDescent="0.25">
      <c r="A71" t="s">
        <v>346</v>
      </c>
      <c r="B71" t="s">
        <v>646</v>
      </c>
      <c r="C71" t="s">
        <v>647</v>
      </c>
      <c r="D71" t="s">
        <v>516</v>
      </c>
      <c r="E71">
        <v>1</v>
      </c>
      <c r="F71"/>
      <c r="G71" t="s">
        <v>526</v>
      </c>
      <c r="H71">
        <v>156</v>
      </c>
      <c r="I71" s="1" t="s">
        <v>513</v>
      </c>
    </row>
    <row r="72" spans="1:9" x14ac:dyDescent="0.25">
      <c r="A72" t="s">
        <v>25</v>
      </c>
      <c r="B72" t="s">
        <v>648</v>
      </c>
      <c r="C72" t="s">
        <v>565</v>
      </c>
      <c r="D72" t="s">
        <v>34</v>
      </c>
      <c r="E72">
        <v>1</v>
      </c>
      <c r="F72"/>
      <c r="G72" t="s">
        <v>526</v>
      </c>
      <c r="H72">
        <v>302</v>
      </c>
      <c r="I72" s="1" t="s">
        <v>513</v>
      </c>
    </row>
    <row r="73" spans="1:9" x14ac:dyDescent="0.25">
      <c r="A73" t="s">
        <v>348</v>
      </c>
      <c r="B73" t="s">
        <v>649</v>
      </c>
      <c r="C73" t="s">
        <v>645</v>
      </c>
      <c r="D73" t="s">
        <v>34</v>
      </c>
      <c r="E73">
        <v>1</v>
      </c>
      <c r="F73"/>
      <c r="G73" t="s">
        <v>526</v>
      </c>
      <c r="H73">
        <v>85</v>
      </c>
      <c r="I73" s="1" t="s">
        <v>513</v>
      </c>
    </row>
    <row r="74" spans="1:9" x14ac:dyDescent="0.25">
      <c r="A74" t="s">
        <v>411</v>
      </c>
      <c r="B74" t="s">
        <v>650</v>
      </c>
      <c r="C74" t="s">
        <v>651</v>
      </c>
      <c r="D74" t="s">
        <v>516</v>
      </c>
      <c r="E74">
        <v>1</v>
      </c>
      <c r="F74"/>
      <c r="G74" t="s">
        <v>521</v>
      </c>
      <c r="H74">
        <v>63</v>
      </c>
      <c r="I74" s="1" t="s">
        <v>513</v>
      </c>
    </row>
    <row r="75" spans="1:9" x14ac:dyDescent="0.25">
      <c r="A75" t="s">
        <v>349</v>
      </c>
      <c r="B75" t="s">
        <v>652</v>
      </c>
      <c r="C75" t="s">
        <v>653</v>
      </c>
      <c r="D75" t="s">
        <v>516</v>
      </c>
      <c r="E75">
        <v>1</v>
      </c>
      <c r="F75"/>
      <c r="G75" t="s">
        <v>526</v>
      </c>
      <c r="H75">
        <v>23</v>
      </c>
      <c r="I75" s="1" t="s">
        <v>513</v>
      </c>
    </row>
    <row r="76" spans="1:9" x14ac:dyDescent="0.25">
      <c r="A76" t="s">
        <v>407</v>
      </c>
      <c r="B76" t="s">
        <v>654</v>
      </c>
      <c r="C76" t="s">
        <v>538</v>
      </c>
      <c r="D76" t="s">
        <v>592</v>
      </c>
      <c r="E76">
        <v>1</v>
      </c>
      <c r="F76"/>
      <c r="G76" t="s">
        <v>526</v>
      </c>
      <c r="H76">
        <v>0</v>
      </c>
      <c r="I76" s="1" t="s">
        <v>513</v>
      </c>
    </row>
    <row r="77" spans="1:9" x14ac:dyDescent="0.25">
      <c r="A77" t="s">
        <v>655</v>
      </c>
      <c r="B77" t="s">
        <v>656</v>
      </c>
      <c r="C77" t="s">
        <v>538</v>
      </c>
      <c r="D77" t="s">
        <v>595</v>
      </c>
      <c r="E77">
        <v>1</v>
      </c>
      <c r="F77"/>
      <c r="G77" t="s">
        <v>526</v>
      </c>
      <c r="H77">
        <v>0</v>
      </c>
      <c r="I77" s="1" t="s">
        <v>513</v>
      </c>
    </row>
    <row r="78" spans="1:9" x14ac:dyDescent="0.25">
      <c r="A78" t="s">
        <v>350</v>
      </c>
      <c r="B78" t="s">
        <v>657</v>
      </c>
      <c r="C78" t="s">
        <v>647</v>
      </c>
      <c r="D78" t="s">
        <v>511</v>
      </c>
      <c r="E78">
        <v>1</v>
      </c>
      <c r="F78"/>
      <c r="G78" t="s">
        <v>526</v>
      </c>
      <c r="H78">
        <v>17</v>
      </c>
      <c r="I78" s="1" t="s">
        <v>598</v>
      </c>
    </row>
    <row r="79" spans="1:9" x14ac:dyDescent="0.25">
      <c r="A79" t="s">
        <v>351</v>
      </c>
      <c r="B79" t="s">
        <v>658</v>
      </c>
      <c r="C79" t="s">
        <v>651</v>
      </c>
      <c r="D79" t="s">
        <v>659</v>
      </c>
      <c r="E79">
        <v>2</v>
      </c>
      <c r="F79"/>
      <c r="G79" t="s">
        <v>526</v>
      </c>
      <c r="H79">
        <v>12</v>
      </c>
      <c r="I79" s="1" t="s">
        <v>598</v>
      </c>
    </row>
    <row r="80" spans="1:9" x14ac:dyDescent="0.25">
      <c r="A80" t="s">
        <v>352</v>
      </c>
      <c r="B80" t="s">
        <v>660</v>
      </c>
      <c r="C80" t="s">
        <v>661</v>
      </c>
      <c r="D80" t="s">
        <v>662</v>
      </c>
      <c r="E80">
        <v>1</v>
      </c>
      <c r="F80"/>
      <c r="G80" t="s">
        <v>526</v>
      </c>
      <c r="H80">
        <v>18</v>
      </c>
      <c r="I80" s="1" t="s">
        <v>598</v>
      </c>
    </row>
    <row r="81" spans="1:9" x14ac:dyDescent="0.25">
      <c r="A81" t="s">
        <v>354</v>
      </c>
      <c r="B81" t="s">
        <v>663</v>
      </c>
      <c r="C81" t="s">
        <v>645</v>
      </c>
      <c r="D81" t="s">
        <v>664</v>
      </c>
      <c r="E81">
        <v>1</v>
      </c>
      <c r="F81"/>
      <c r="G81" t="s">
        <v>526</v>
      </c>
      <c r="H81">
        <v>16</v>
      </c>
      <c r="I81" s="1" t="s">
        <v>598</v>
      </c>
    </row>
    <row r="82" spans="1:9" x14ac:dyDescent="0.25">
      <c r="A82" t="s">
        <v>353</v>
      </c>
      <c r="B82" t="s">
        <v>665</v>
      </c>
      <c r="C82" t="s">
        <v>641</v>
      </c>
      <c r="D82" t="s">
        <v>666</v>
      </c>
      <c r="E82">
        <v>1</v>
      </c>
      <c r="F82"/>
      <c r="G82" t="s">
        <v>526</v>
      </c>
      <c r="H82">
        <v>21</v>
      </c>
      <c r="I82" s="1" t="s">
        <v>598</v>
      </c>
    </row>
    <row r="83" spans="1:9" x14ac:dyDescent="0.25">
      <c r="A83" t="s">
        <v>429</v>
      </c>
      <c r="B83" t="s">
        <v>667</v>
      </c>
      <c r="C83" t="s">
        <v>597</v>
      </c>
      <c r="D83" t="s">
        <v>34</v>
      </c>
      <c r="E83">
        <v>1</v>
      </c>
      <c r="F83"/>
      <c r="G83" t="s">
        <v>517</v>
      </c>
      <c r="H83" t="s">
        <v>566</v>
      </c>
      <c r="I83" s="1" t="s">
        <v>513</v>
      </c>
    </row>
    <row r="84" spans="1:9" x14ac:dyDescent="0.25">
      <c r="A84" t="s">
        <v>339</v>
      </c>
      <c r="B84" t="s">
        <v>668</v>
      </c>
      <c r="C84" t="s">
        <v>643</v>
      </c>
      <c r="D84" t="s">
        <v>34</v>
      </c>
      <c r="E84">
        <v>3</v>
      </c>
      <c r="F84"/>
      <c r="G84" t="s">
        <v>517</v>
      </c>
      <c r="H84">
        <v>20</v>
      </c>
      <c r="I84" s="1" t="s">
        <v>513</v>
      </c>
    </row>
    <row r="85" spans="1:9" x14ac:dyDescent="0.25">
      <c r="A85" s="146" t="s">
        <v>497</v>
      </c>
      <c r="B85" s="146" t="s">
        <v>669</v>
      </c>
      <c r="C85" s="146" t="s">
        <v>670</v>
      </c>
      <c r="D85" s="146" t="s">
        <v>516</v>
      </c>
      <c r="E85" s="146">
        <v>1</v>
      </c>
      <c r="F85" s="146">
        <v>12.5</v>
      </c>
      <c r="G85" s="146" t="s">
        <v>526</v>
      </c>
      <c r="H85">
        <v>25</v>
      </c>
      <c r="I85" s="1" t="s">
        <v>513</v>
      </c>
    </row>
    <row r="86" spans="1:9" x14ac:dyDescent="0.25">
      <c r="A86" t="s">
        <v>340</v>
      </c>
      <c r="B86" t="s">
        <v>671</v>
      </c>
      <c r="C86" t="s">
        <v>672</v>
      </c>
      <c r="D86" t="s">
        <v>516</v>
      </c>
      <c r="E86">
        <v>5</v>
      </c>
      <c r="F86"/>
      <c r="G86" t="s">
        <v>526</v>
      </c>
      <c r="H86">
        <v>89</v>
      </c>
      <c r="I86" s="1" t="s">
        <v>513</v>
      </c>
    </row>
    <row r="87" spans="1:9" x14ac:dyDescent="0.25">
      <c r="A87" t="s">
        <v>342</v>
      </c>
      <c r="B87" t="s">
        <v>673</v>
      </c>
      <c r="C87" t="s">
        <v>672</v>
      </c>
      <c r="D87" t="s">
        <v>34</v>
      </c>
      <c r="E87">
        <v>4</v>
      </c>
      <c r="F87"/>
      <c r="G87" t="s">
        <v>526</v>
      </c>
      <c r="H87" t="s">
        <v>566</v>
      </c>
      <c r="I87" s="1" t="s">
        <v>513</v>
      </c>
    </row>
    <row r="88" spans="1:9" x14ac:dyDescent="0.25">
      <c r="A88" t="s">
        <v>343</v>
      </c>
      <c r="B88" t="s">
        <v>674</v>
      </c>
      <c r="C88" t="s">
        <v>545</v>
      </c>
      <c r="D88" t="s">
        <v>34</v>
      </c>
      <c r="E88">
        <v>3</v>
      </c>
      <c r="F88"/>
      <c r="G88" t="s">
        <v>517</v>
      </c>
      <c r="H88">
        <v>17</v>
      </c>
      <c r="I88" s="1" t="s">
        <v>513</v>
      </c>
    </row>
    <row r="89" spans="1:9" x14ac:dyDescent="0.25">
      <c r="A89" s="146" t="s">
        <v>500</v>
      </c>
      <c r="B89" s="146" t="s">
        <v>675</v>
      </c>
      <c r="C89" s="146" t="s">
        <v>676</v>
      </c>
      <c r="D89" s="146" t="s">
        <v>516</v>
      </c>
      <c r="E89" s="146">
        <v>1</v>
      </c>
      <c r="F89" s="146">
        <v>12.5</v>
      </c>
      <c r="G89" s="146" t="s">
        <v>526</v>
      </c>
      <c r="H89">
        <v>73</v>
      </c>
      <c r="I89" s="1" t="s">
        <v>513</v>
      </c>
    </row>
    <row r="90" spans="1:9" x14ac:dyDescent="0.25">
      <c r="A90" t="s">
        <v>355</v>
      </c>
      <c r="B90" t="s">
        <v>677</v>
      </c>
      <c r="C90" t="s">
        <v>545</v>
      </c>
      <c r="D90" t="s">
        <v>516</v>
      </c>
      <c r="E90">
        <v>3</v>
      </c>
      <c r="F90"/>
      <c r="G90" t="s">
        <v>517</v>
      </c>
      <c r="H90">
        <v>20</v>
      </c>
      <c r="I90" s="1" t="s">
        <v>513</v>
      </c>
    </row>
    <row r="91" spans="1:9" x14ac:dyDescent="0.25">
      <c r="A91" t="s">
        <v>356</v>
      </c>
      <c r="B91" t="s">
        <v>678</v>
      </c>
      <c r="C91" t="s">
        <v>515</v>
      </c>
      <c r="D91" t="s">
        <v>34</v>
      </c>
      <c r="E91">
        <v>3</v>
      </c>
      <c r="F91"/>
      <c r="G91" t="s">
        <v>517</v>
      </c>
      <c r="H91">
        <v>13</v>
      </c>
      <c r="I91" s="1" t="s">
        <v>513</v>
      </c>
    </row>
    <row r="92" spans="1:9" x14ac:dyDescent="0.25">
      <c r="A92" t="s">
        <v>427</v>
      </c>
      <c r="B92" t="s">
        <v>679</v>
      </c>
      <c r="C92" t="s">
        <v>597</v>
      </c>
      <c r="D92" t="s">
        <v>34</v>
      </c>
      <c r="E92">
        <v>1</v>
      </c>
      <c r="F92"/>
      <c r="G92" t="s">
        <v>517</v>
      </c>
      <c r="H92" t="s">
        <v>566</v>
      </c>
      <c r="I92" s="1" t="s">
        <v>513</v>
      </c>
    </row>
    <row r="93" spans="1:9" x14ac:dyDescent="0.25">
      <c r="A93" s="147" t="s">
        <v>464</v>
      </c>
      <c r="B93" s="147" t="s">
        <v>680</v>
      </c>
      <c r="C93" s="147" t="s">
        <v>681</v>
      </c>
      <c r="D93" s="147" t="s">
        <v>34</v>
      </c>
      <c r="E93" s="147">
        <v>1</v>
      </c>
      <c r="F93" s="147">
        <v>12.5</v>
      </c>
      <c r="G93" s="147" t="s">
        <v>526</v>
      </c>
      <c r="H93">
        <v>243</v>
      </c>
      <c r="I93" s="1" t="s">
        <v>513</v>
      </c>
    </row>
    <row r="94" spans="1:9" x14ac:dyDescent="0.25">
      <c r="A94" s="146" t="s">
        <v>454</v>
      </c>
      <c r="B94" s="146" t="s">
        <v>682</v>
      </c>
      <c r="C94" s="148"/>
      <c r="D94" s="146" t="s">
        <v>516</v>
      </c>
      <c r="E94" s="146">
        <v>1</v>
      </c>
      <c r="F94" s="146">
        <v>12.5</v>
      </c>
      <c r="G94" s="146" t="s">
        <v>526</v>
      </c>
      <c r="H94">
        <v>0</v>
      </c>
      <c r="I94" s="1" t="s">
        <v>513</v>
      </c>
    </row>
    <row r="95" spans="1:9" x14ac:dyDescent="0.25">
      <c r="A95" s="146" t="s">
        <v>455</v>
      </c>
      <c r="B95" s="146" t="s">
        <v>683</v>
      </c>
      <c r="C95" s="146" t="s">
        <v>684</v>
      </c>
      <c r="D95" s="146" t="s">
        <v>516</v>
      </c>
      <c r="E95" s="146">
        <v>1</v>
      </c>
      <c r="F95" s="146">
        <v>12.5</v>
      </c>
      <c r="G95" s="146" t="s">
        <v>526</v>
      </c>
      <c r="H95">
        <v>27</v>
      </c>
      <c r="I95" s="1" t="s">
        <v>513</v>
      </c>
    </row>
    <row r="96" spans="1:9" x14ac:dyDescent="0.25">
      <c r="A96" s="146" t="s">
        <v>496</v>
      </c>
      <c r="B96" s="146" t="s">
        <v>685</v>
      </c>
      <c r="C96" s="146" t="s">
        <v>686</v>
      </c>
      <c r="D96" s="146" t="s">
        <v>516</v>
      </c>
      <c r="E96" s="146">
        <v>1</v>
      </c>
      <c r="F96" s="146">
        <v>12.5</v>
      </c>
      <c r="G96" s="146" t="s">
        <v>526</v>
      </c>
      <c r="H96">
        <v>31</v>
      </c>
      <c r="I96" s="1" t="s">
        <v>513</v>
      </c>
    </row>
    <row r="97" spans="1:9" x14ac:dyDescent="0.25">
      <c r="A97" s="147" t="s">
        <v>687</v>
      </c>
      <c r="B97" s="147" t="s">
        <v>688</v>
      </c>
      <c r="C97" s="147" t="s">
        <v>689</v>
      </c>
      <c r="D97" s="147" t="s">
        <v>34</v>
      </c>
      <c r="E97" s="147">
        <v>2</v>
      </c>
      <c r="F97" s="147">
        <v>25</v>
      </c>
      <c r="G97" s="147" t="s">
        <v>526</v>
      </c>
      <c r="H97">
        <v>0</v>
      </c>
      <c r="I97" s="1" t="s">
        <v>513</v>
      </c>
    </row>
    <row r="98" spans="1:9" x14ac:dyDescent="0.25">
      <c r="A98" s="147" t="s">
        <v>690</v>
      </c>
      <c r="B98" s="147" t="s">
        <v>688</v>
      </c>
      <c r="C98" s="147" t="s">
        <v>689</v>
      </c>
      <c r="D98" s="147" t="s">
        <v>34</v>
      </c>
      <c r="E98" s="147">
        <v>3</v>
      </c>
      <c r="F98" s="147">
        <v>37.5</v>
      </c>
      <c r="G98" s="147" t="s">
        <v>526</v>
      </c>
      <c r="H98">
        <v>2</v>
      </c>
      <c r="I98" s="1" t="s">
        <v>513</v>
      </c>
    </row>
    <row r="99" spans="1:9" x14ac:dyDescent="0.25">
      <c r="A99" s="147" t="s">
        <v>691</v>
      </c>
      <c r="B99" s="147" t="s">
        <v>688</v>
      </c>
      <c r="C99" s="147" t="s">
        <v>689</v>
      </c>
      <c r="D99" s="147" t="s">
        <v>34</v>
      </c>
      <c r="E99" s="147">
        <v>4</v>
      </c>
      <c r="F99" s="147">
        <v>50</v>
      </c>
      <c r="G99" s="147" t="s">
        <v>526</v>
      </c>
      <c r="H99" t="s">
        <v>566</v>
      </c>
      <c r="I99" s="1" t="s">
        <v>513</v>
      </c>
    </row>
    <row r="100" spans="1:9" x14ac:dyDescent="0.25">
      <c r="A100" s="147" t="s">
        <v>692</v>
      </c>
      <c r="B100" s="147" t="s">
        <v>693</v>
      </c>
      <c r="C100" s="147" t="s">
        <v>689</v>
      </c>
      <c r="D100" s="147" t="s">
        <v>34</v>
      </c>
      <c r="E100" s="147">
        <v>2</v>
      </c>
      <c r="F100" s="147">
        <v>25</v>
      </c>
      <c r="G100" s="147" t="s">
        <v>526</v>
      </c>
      <c r="H100">
        <v>1</v>
      </c>
      <c r="I100" s="1" t="s">
        <v>513</v>
      </c>
    </row>
    <row r="101" spans="1:9" x14ac:dyDescent="0.25">
      <c r="A101" s="147" t="s">
        <v>694</v>
      </c>
      <c r="B101" s="147" t="s">
        <v>693</v>
      </c>
      <c r="C101" s="147" t="s">
        <v>689</v>
      </c>
      <c r="D101" s="147" t="s">
        <v>34</v>
      </c>
      <c r="E101" s="147">
        <v>3</v>
      </c>
      <c r="F101" s="147">
        <v>37.5</v>
      </c>
      <c r="G101" s="147" t="s">
        <v>526</v>
      </c>
      <c r="H101">
        <v>2</v>
      </c>
      <c r="I101" s="1" t="s">
        <v>513</v>
      </c>
    </row>
    <row r="102" spans="1:9" x14ac:dyDescent="0.25">
      <c r="A102" s="147" t="s">
        <v>695</v>
      </c>
      <c r="B102" s="147" t="s">
        <v>693</v>
      </c>
      <c r="C102" s="147" t="s">
        <v>689</v>
      </c>
      <c r="D102" s="147" t="s">
        <v>34</v>
      </c>
      <c r="E102" s="147">
        <v>4</v>
      </c>
      <c r="F102" s="147">
        <v>50</v>
      </c>
      <c r="G102" s="147" t="s">
        <v>526</v>
      </c>
      <c r="H102" t="s">
        <v>566</v>
      </c>
      <c r="I102" s="1" t="s">
        <v>513</v>
      </c>
    </row>
    <row r="103" spans="1:9" x14ac:dyDescent="0.25">
      <c r="A103" s="147" t="s">
        <v>447</v>
      </c>
      <c r="B103" s="147" t="s">
        <v>696</v>
      </c>
      <c r="C103" s="147" t="s">
        <v>697</v>
      </c>
      <c r="D103" s="147" t="s">
        <v>34</v>
      </c>
      <c r="E103" s="147">
        <v>1</v>
      </c>
      <c r="F103" s="147">
        <v>12.5</v>
      </c>
      <c r="G103" s="147" t="s">
        <v>526</v>
      </c>
      <c r="H103">
        <v>43</v>
      </c>
      <c r="I103" s="1" t="s">
        <v>598</v>
      </c>
    </row>
    <row r="104" spans="1:9" x14ac:dyDescent="0.25">
      <c r="A104" s="147" t="s">
        <v>472</v>
      </c>
      <c r="B104" s="147" t="s">
        <v>698</v>
      </c>
      <c r="C104" s="149" t="s">
        <v>699</v>
      </c>
      <c r="D104" s="147" t="s">
        <v>34</v>
      </c>
      <c r="E104" s="147">
        <v>1</v>
      </c>
      <c r="F104" s="147">
        <v>12.5</v>
      </c>
      <c r="G104" s="147" t="s">
        <v>526</v>
      </c>
      <c r="H104">
        <v>37</v>
      </c>
      <c r="I104" s="1" t="s">
        <v>598</v>
      </c>
    </row>
    <row r="105" spans="1:9" x14ac:dyDescent="0.25">
      <c r="A105" s="147" t="s">
        <v>451</v>
      </c>
      <c r="B105" s="147" t="s">
        <v>700</v>
      </c>
      <c r="C105" s="147" t="s">
        <v>701</v>
      </c>
      <c r="D105" s="147" t="s">
        <v>34</v>
      </c>
      <c r="E105" s="147">
        <v>1</v>
      </c>
      <c r="F105" s="147">
        <v>12.5</v>
      </c>
      <c r="G105" s="147" t="s">
        <v>526</v>
      </c>
      <c r="H105">
        <v>17</v>
      </c>
      <c r="I105" s="1" t="s">
        <v>598</v>
      </c>
    </row>
    <row r="106" spans="1:9" x14ac:dyDescent="0.25">
      <c r="A106" s="147" t="s">
        <v>452</v>
      </c>
      <c r="B106" s="147" t="s">
        <v>702</v>
      </c>
      <c r="C106" s="147" t="s">
        <v>703</v>
      </c>
      <c r="D106" s="147" t="s">
        <v>34</v>
      </c>
      <c r="E106" s="147">
        <v>1</v>
      </c>
      <c r="F106" s="147">
        <v>12.5</v>
      </c>
      <c r="G106" s="147" t="s">
        <v>526</v>
      </c>
      <c r="H106">
        <v>52</v>
      </c>
      <c r="I106" s="1" t="s">
        <v>598</v>
      </c>
    </row>
    <row r="107" spans="1:9" x14ac:dyDescent="0.25">
      <c r="A107" s="146" t="s">
        <v>456</v>
      </c>
      <c r="B107" s="146" t="s">
        <v>704</v>
      </c>
      <c r="C107" s="146" t="s">
        <v>705</v>
      </c>
      <c r="D107" s="146" t="s">
        <v>516</v>
      </c>
      <c r="E107" s="146">
        <v>1</v>
      </c>
      <c r="F107" s="146">
        <v>12.5</v>
      </c>
      <c r="G107" s="146" t="s">
        <v>526</v>
      </c>
      <c r="H107">
        <v>14</v>
      </c>
      <c r="I107" s="1" t="s">
        <v>598</v>
      </c>
    </row>
    <row r="108" spans="1:9" x14ac:dyDescent="0.25">
      <c r="A108" t="s">
        <v>359</v>
      </c>
      <c r="B108" t="s">
        <v>706</v>
      </c>
      <c r="C108" t="s">
        <v>707</v>
      </c>
      <c r="D108" t="s">
        <v>34</v>
      </c>
      <c r="E108">
        <v>5</v>
      </c>
      <c r="F108"/>
      <c r="G108" t="s">
        <v>526</v>
      </c>
      <c r="H108">
        <v>320</v>
      </c>
      <c r="I108" s="1" t="s">
        <v>513</v>
      </c>
    </row>
    <row r="109" spans="1:9" x14ac:dyDescent="0.25">
      <c r="A109" s="146" t="s">
        <v>474</v>
      </c>
      <c r="B109" s="146" t="s">
        <v>708</v>
      </c>
      <c r="C109" s="146" t="s">
        <v>709</v>
      </c>
      <c r="D109" s="146" t="s">
        <v>516</v>
      </c>
      <c r="E109" s="146">
        <v>1</v>
      </c>
      <c r="F109" s="146">
        <v>12.5</v>
      </c>
      <c r="G109" s="146" t="s">
        <v>512</v>
      </c>
      <c r="H109">
        <v>41</v>
      </c>
      <c r="I109" s="1" t="s">
        <v>598</v>
      </c>
    </row>
    <row r="110" spans="1:9" x14ac:dyDescent="0.25">
      <c r="A110" s="147" t="s">
        <v>458</v>
      </c>
      <c r="B110" s="147" t="s">
        <v>710</v>
      </c>
      <c r="C110" s="147" t="s">
        <v>711</v>
      </c>
      <c r="D110" s="147" t="s">
        <v>34</v>
      </c>
      <c r="E110" s="147">
        <v>1</v>
      </c>
      <c r="F110" s="147">
        <v>12.5</v>
      </c>
      <c r="G110" s="147" t="s">
        <v>526</v>
      </c>
      <c r="H110">
        <v>69</v>
      </c>
      <c r="I110" s="1" t="s">
        <v>513</v>
      </c>
    </row>
    <row r="111" spans="1:9" x14ac:dyDescent="0.25">
      <c r="A111" s="147" t="s">
        <v>712</v>
      </c>
      <c r="B111" s="147" t="s">
        <v>713</v>
      </c>
      <c r="C111" s="147" t="s">
        <v>714</v>
      </c>
      <c r="D111" s="147" t="s">
        <v>34</v>
      </c>
      <c r="E111" s="147">
        <v>1</v>
      </c>
      <c r="F111" s="147">
        <v>12.5</v>
      </c>
      <c r="G111" s="147" t="s">
        <v>526</v>
      </c>
      <c r="H111">
        <v>45</v>
      </c>
      <c r="I111" s="1" t="s">
        <v>513</v>
      </c>
    </row>
    <row r="112" spans="1:9" x14ac:dyDescent="0.25">
      <c r="A112" s="146" t="s">
        <v>465</v>
      </c>
      <c r="B112" s="146" t="s">
        <v>715</v>
      </c>
      <c r="C112" s="146" t="s">
        <v>716</v>
      </c>
      <c r="D112" s="146" t="s">
        <v>516</v>
      </c>
      <c r="E112" s="146">
        <v>1</v>
      </c>
      <c r="F112" s="146">
        <v>12.5</v>
      </c>
      <c r="G112" s="146" t="s">
        <v>526</v>
      </c>
      <c r="H112">
        <v>16</v>
      </c>
      <c r="I112" s="1" t="s">
        <v>513</v>
      </c>
    </row>
    <row r="113" spans="1:9" x14ac:dyDescent="0.25">
      <c r="A113" s="147" t="s">
        <v>498</v>
      </c>
      <c r="B113" s="147" t="s">
        <v>710</v>
      </c>
      <c r="C113" s="147" t="s">
        <v>711</v>
      </c>
      <c r="D113" s="147" t="s">
        <v>717</v>
      </c>
      <c r="E113" s="147">
        <v>1</v>
      </c>
      <c r="F113" s="147">
        <v>12.5</v>
      </c>
      <c r="G113" s="147" t="s">
        <v>526</v>
      </c>
      <c r="H113">
        <v>50</v>
      </c>
      <c r="I113" s="1" t="s">
        <v>513</v>
      </c>
    </row>
    <row r="114" spans="1:9" x14ac:dyDescent="0.25">
      <c r="A114" s="147" t="s">
        <v>718</v>
      </c>
      <c r="B114" s="147" t="s">
        <v>719</v>
      </c>
      <c r="C114" s="147" t="s">
        <v>720</v>
      </c>
      <c r="D114" s="147" t="s">
        <v>34</v>
      </c>
      <c r="E114" s="147">
        <v>1</v>
      </c>
      <c r="F114" s="147">
        <v>12.5</v>
      </c>
      <c r="G114" s="147" t="s">
        <v>526</v>
      </c>
      <c r="H114" t="s">
        <v>566</v>
      </c>
      <c r="I114" s="1" t="s">
        <v>598</v>
      </c>
    </row>
    <row r="115" spans="1:9" x14ac:dyDescent="0.25">
      <c r="A115" s="146" t="s">
        <v>499</v>
      </c>
      <c r="B115" s="146" t="s">
        <v>721</v>
      </c>
      <c r="C115" s="146" t="s">
        <v>722</v>
      </c>
      <c r="D115" s="146" t="s">
        <v>516</v>
      </c>
      <c r="E115" s="146">
        <v>1</v>
      </c>
      <c r="F115" s="146">
        <v>12.5</v>
      </c>
      <c r="G115" s="146" t="s">
        <v>526</v>
      </c>
      <c r="H115">
        <v>26</v>
      </c>
      <c r="I115" s="1" t="s">
        <v>598</v>
      </c>
    </row>
    <row r="116" spans="1:9" x14ac:dyDescent="0.25">
      <c r="A116" s="147" t="s">
        <v>459</v>
      </c>
      <c r="B116" s="147" t="s">
        <v>723</v>
      </c>
      <c r="C116" s="147" t="s">
        <v>724</v>
      </c>
      <c r="D116" s="147" t="s">
        <v>34</v>
      </c>
      <c r="E116" s="147">
        <v>1</v>
      </c>
      <c r="F116" s="147">
        <v>12.5</v>
      </c>
      <c r="G116" s="147" t="s">
        <v>526</v>
      </c>
      <c r="H116">
        <v>3</v>
      </c>
      <c r="I116" s="1" t="s">
        <v>598</v>
      </c>
    </row>
    <row r="117" spans="1:9" x14ac:dyDescent="0.25">
      <c r="A117" s="150" t="s">
        <v>448</v>
      </c>
      <c r="B117" s="150" t="s">
        <v>725</v>
      </c>
      <c r="C117" s="150" t="s">
        <v>726</v>
      </c>
      <c r="D117" s="150" t="s">
        <v>666</v>
      </c>
      <c r="E117" s="150">
        <v>1</v>
      </c>
      <c r="F117" s="150">
        <v>12.5</v>
      </c>
      <c r="G117" s="150" t="s">
        <v>526</v>
      </c>
      <c r="H117">
        <v>8</v>
      </c>
      <c r="I117" s="1" t="s">
        <v>598</v>
      </c>
    </row>
    <row r="118" spans="1:9" x14ac:dyDescent="0.25">
      <c r="A118" s="150" t="s">
        <v>493</v>
      </c>
      <c r="B118" s="150" t="s">
        <v>727</v>
      </c>
      <c r="C118" s="150" t="s">
        <v>728</v>
      </c>
      <c r="D118" s="150" t="s">
        <v>520</v>
      </c>
      <c r="E118" s="150">
        <v>1</v>
      </c>
      <c r="F118" s="150">
        <v>12.5</v>
      </c>
      <c r="G118" s="150" t="s">
        <v>512</v>
      </c>
      <c r="H118">
        <v>25</v>
      </c>
      <c r="I118" s="1" t="s">
        <v>598</v>
      </c>
    </row>
    <row r="119" spans="1:9" x14ac:dyDescent="0.25">
      <c r="A119" s="146" t="s">
        <v>501</v>
      </c>
      <c r="B119" s="146" t="s">
        <v>729</v>
      </c>
      <c r="C119" s="146" t="s">
        <v>730</v>
      </c>
      <c r="D119" s="146" t="s">
        <v>516</v>
      </c>
      <c r="E119" s="146">
        <v>1</v>
      </c>
      <c r="F119" s="146">
        <v>12.5</v>
      </c>
      <c r="G119" s="146" t="s">
        <v>526</v>
      </c>
      <c r="H119" t="s">
        <v>566</v>
      </c>
      <c r="I119" s="1" t="s">
        <v>598</v>
      </c>
    </row>
    <row r="120" spans="1:9" x14ac:dyDescent="0.25">
      <c r="A120" s="147" t="s">
        <v>495</v>
      </c>
      <c r="B120" s="147" t="s">
        <v>731</v>
      </c>
      <c r="C120" s="147" t="s">
        <v>697</v>
      </c>
      <c r="D120" s="147" t="s">
        <v>34</v>
      </c>
      <c r="E120" s="147">
        <v>2</v>
      </c>
      <c r="F120" s="147">
        <v>25</v>
      </c>
      <c r="G120" s="147" t="s">
        <v>526</v>
      </c>
      <c r="H120" t="s">
        <v>566</v>
      </c>
      <c r="I120" s="1" t="s">
        <v>598</v>
      </c>
    </row>
    <row r="121" spans="1:9" x14ac:dyDescent="0.25">
      <c r="A121" s="146" t="s">
        <v>495</v>
      </c>
      <c r="B121" s="146" t="s">
        <v>731</v>
      </c>
      <c r="C121" s="146" t="s">
        <v>697</v>
      </c>
      <c r="D121" s="146" t="s">
        <v>516</v>
      </c>
      <c r="E121" s="146">
        <v>2</v>
      </c>
      <c r="F121" s="146">
        <v>25</v>
      </c>
      <c r="G121" s="146" t="s">
        <v>526</v>
      </c>
      <c r="H121" t="s">
        <v>566</v>
      </c>
      <c r="I121" s="1" t="s">
        <v>598</v>
      </c>
    </row>
    <row r="122" spans="1:9" x14ac:dyDescent="0.25">
      <c r="A122" s="147" t="s">
        <v>732</v>
      </c>
      <c r="B122" s="147" t="s">
        <v>733</v>
      </c>
      <c r="C122" s="147" t="s">
        <v>697</v>
      </c>
      <c r="D122" s="147" t="s">
        <v>34</v>
      </c>
      <c r="E122" s="147">
        <v>2</v>
      </c>
      <c r="F122" s="147">
        <v>25</v>
      </c>
      <c r="G122" s="147" t="s">
        <v>526</v>
      </c>
      <c r="H122" t="s">
        <v>566</v>
      </c>
      <c r="I122" s="1" t="s">
        <v>598</v>
      </c>
    </row>
    <row r="123" spans="1:9" x14ac:dyDescent="0.25">
      <c r="A123" s="146" t="s">
        <v>732</v>
      </c>
      <c r="B123" s="146" t="s">
        <v>733</v>
      </c>
      <c r="C123" s="146" t="s">
        <v>697</v>
      </c>
      <c r="D123" s="146" t="s">
        <v>516</v>
      </c>
      <c r="E123" s="146">
        <v>2</v>
      </c>
      <c r="F123" s="146">
        <v>25</v>
      </c>
      <c r="G123" s="146" t="s">
        <v>526</v>
      </c>
      <c r="H123" t="s">
        <v>566</v>
      </c>
      <c r="I123" s="1" t="s">
        <v>598</v>
      </c>
    </row>
    <row r="124" spans="1:9" x14ac:dyDescent="0.25">
      <c r="A124" s="147" t="s">
        <v>734</v>
      </c>
      <c r="B124" s="147" t="s">
        <v>735</v>
      </c>
      <c r="C124" s="147" t="s">
        <v>697</v>
      </c>
      <c r="D124" s="147" t="s">
        <v>34</v>
      </c>
      <c r="E124" s="147">
        <v>2</v>
      </c>
      <c r="F124" s="147">
        <v>25</v>
      </c>
      <c r="G124" s="147" t="s">
        <v>526</v>
      </c>
      <c r="H124" t="s">
        <v>566</v>
      </c>
      <c r="I124" s="1" t="s">
        <v>598</v>
      </c>
    </row>
    <row r="125" spans="1:9" x14ac:dyDescent="0.25">
      <c r="A125" s="146" t="s">
        <v>734</v>
      </c>
      <c r="B125" s="146" t="s">
        <v>735</v>
      </c>
      <c r="C125" s="146" t="s">
        <v>697</v>
      </c>
      <c r="D125" s="146" t="s">
        <v>516</v>
      </c>
      <c r="E125" s="146">
        <v>2</v>
      </c>
      <c r="F125" s="146">
        <v>25</v>
      </c>
      <c r="G125" s="146" t="s">
        <v>526</v>
      </c>
      <c r="H125" t="s">
        <v>566</v>
      </c>
      <c r="I125" s="1" t="s">
        <v>598</v>
      </c>
    </row>
    <row r="126" spans="1:9" x14ac:dyDescent="0.25">
      <c r="A126" s="147" t="s">
        <v>736</v>
      </c>
      <c r="B126" s="147" t="s">
        <v>737</v>
      </c>
      <c r="C126" s="147" t="s">
        <v>697</v>
      </c>
      <c r="D126" s="147" t="s">
        <v>34</v>
      </c>
      <c r="E126" s="147">
        <v>4</v>
      </c>
      <c r="F126" s="147">
        <v>50</v>
      </c>
      <c r="G126" s="147" t="s">
        <v>526</v>
      </c>
      <c r="H126" t="s">
        <v>566</v>
      </c>
      <c r="I126" s="1" t="s">
        <v>598</v>
      </c>
    </row>
    <row r="127" spans="1:9" x14ac:dyDescent="0.25">
      <c r="A127" s="146" t="s">
        <v>736</v>
      </c>
      <c r="B127" s="146" t="s">
        <v>737</v>
      </c>
      <c r="C127" s="146" t="s">
        <v>697</v>
      </c>
      <c r="D127" s="146" t="s">
        <v>516</v>
      </c>
      <c r="E127" s="146">
        <v>4</v>
      </c>
      <c r="F127" s="146">
        <v>50</v>
      </c>
      <c r="G127" s="146" t="s">
        <v>526</v>
      </c>
      <c r="H127" t="s">
        <v>566</v>
      </c>
      <c r="I127" s="1" t="s">
        <v>598</v>
      </c>
    </row>
    <row r="128" spans="1:9" x14ac:dyDescent="0.25">
      <c r="A128" s="147" t="s">
        <v>738</v>
      </c>
      <c r="B128" s="147" t="s">
        <v>739</v>
      </c>
      <c r="C128" s="147" t="s">
        <v>697</v>
      </c>
      <c r="D128" s="147" t="s">
        <v>34</v>
      </c>
      <c r="E128" s="147">
        <v>2</v>
      </c>
      <c r="F128" s="147">
        <v>25</v>
      </c>
      <c r="G128" s="147" t="s">
        <v>526</v>
      </c>
      <c r="H128" t="s">
        <v>566</v>
      </c>
      <c r="I128" s="1" t="s">
        <v>598</v>
      </c>
    </row>
    <row r="129" spans="1:9" x14ac:dyDescent="0.25">
      <c r="A129" s="146" t="s">
        <v>738</v>
      </c>
      <c r="B129" s="146" t="s">
        <v>739</v>
      </c>
      <c r="C129" s="146" t="s">
        <v>697</v>
      </c>
      <c r="D129" s="146" t="s">
        <v>516</v>
      </c>
      <c r="E129" s="146">
        <v>2</v>
      </c>
      <c r="F129" s="146">
        <v>25</v>
      </c>
      <c r="G129" s="146" t="s">
        <v>526</v>
      </c>
      <c r="H129" t="s">
        <v>566</v>
      </c>
      <c r="I129" s="1" t="s">
        <v>598</v>
      </c>
    </row>
    <row r="130" spans="1:9" x14ac:dyDescent="0.25">
      <c r="A130" s="147" t="s">
        <v>740</v>
      </c>
      <c r="B130" s="147" t="s">
        <v>741</v>
      </c>
      <c r="C130" s="147" t="s">
        <v>697</v>
      </c>
      <c r="D130" s="147" t="s">
        <v>34</v>
      </c>
      <c r="E130" s="147">
        <v>2</v>
      </c>
      <c r="F130" s="147">
        <v>25</v>
      </c>
      <c r="G130" s="147" t="s">
        <v>526</v>
      </c>
      <c r="H130" t="s">
        <v>566</v>
      </c>
      <c r="I130" s="1" t="s">
        <v>598</v>
      </c>
    </row>
    <row r="131" spans="1:9" x14ac:dyDescent="0.25">
      <c r="A131" s="146" t="s">
        <v>740</v>
      </c>
      <c r="B131" s="146" t="s">
        <v>741</v>
      </c>
      <c r="C131" s="146" t="s">
        <v>697</v>
      </c>
      <c r="D131" s="146" t="s">
        <v>516</v>
      </c>
      <c r="E131" s="146">
        <v>2</v>
      </c>
      <c r="F131" s="146">
        <v>25</v>
      </c>
      <c r="G131" s="146" t="s">
        <v>526</v>
      </c>
      <c r="H131" t="s">
        <v>566</v>
      </c>
      <c r="I131" s="1" t="s">
        <v>598</v>
      </c>
    </row>
    <row r="132" spans="1:9" x14ac:dyDescent="0.25">
      <c r="A132" t="s">
        <v>402</v>
      </c>
      <c r="B132" t="s">
        <v>742</v>
      </c>
      <c r="C132" t="s">
        <v>743</v>
      </c>
      <c r="D132" t="s">
        <v>34</v>
      </c>
      <c r="E132">
        <v>2</v>
      </c>
      <c r="F132"/>
      <c r="G132" t="s">
        <v>526</v>
      </c>
      <c r="H132">
        <v>177</v>
      </c>
      <c r="I132" s="1" t="s">
        <v>513</v>
      </c>
    </row>
    <row r="133" spans="1:9" x14ac:dyDescent="0.25">
      <c r="A133" t="s">
        <v>360</v>
      </c>
      <c r="B133" t="s">
        <v>744</v>
      </c>
      <c r="C133" t="s">
        <v>745</v>
      </c>
      <c r="D133" t="s">
        <v>34</v>
      </c>
      <c r="E133">
        <v>4</v>
      </c>
      <c r="F133"/>
      <c r="G133" t="s">
        <v>526</v>
      </c>
      <c r="H133">
        <v>422</v>
      </c>
      <c r="I133" s="1" t="s">
        <v>513</v>
      </c>
    </row>
    <row r="134" spans="1:9" x14ac:dyDescent="0.25">
      <c r="A134" t="s">
        <v>361</v>
      </c>
      <c r="B134" t="s">
        <v>746</v>
      </c>
      <c r="C134" t="s">
        <v>747</v>
      </c>
      <c r="D134" t="s">
        <v>516</v>
      </c>
      <c r="E134">
        <v>3</v>
      </c>
      <c r="F134"/>
      <c r="G134" t="s">
        <v>526</v>
      </c>
      <c r="H134">
        <v>62</v>
      </c>
      <c r="I134" s="1" t="s">
        <v>513</v>
      </c>
    </row>
    <row r="135" spans="1:9" x14ac:dyDescent="0.25">
      <c r="A135" t="s">
        <v>393</v>
      </c>
      <c r="B135" t="s">
        <v>748</v>
      </c>
      <c r="C135" t="s">
        <v>743</v>
      </c>
      <c r="D135" t="s">
        <v>595</v>
      </c>
      <c r="E135">
        <v>2</v>
      </c>
      <c r="F135"/>
      <c r="G135" t="s">
        <v>517</v>
      </c>
      <c r="H135">
        <v>29</v>
      </c>
      <c r="I135" s="1" t="s">
        <v>513</v>
      </c>
    </row>
    <row r="136" spans="1:9" x14ac:dyDescent="0.25">
      <c r="A136" t="s">
        <v>362</v>
      </c>
      <c r="B136" t="s">
        <v>749</v>
      </c>
      <c r="C136" t="s">
        <v>750</v>
      </c>
      <c r="D136" t="s">
        <v>34</v>
      </c>
      <c r="E136">
        <v>3</v>
      </c>
      <c r="F136"/>
      <c r="G136" t="s">
        <v>526</v>
      </c>
      <c r="H136">
        <v>42</v>
      </c>
      <c r="I136" s="1" t="s">
        <v>513</v>
      </c>
    </row>
    <row r="137" spans="1:9" x14ac:dyDescent="0.25">
      <c r="A137" t="s">
        <v>363</v>
      </c>
      <c r="B137" t="s">
        <v>751</v>
      </c>
      <c r="C137" t="s">
        <v>752</v>
      </c>
      <c r="D137" t="s">
        <v>34</v>
      </c>
      <c r="E137">
        <v>2</v>
      </c>
      <c r="F137"/>
      <c r="G137" t="s">
        <v>526</v>
      </c>
      <c r="H137">
        <v>63</v>
      </c>
      <c r="I137" s="1" t="s">
        <v>513</v>
      </c>
    </row>
    <row r="138" spans="1:9" x14ac:dyDescent="0.25">
      <c r="A138" t="s">
        <v>364</v>
      </c>
      <c r="B138" t="s">
        <v>753</v>
      </c>
      <c r="C138" t="s">
        <v>754</v>
      </c>
      <c r="D138" t="s">
        <v>516</v>
      </c>
      <c r="E138">
        <v>2</v>
      </c>
      <c r="F138"/>
      <c r="G138" t="s">
        <v>526</v>
      </c>
      <c r="H138">
        <v>43</v>
      </c>
      <c r="I138" s="1" t="s">
        <v>513</v>
      </c>
    </row>
    <row r="139" spans="1:9" x14ac:dyDescent="0.25">
      <c r="A139" t="s">
        <v>365</v>
      </c>
      <c r="B139" t="s">
        <v>755</v>
      </c>
      <c r="C139" t="s">
        <v>756</v>
      </c>
      <c r="D139" t="s">
        <v>516</v>
      </c>
      <c r="E139">
        <v>3</v>
      </c>
      <c r="F139"/>
      <c r="G139" t="s">
        <v>526</v>
      </c>
      <c r="H139">
        <v>104</v>
      </c>
      <c r="I139" s="1" t="s">
        <v>513</v>
      </c>
    </row>
    <row r="140" spans="1:9" x14ac:dyDescent="0.25">
      <c r="A140" t="s">
        <v>408</v>
      </c>
      <c r="B140" t="s">
        <v>757</v>
      </c>
      <c r="C140" t="s">
        <v>754</v>
      </c>
      <c r="D140" t="s">
        <v>592</v>
      </c>
      <c r="E140">
        <v>3</v>
      </c>
      <c r="F140"/>
      <c r="G140" t="s">
        <v>526</v>
      </c>
      <c r="H140">
        <v>2</v>
      </c>
      <c r="I140" s="1" t="s">
        <v>513</v>
      </c>
    </row>
    <row r="141" spans="1:9" x14ac:dyDescent="0.25">
      <c r="A141" t="s">
        <v>758</v>
      </c>
      <c r="B141" t="s">
        <v>759</v>
      </c>
      <c r="C141" t="s">
        <v>754</v>
      </c>
      <c r="D141" t="s">
        <v>595</v>
      </c>
      <c r="E141">
        <v>4</v>
      </c>
      <c r="F141"/>
      <c r="G141" t="s">
        <v>526</v>
      </c>
      <c r="H141">
        <v>2</v>
      </c>
      <c r="I141" s="1" t="s">
        <v>513</v>
      </c>
    </row>
    <row r="142" spans="1:9" x14ac:dyDescent="0.25">
      <c r="A142" t="s">
        <v>366</v>
      </c>
      <c r="B142" t="s">
        <v>760</v>
      </c>
      <c r="C142" t="s">
        <v>750</v>
      </c>
      <c r="D142" t="s">
        <v>516</v>
      </c>
      <c r="E142">
        <v>2</v>
      </c>
      <c r="F142"/>
      <c r="G142" t="s">
        <v>526</v>
      </c>
      <c r="H142">
        <v>116</v>
      </c>
      <c r="I142" s="1" t="s">
        <v>598</v>
      </c>
    </row>
    <row r="143" spans="1:9" x14ac:dyDescent="0.25">
      <c r="A143" t="s">
        <v>367</v>
      </c>
      <c r="B143" t="s">
        <v>761</v>
      </c>
      <c r="C143" t="s">
        <v>754</v>
      </c>
      <c r="D143" t="s">
        <v>516</v>
      </c>
      <c r="E143">
        <v>3</v>
      </c>
      <c r="F143"/>
      <c r="G143" t="s">
        <v>526</v>
      </c>
      <c r="H143">
        <v>190</v>
      </c>
      <c r="I143" s="1" t="s">
        <v>598</v>
      </c>
    </row>
    <row r="144" spans="1:9" x14ac:dyDescent="0.25">
      <c r="A144" t="s">
        <v>368</v>
      </c>
      <c r="B144" t="s">
        <v>762</v>
      </c>
      <c r="C144" t="s">
        <v>763</v>
      </c>
      <c r="D144" t="s">
        <v>34</v>
      </c>
      <c r="E144">
        <v>4</v>
      </c>
      <c r="F144"/>
      <c r="G144" t="s">
        <v>526</v>
      </c>
      <c r="H144">
        <v>100</v>
      </c>
      <c r="I144" s="1" t="s">
        <v>598</v>
      </c>
    </row>
    <row r="145" spans="1:9" x14ac:dyDescent="0.25">
      <c r="A145" t="s">
        <v>370</v>
      </c>
      <c r="B145" t="s">
        <v>764</v>
      </c>
      <c r="C145" t="s">
        <v>756</v>
      </c>
      <c r="D145" t="s">
        <v>34</v>
      </c>
      <c r="E145">
        <v>3</v>
      </c>
      <c r="F145"/>
      <c r="G145" t="s">
        <v>526</v>
      </c>
      <c r="H145">
        <v>80</v>
      </c>
      <c r="I145" s="1" t="s">
        <v>598</v>
      </c>
    </row>
    <row r="146" spans="1:9" x14ac:dyDescent="0.25">
      <c r="A146" t="s">
        <v>371</v>
      </c>
      <c r="B146" t="s">
        <v>765</v>
      </c>
      <c r="C146" t="s">
        <v>752</v>
      </c>
      <c r="D146" t="s">
        <v>34</v>
      </c>
      <c r="E146">
        <v>2</v>
      </c>
      <c r="F146"/>
      <c r="G146" t="s">
        <v>526</v>
      </c>
      <c r="H146">
        <v>87</v>
      </c>
      <c r="I146" s="1" t="s">
        <v>598</v>
      </c>
    </row>
    <row r="147" spans="1:9" x14ac:dyDescent="0.25">
      <c r="A147" t="s">
        <v>374</v>
      </c>
      <c r="B147" t="s">
        <v>766</v>
      </c>
      <c r="C147" t="s">
        <v>548</v>
      </c>
      <c r="D147" t="s">
        <v>516</v>
      </c>
      <c r="E147">
        <v>3</v>
      </c>
      <c r="F147"/>
      <c r="G147" t="s">
        <v>526</v>
      </c>
      <c r="H147">
        <v>110</v>
      </c>
      <c r="I147" s="1" t="s">
        <v>598</v>
      </c>
    </row>
    <row r="148" spans="1:9" x14ac:dyDescent="0.25">
      <c r="A148" t="s">
        <v>376</v>
      </c>
      <c r="B148" t="s">
        <v>767</v>
      </c>
      <c r="C148" t="s">
        <v>768</v>
      </c>
      <c r="D148" t="s">
        <v>511</v>
      </c>
      <c r="E148">
        <v>3</v>
      </c>
      <c r="F148"/>
      <c r="G148" t="s">
        <v>526</v>
      </c>
      <c r="H148">
        <v>62</v>
      </c>
      <c r="I148" s="1" t="s">
        <v>598</v>
      </c>
    </row>
    <row r="149" spans="1:9" x14ac:dyDescent="0.25">
      <c r="A149" t="s">
        <v>377</v>
      </c>
      <c r="B149" t="s">
        <v>769</v>
      </c>
      <c r="C149" t="s">
        <v>768</v>
      </c>
      <c r="D149" t="s">
        <v>511</v>
      </c>
      <c r="E149">
        <v>3</v>
      </c>
      <c r="F149"/>
      <c r="G149" t="s">
        <v>526</v>
      </c>
      <c r="H149">
        <v>39</v>
      </c>
      <c r="I149" s="1" t="s">
        <v>598</v>
      </c>
    </row>
    <row r="150" spans="1:9" x14ac:dyDescent="0.25">
      <c r="A150" t="s">
        <v>378</v>
      </c>
      <c r="B150" t="s">
        <v>770</v>
      </c>
      <c r="C150" t="s">
        <v>771</v>
      </c>
      <c r="D150" t="s">
        <v>516</v>
      </c>
      <c r="E150">
        <v>2</v>
      </c>
      <c r="F150"/>
      <c r="G150" t="s">
        <v>526</v>
      </c>
      <c r="H150">
        <v>91</v>
      </c>
      <c r="I150" s="1" t="s">
        <v>598</v>
      </c>
    </row>
    <row r="151" spans="1:9" x14ac:dyDescent="0.25">
      <c r="A151" t="s">
        <v>379</v>
      </c>
      <c r="B151" t="s">
        <v>772</v>
      </c>
      <c r="C151" t="s">
        <v>523</v>
      </c>
      <c r="D151" t="s">
        <v>516</v>
      </c>
      <c r="E151">
        <v>2</v>
      </c>
      <c r="F151"/>
      <c r="G151" t="s">
        <v>526</v>
      </c>
      <c r="H151">
        <v>127</v>
      </c>
      <c r="I151" s="1" t="s">
        <v>598</v>
      </c>
    </row>
    <row r="152" spans="1:9" x14ac:dyDescent="0.25">
      <c r="A152" t="s">
        <v>380</v>
      </c>
      <c r="B152" t="s">
        <v>773</v>
      </c>
      <c r="C152" t="s">
        <v>774</v>
      </c>
      <c r="D152" t="s">
        <v>516</v>
      </c>
      <c r="E152">
        <v>2</v>
      </c>
      <c r="F152"/>
      <c r="G152" t="s">
        <v>526</v>
      </c>
      <c r="H152">
        <v>103</v>
      </c>
      <c r="I152" s="1" t="s">
        <v>598</v>
      </c>
    </row>
    <row r="153" spans="1:9" x14ac:dyDescent="0.25">
      <c r="A153" t="s">
        <v>375</v>
      </c>
      <c r="B153" t="s">
        <v>775</v>
      </c>
      <c r="C153" t="s">
        <v>565</v>
      </c>
      <c r="D153" t="s">
        <v>34</v>
      </c>
      <c r="E153">
        <v>3</v>
      </c>
      <c r="F153"/>
      <c r="G153" t="s">
        <v>526</v>
      </c>
      <c r="H153">
        <v>9</v>
      </c>
      <c r="I153" s="1" t="s">
        <v>598</v>
      </c>
    </row>
    <row r="154" spans="1:9" x14ac:dyDescent="0.25">
      <c r="A154" t="s">
        <v>375</v>
      </c>
      <c r="B154" t="s">
        <v>775</v>
      </c>
      <c r="C154" t="s">
        <v>565</v>
      </c>
      <c r="D154" t="s">
        <v>516</v>
      </c>
      <c r="E154">
        <v>3</v>
      </c>
      <c r="F154"/>
      <c r="G154" t="s">
        <v>526</v>
      </c>
      <c r="H154">
        <v>9</v>
      </c>
      <c r="I154" s="1" t="s">
        <v>598</v>
      </c>
    </row>
    <row r="155" spans="1:9" x14ac:dyDescent="0.25">
      <c r="A155" t="s">
        <v>776</v>
      </c>
      <c r="B155" t="s">
        <v>777</v>
      </c>
      <c r="C155" t="s">
        <v>565</v>
      </c>
      <c r="D155" t="s">
        <v>592</v>
      </c>
      <c r="E155">
        <v>4</v>
      </c>
      <c r="F155"/>
      <c r="G155" t="s">
        <v>526</v>
      </c>
      <c r="H155" t="s">
        <v>566</v>
      </c>
      <c r="I155" s="1" t="s">
        <v>598</v>
      </c>
    </row>
    <row r="156" spans="1:9" x14ac:dyDescent="0.25">
      <c r="A156" t="s">
        <v>776</v>
      </c>
      <c r="B156" t="s">
        <v>777</v>
      </c>
      <c r="C156" t="s">
        <v>565</v>
      </c>
      <c r="D156" t="s">
        <v>778</v>
      </c>
      <c r="E156">
        <v>4</v>
      </c>
      <c r="F156"/>
      <c r="G156" t="s">
        <v>526</v>
      </c>
      <c r="H156" t="s">
        <v>566</v>
      </c>
      <c r="I156" s="1" t="s">
        <v>598</v>
      </c>
    </row>
    <row r="157" spans="1:9" x14ac:dyDescent="0.25">
      <c r="A157" t="s">
        <v>779</v>
      </c>
      <c r="B157" t="s">
        <v>780</v>
      </c>
      <c r="C157" t="s">
        <v>565</v>
      </c>
      <c r="D157" t="s">
        <v>618</v>
      </c>
      <c r="E157">
        <v>4</v>
      </c>
      <c r="F157"/>
      <c r="G157" t="s">
        <v>526</v>
      </c>
      <c r="H157" t="s">
        <v>566</v>
      </c>
      <c r="I157" s="1" t="s">
        <v>598</v>
      </c>
    </row>
    <row r="158" spans="1:9" x14ac:dyDescent="0.25">
      <c r="A158" t="s">
        <v>779</v>
      </c>
      <c r="B158" t="s">
        <v>780</v>
      </c>
      <c r="C158" t="s">
        <v>565</v>
      </c>
      <c r="D158" t="s">
        <v>595</v>
      </c>
      <c r="E158">
        <v>4</v>
      </c>
      <c r="F158"/>
      <c r="G158" t="s">
        <v>526</v>
      </c>
      <c r="H158" t="s">
        <v>566</v>
      </c>
      <c r="I158" s="1" t="s">
        <v>598</v>
      </c>
    </row>
    <row r="159" spans="1:9" x14ac:dyDescent="0.25">
      <c r="A159" t="s">
        <v>373</v>
      </c>
      <c r="B159" t="s">
        <v>781</v>
      </c>
      <c r="C159" t="s">
        <v>782</v>
      </c>
      <c r="D159" t="s">
        <v>34</v>
      </c>
      <c r="E159">
        <v>1</v>
      </c>
      <c r="F159"/>
      <c r="G159" t="s">
        <v>526</v>
      </c>
      <c r="H159">
        <v>71</v>
      </c>
      <c r="I159" s="1" t="s">
        <v>598</v>
      </c>
    </row>
    <row r="160" spans="1:9" x14ac:dyDescent="0.25">
      <c r="A160" t="s">
        <v>372</v>
      </c>
      <c r="B160" t="s">
        <v>783</v>
      </c>
      <c r="C160" t="s">
        <v>782</v>
      </c>
      <c r="D160" t="s">
        <v>34</v>
      </c>
      <c r="E160">
        <v>1</v>
      </c>
      <c r="F160"/>
      <c r="G160" t="s">
        <v>526</v>
      </c>
      <c r="H160">
        <v>139</v>
      </c>
      <c r="I160" s="1" t="s">
        <v>598</v>
      </c>
    </row>
    <row r="161" spans="1:9" x14ac:dyDescent="0.25">
      <c r="A161" t="s">
        <v>784</v>
      </c>
      <c r="B161" t="s">
        <v>785</v>
      </c>
      <c r="C161" t="s">
        <v>768</v>
      </c>
      <c r="D161" t="s">
        <v>34</v>
      </c>
      <c r="E161">
        <v>2</v>
      </c>
      <c r="F161"/>
      <c r="G161" t="s">
        <v>526</v>
      </c>
      <c r="H161">
        <v>3</v>
      </c>
      <c r="I161" s="1" t="s">
        <v>598</v>
      </c>
    </row>
    <row r="162" spans="1:9" x14ac:dyDescent="0.25">
      <c r="A162" t="s">
        <v>784</v>
      </c>
      <c r="B162" t="s">
        <v>785</v>
      </c>
      <c r="C162" t="s">
        <v>768</v>
      </c>
      <c r="D162" t="s">
        <v>786</v>
      </c>
      <c r="E162">
        <v>2</v>
      </c>
      <c r="F162"/>
      <c r="G162" t="s">
        <v>526</v>
      </c>
      <c r="H162">
        <v>3</v>
      </c>
      <c r="I162" s="1" t="s">
        <v>598</v>
      </c>
    </row>
    <row r="163" spans="1:9" x14ac:dyDescent="0.25">
      <c r="A163" t="s">
        <v>787</v>
      </c>
      <c r="B163" t="s">
        <v>788</v>
      </c>
      <c r="C163" t="s">
        <v>789</v>
      </c>
      <c r="D163" t="s">
        <v>516</v>
      </c>
      <c r="E163">
        <v>2</v>
      </c>
      <c r="F163"/>
      <c r="G163" t="s">
        <v>526</v>
      </c>
      <c r="H163">
        <v>0</v>
      </c>
      <c r="I163" s="1" t="s">
        <v>598</v>
      </c>
    </row>
    <row r="164" spans="1:9" x14ac:dyDescent="0.25">
      <c r="A164" s="146" t="s">
        <v>435</v>
      </c>
      <c r="B164" s="146" t="s">
        <v>790</v>
      </c>
      <c r="C164" s="146" t="s">
        <v>791</v>
      </c>
      <c r="D164" s="146" t="s">
        <v>516</v>
      </c>
      <c r="E164" s="146">
        <v>1</v>
      </c>
      <c r="F164" s="146">
        <v>12.5</v>
      </c>
      <c r="G164" s="146" t="s">
        <v>526</v>
      </c>
      <c r="H164">
        <v>44</v>
      </c>
      <c r="I164" s="1" t="s">
        <v>513</v>
      </c>
    </row>
    <row r="165" spans="1:9" x14ac:dyDescent="0.25">
      <c r="A165" s="150" t="s">
        <v>433</v>
      </c>
      <c r="B165" s="150" t="s">
        <v>792</v>
      </c>
      <c r="C165" s="150" t="s">
        <v>793</v>
      </c>
      <c r="D165" s="150" t="s">
        <v>520</v>
      </c>
      <c r="E165" s="150">
        <v>1</v>
      </c>
      <c r="F165" s="150">
        <v>12.5</v>
      </c>
      <c r="G165" s="150" t="s">
        <v>526</v>
      </c>
      <c r="H165">
        <v>41</v>
      </c>
      <c r="I165" s="1" t="s">
        <v>513</v>
      </c>
    </row>
    <row r="166" spans="1:9" x14ac:dyDescent="0.25">
      <c r="A166" s="147" t="s">
        <v>453</v>
      </c>
      <c r="B166" s="147" t="s">
        <v>794</v>
      </c>
      <c r="C166" s="147" t="s">
        <v>709</v>
      </c>
      <c r="D166" s="147" t="s">
        <v>34</v>
      </c>
      <c r="E166" s="147">
        <v>1</v>
      </c>
      <c r="F166" s="147">
        <v>12.5</v>
      </c>
      <c r="G166" s="147" t="s">
        <v>526</v>
      </c>
      <c r="H166">
        <v>36</v>
      </c>
      <c r="I166" s="1" t="s">
        <v>513</v>
      </c>
    </row>
    <row r="167" spans="1:9" x14ac:dyDescent="0.25">
      <c r="A167" s="147" t="s">
        <v>436</v>
      </c>
      <c r="B167" s="147" t="s">
        <v>795</v>
      </c>
      <c r="C167" s="147" t="s">
        <v>796</v>
      </c>
      <c r="D167" s="147" t="s">
        <v>34</v>
      </c>
      <c r="E167" s="147">
        <v>1</v>
      </c>
      <c r="F167" s="147">
        <v>12.5</v>
      </c>
      <c r="G167" s="147" t="s">
        <v>526</v>
      </c>
      <c r="H167">
        <v>33</v>
      </c>
      <c r="I167" s="1" t="s">
        <v>598</v>
      </c>
    </row>
    <row r="168" spans="1:9" x14ac:dyDescent="0.25">
      <c r="A168" s="150" t="s">
        <v>437</v>
      </c>
      <c r="B168" s="150" t="s">
        <v>797</v>
      </c>
      <c r="C168" s="150" t="s">
        <v>798</v>
      </c>
      <c r="D168" s="150" t="s">
        <v>666</v>
      </c>
      <c r="E168" s="150">
        <v>1</v>
      </c>
      <c r="F168" s="150">
        <v>12.5</v>
      </c>
      <c r="G168" s="150" t="s">
        <v>526</v>
      </c>
      <c r="H168">
        <v>19</v>
      </c>
      <c r="I168" s="1" t="s">
        <v>598</v>
      </c>
    </row>
    <row r="169" spans="1:9" x14ac:dyDescent="0.25">
      <c r="A169" s="146" t="s">
        <v>438</v>
      </c>
      <c r="B169" s="146" t="s">
        <v>799</v>
      </c>
      <c r="C169" s="146" t="s">
        <v>800</v>
      </c>
      <c r="D169" s="146" t="s">
        <v>659</v>
      </c>
      <c r="E169" s="146">
        <v>1</v>
      </c>
      <c r="F169" s="146">
        <v>12.5</v>
      </c>
      <c r="G169" s="146" t="s">
        <v>526</v>
      </c>
      <c r="H169">
        <v>22</v>
      </c>
      <c r="I169" s="1" t="s">
        <v>598</v>
      </c>
    </row>
    <row r="170" spans="1:9" x14ac:dyDescent="0.25">
      <c r="A170" s="150" t="s">
        <v>439</v>
      </c>
      <c r="B170" s="150" t="s">
        <v>801</v>
      </c>
      <c r="C170" s="150" t="s">
        <v>798</v>
      </c>
      <c r="D170" s="150" t="s">
        <v>520</v>
      </c>
      <c r="E170" s="150">
        <v>1</v>
      </c>
      <c r="F170" s="150">
        <v>12.5</v>
      </c>
      <c r="G170" s="150" t="s">
        <v>526</v>
      </c>
      <c r="H170">
        <v>28</v>
      </c>
      <c r="I170" s="1" t="s">
        <v>598</v>
      </c>
    </row>
    <row r="171" spans="1:9" x14ac:dyDescent="0.25">
      <c r="A171" s="147" t="s">
        <v>441</v>
      </c>
      <c r="B171" s="147" t="s">
        <v>802</v>
      </c>
      <c r="C171" s="147" t="s">
        <v>705</v>
      </c>
      <c r="D171" s="147" t="s">
        <v>803</v>
      </c>
      <c r="E171" s="147">
        <v>1</v>
      </c>
      <c r="F171" s="147">
        <v>12.5</v>
      </c>
      <c r="G171" s="147" t="s">
        <v>526</v>
      </c>
      <c r="H171" t="s">
        <v>566</v>
      </c>
      <c r="I171" s="1" t="s">
        <v>598</v>
      </c>
    </row>
    <row r="172" spans="1:9" x14ac:dyDescent="0.25">
      <c r="A172" s="146" t="s">
        <v>442</v>
      </c>
      <c r="B172" s="146" t="s">
        <v>804</v>
      </c>
      <c r="C172" s="146" t="s">
        <v>697</v>
      </c>
      <c r="D172" s="146" t="s">
        <v>516</v>
      </c>
      <c r="E172" s="146">
        <v>1</v>
      </c>
      <c r="F172" s="146">
        <v>12.5</v>
      </c>
      <c r="G172" s="146" t="s">
        <v>512</v>
      </c>
      <c r="H172">
        <v>0</v>
      </c>
      <c r="I172" s="1" t="s">
        <v>598</v>
      </c>
    </row>
    <row r="173" spans="1:9" x14ac:dyDescent="0.25">
      <c r="A173" s="146" t="s">
        <v>443</v>
      </c>
      <c r="B173" s="146" t="s">
        <v>805</v>
      </c>
      <c r="C173" s="146" t="s">
        <v>705</v>
      </c>
      <c r="D173" s="146" t="s">
        <v>516</v>
      </c>
      <c r="E173" s="146">
        <v>1</v>
      </c>
      <c r="F173" s="146">
        <v>12.5</v>
      </c>
      <c r="G173" s="146" t="s">
        <v>526</v>
      </c>
      <c r="H173">
        <v>24</v>
      </c>
      <c r="I173" s="1" t="s">
        <v>598</v>
      </c>
    </row>
    <row r="174" spans="1:9" x14ac:dyDescent="0.25">
      <c r="A174" s="151" t="s">
        <v>444</v>
      </c>
      <c r="B174" s="151" t="s">
        <v>806</v>
      </c>
      <c r="C174" s="151" t="s">
        <v>807</v>
      </c>
      <c r="D174" s="151" t="s">
        <v>664</v>
      </c>
      <c r="E174" s="151">
        <v>1</v>
      </c>
      <c r="F174" s="151">
        <v>12.5</v>
      </c>
      <c r="G174" s="151" t="s">
        <v>526</v>
      </c>
      <c r="H174">
        <v>42</v>
      </c>
      <c r="I174" s="1" t="s">
        <v>598</v>
      </c>
    </row>
    <row r="175" spans="1:9" x14ac:dyDescent="0.25">
      <c r="A175" s="147" t="s">
        <v>808</v>
      </c>
      <c r="B175" s="147" t="s">
        <v>809</v>
      </c>
      <c r="C175" s="147" t="s">
        <v>810</v>
      </c>
      <c r="D175" s="147" t="s">
        <v>34</v>
      </c>
      <c r="E175" s="147">
        <v>1</v>
      </c>
      <c r="F175" s="147">
        <v>12.5</v>
      </c>
      <c r="G175" s="147" t="s">
        <v>526</v>
      </c>
      <c r="H175">
        <v>14</v>
      </c>
      <c r="I175" s="1" t="s">
        <v>598</v>
      </c>
    </row>
    <row r="176" spans="1:9" x14ac:dyDescent="0.25">
      <c r="A176" s="146" t="s">
        <v>808</v>
      </c>
      <c r="B176" s="146" t="s">
        <v>809</v>
      </c>
      <c r="C176" s="146" t="s">
        <v>810</v>
      </c>
      <c r="D176" s="146" t="s">
        <v>516</v>
      </c>
      <c r="E176" s="146">
        <v>1</v>
      </c>
      <c r="F176" s="146">
        <v>12.5</v>
      </c>
      <c r="G176" s="146" t="s">
        <v>526</v>
      </c>
      <c r="H176">
        <v>14</v>
      </c>
      <c r="I176" s="1" t="s">
        <v>598</v>
      </c>
    </row>
    <row r="177" spans="1:9" x14ac:dyDescent="0.25">
      <c r="A177" s="147" t="s">
        <v>811</v>
      </c>
      <c r="B177" s="147" t="s">
        <v>812</v>
      </c>
      <c r="C177" s="147" t="s">
        <v>810</v>
      </c>
      <c r="D177" s="147" t="s">
        <v>34</v>
      </c>
      <c r="E177" s="147">
        <v>2</v>
      </c>
      <c r="F177" s="147">
        <v>25</v>
      </c>
      <c r="G177" s="147" t="s">
        <v>526</v>
      </c>
      <c r="H177">
        <v>5</v>
      </c>
      <c r="I177" s="1" t="s">
        <v>598</v>
      </c>
    </row>
    <row r="178" spans="1:9" x14ac:dyDescent="0.25">
      <c r="A178" s="146" t="s">
        <v>811</v>
      </c>
      <c r="B178" s="146" t="s">
        <v>812</v>
      </c>
      <c r="C178" s="146" t="s">
        <v>810</v>
      </c>
      <c r="D178" s="146" t="s">
        <v>516</v>
      </c>
      <c r="E178" s="146">
        <v>1</v>
      </c>
      <c r="F178" s="146">
        <v>12.5</v>
      </c>
      <c r="G178" s="146" t="s">
        <v>526</v>
      </c>
      <c r="H178">
        <v>5</v>
      </c>
      <c r="I178" s="1" t="s">
        <v>598</v>
      </c>
    </row>
    <row r="179" spans="1:9" x14ac:dyDescent="0.25">
      <c r="A179" s="146" t="s">
        <v>450</v>
      </c>
      <c r="B179" s="146" t="s">
        <v>813</v>
      </c>
      <c r="C179" s="146" t="s">
        <v>814</v>
      </c>
      <c r="D179" s="146" t="s">
        <v>516</v>
      </c>
      <c r="E179" s="146">
        <v>1</v>
      </c>
      <c r="F179" s="146">
        <v>12.5</v>
      </c>
      <c r="G179" s="146" t="s">
        <v>526</v>
      </c>
      <c r="H179">
        <v>14</v>
      </c>
      <c r="I179" s="1" t="s">
        <v>598</v>
      </c>
    </row>
    <row r="180" spans="1:9" x14ac:dyDescent="0.25">
      <c r="A180" t="s">
        <v>381</v>
      </c>
      <c r="B180" t="s">
        <v>815</v>
      </c>
      <c r="C180" t="s">
        <v>816</v>
      </c>
      <c r="D180" t="s">
        <v>516</v>
      </c>
      <c r="E180">
        <v>3</v>
      </c>
      <c r="F180"/>
      <c r="G180" t="s">
        <v>517</v>
      </c>
      <c r="H180">
        <v>0</v>
      </c>
      <c r="I180" s="1" t="s">
        <v>513</v>
      </c>
    </row>
    <row r="181" spans="1:9" x14ac:dyDescent="0.25">
      <c r="A181" s="67" t="s">
        <v>486</v>
      </c>
      <c r="B181" s="67" t="s">
        <v>817</v>
      </c>
      <c r="C181" s="67" t="s">
        <v>705</v>
      </c>
      <c r="D181" s="67" t="s">
        <v>786</v>
      </c>
      <c r="E181" s="67">
        <v>2</v>
      </c>
      <c r="F181" s="67">
        <v>25</v>
      </c>
      <c r="G181" s="67" t="s">
        <v>526</v>
      </c>
      <c r="H181">
        <v>9</v>
      </c>
      <c r="I181" s="1" t="s">
        <v>598</v>
      </c>
    </row>
    <row r="182" spans="1:9" x14ac:dyDescent="0.25">
      <c r="A182" s="147" t="s">
        <v>486</v>
      </c>
      <c r="B182" s="147" t="s">
        <v>817</v>
      </c>
      <c r="C182" s="147" t="s">
        <v>705</v>
      </c>
      <c r="D182" s="147" t="s">
        <v>34</v>
      </c>
      <c r="E182" s="147">
        <v>2</v>
      </c>
      <c r="F182" s="147">
        <v>25</v>
      </c>
      <c r="G182" s="147" t="s">
        <v>526</v>
      </c>
      <c r="H182">
        <v>9</v>
      </c>
      <c r="I182" s="1" t="s">
        <v>598</v>
      </c>
    </row>
    <row r="183" spans="1:9" x14ac:dyDescent="0.25">
      <c r="A183" s="146" t="s">
        <v>486</v>
      </c>
      <c r="B183" s="146" t="s">
        <v>817</v>
      </c>
      <c r="C183" s="146" t="s">
        <v>705</v>
      </c>
      <c r="D183" s="146" t="s">
        <v>516</v>
      </c>
      <c r="E183" s="146">
        <v>2</v>
      </c>
      <c r="F183" s="146">
        <v>25</v>
      </c>
      <c r="G183" s="146" t="s">
        <v>526</v>
      </c>
      <c r="H183">
        <v>9</v>
      </c>
      <c r="I183" s="1" t="s">
        <v>598</v>
      </c>
    </row>
    <row r="184" spans="1:9" x14ac:dyDescent="0.25">
      <c r="A184" s="146" t="s">
        <v>462</v>
      </c>
      <c r="B184" s="146" t="s">
        <v>818</v>
      </c>
      <c r="C184" s="148"/>
      <c r="D184" s="146" t="s">
        <v>516</v>
      </c>
      <c r="E184" s="146">
        <v>1</v>
      </c>
      <c r="F184" s="146">
        <v>12.5</v>
      </c>
      <c r="G184" s="146" t="s">
        <v>526</v>
      </c>
      <c r="H184" t="s">
        <v>566</v>
      </c>
      <c r="I184" s="1" t="s">
        <v>513</v>
      </c>
    </row>
    <row r="185" spans="1:9" x14ac:dyDescent="0.25">
      <c r="A185" s="146" t="s">
        <v>468</v>
      </c>
      <c r="B185" s="146" t="s">
        <v>819</v>
      </c>
      <c r="C185" s="148"/>
      <c r="D185" s="146" t="s">
        <v>516</v>
      </c>
      <c r="E185" s="146">
        <v>1</v>
      </c>
      <c r="F185" s="146">
        <v>12.5</v>
      </c>
      <c r="G185" s="146" t="s">
        <v>512</v>
      </c>
      <c r="H185">
        <v>50</v>
      </c>
      <c r="I185" s="1" t="s">
        <v>598</v>
      </c>
    </row>
    <row r="186" spans="1:9" x14ac:dyDescent="0.25">
      <c r="A186" s="147" t="s">
        <v>470</v>
      </c>
      <c r="B186" s="147" t="s">
        <v>820</v>
      </c>
      <c r="C186" s="147" t="s">
        <v>821</v>
      </c>
      <c r="D186" s="147" t="s">
        <v>34</v>
      </c>
      <c r="E186" s="147">
        <v>1</v>
      </c>
      <c r="F186" s="147">
        <v>12.5</v>
      </c>
      <c r="G186" s="147" t="s">
        <v>512</v>
      </c>
      <c r="H186">
        <v>44</v>
      </c>
      <c r="I186" s="1" t="s">
        <v>598</v>
      </c>
    </row>
    <row r="187" spans="1:9" x14ac:dyDescent="0.25">
      <c r="A187" s="150" t="s">
        <v>471</v>
      </c>
      <c r="B187" s="150" t="s">
        <v>822</v>
      </c>
      <c r="C187" s="150" t="s">
        <v>823</v>
      </c>
      <c r="D187" s="150" t="s">
        <v>546</v>
      </c>
      <c r="E187" s="150">
        <v>1</v>
      </c>
      <c r="F187" s="150">
        <v>12.5</v>
      </c>
      <c r="G187" s="150" t="s">
        <v>512</v>
      </c>
      <c r="H187">
        <v>22</v>
      </c>
      <c r="I187" s="1" t="s">
        <v>598</v>
      </c>
    </row>
    <row r="188" spans="1:9" x14ac:dyDescent="0.25">
      <c r="A188" s="147" t="s">
        <v>475</v>
      </c>
      <c r="B188" s="147" t="s">
        <v>824</v>
      </c>
      <c r="C188" s="147" t="s">
        <v>684</v>
      </c>
      <c r="D188" s="147" t="s">
        <v>34</v>
      </c>
      <c r="E188" s="147">
        <v>1</v>
      </c>
      <c r="F188" s="147">
        <v>12.5</v>
      </c>
      <c r="G188" s="147" t="s">
        <v>512</v>
      </c>
      <c r="H188">
        <v>72</v>
      </c>
      <c r="I188" s="1" t="s">
        <v>598</v>
      </c>
    </row>
    <row r="189" spans="1:9" x14ac:dyDescent="0.25">
      <c r="A189" s="147" t="s">
        <v>479</v>
      </c>
      <c r="B189" s="147" t="s">
        <v>825</v>
      </c>
      <c r="C189" s="148"/>
      <c r="D189" s="147" t="s">
        <v>34</v>
      </c>
      <c r="E189" s="147">
        <v>1</v>
      </c>
      <c r="F189" s="147">
        <v>12.5</v>
      </c>
      <c r="G189" s="147" t="s">
        <v>512</v>
      </c>
      <c r="H189">
        <v>29</v>
      </c>
      <c r="I189" s="1" t="s">
        <v>598</v>
      </c>
    </row>
    <row r="190" spans="1:9" x14ac:dyDescent="0.25">
      <c r="A190" s="146" t="s">
        <v>480</v>
      </c>
      <c r="B190" s="146" t="s">
        <v>826</v>
      </c>
      <c r="C190" s="148"/>
      <c r="D190" s="146" t="s">
        <v>516</v>
      </c>
      <c r="E190" s="146">
        <v>1</v>
      </c>
      <c r="F190" s="146">
        <v>12.5</v>
      </c>
      <c r="G190" s="146" t="s">
        <v>512</v>
      </c>
      <c r="H190">
        <v>24</v>
      </c>
      <c r="I190" s="1" t="s">
        <v>598</v>
      </c>
    </row>
    <row r="191" spans="1:9" x14ac:dyDescent="0.25">
      <c r="A191" s="147" t="s">
        <v>487</v>
      </c>
      <c r="B191" s="147" t="s">
        <v>827</v>
      </c>
      <c r="C191" s="148"/>
      <c r="D191" s="147" t="s">
        <v>34</v>
      </c>
      <c r="E191" s="147">
        <v>1</v>
      </c>
      <c r="F191" s="147">
        <v>12.5</v>
      </c>
      <c r="G191" s="147" t="s">
        <v>512</v>
      </c>
      <c r="H191">
        <v>33</v>
      </c>
      <c r="I191" s="1" t="s">
        <v>598</v>
      </c>
    </row>
    <row r="192" spans="1:9" x14ac:dyDescent="0.25">
      <c r="A192" s="150" t="s">
        <v>473</v>
      </c>
      <c r="B192" s="150" t="s">
        <v>828</v>
      </c>
      <c r="C192" s="150" t="s">
        <v>829</v>
      </c>
      <c r="D192" s="150" t="s">
        <v>520</v>
      </c>
      <c r="E192" s="150">
        <v>1</v>
      </c>
      <c r="F192" s="150">
        <v>12.5</v>
      </c>
      <c r="G192" s="150" t="s">
        <v>512</v>
      </c>
      <c r="H192">
        <v>50</v>
      </c>
      <c r="I192" s="1" t="s">
        <v>598</v>
      </c>
    </row>
    <row r="193" spans="1:9" x14ac:dyDescent="0.25">
      <c r="A193" s="150" t="s">
        <v>481</v>
      </c>
      <c r="B193" s="150" t="s">
        <v>830</v>
      </c>
      <c r="C193" s="148"/>
      <c r="D193" s="150" t="s">
        <v>520</v>
      </c>
      <c r="E193" s="150">
        <v>1</v>
      </c>
      <c r="F193" s="150">
        <v>12.5</v>
      </c>
      <c r="G193" s="150" t="s">
        <v>512</v>
      </c>
      <c r="H193">
        <v>39</v>
      </c>
      <c r="I193" s="1" t="s">
        <v>598</v>
      </c>
    </row>
    <row r="194" spans="1:9" x14ac:dyDescent="0.25">
      <c r="A194" s="150" t="s">
        <v>482</v>
      </c>
      <c r="B194" s="150" t="s">
        <v>831</v>
      </c>
      <c r="C194" s="148"/>
      <c r="D194" s="150" t="s">
        <v>546</v>
      </c>
      <c r="E194" s="150">
        <v>1</v>
      </c>
      <c r="F194" s="150">
        <v>12.5</v>
      </c>
      <c r="G194" s="150" t="s">
        <v>512</v>
      </c>
      <c r="H194">
        <v>33</v>
      </c>
      <c r="I194" s="1" t="s">
        <v>598</v>
      </c>
    </row>
    <row r="195" spans="1:9" x14ac:dyDescent="0.25">
      <c r="A195" s="150" t="s">
        <v>483</v>
      </c>
      <c r="B195" s="150" t="s">
        <v>832</v>
      </c>
      <c r="C195" s="148"/>
      <c r="D195" s="150" t="s">
        <v>666</v>
      </c>
      <c r="E195" s="150">
        <v>1</v>
      </c>
      <c r="F195" s="150">
        <v>12.5</v>
      </c>
      <c r="G195" s="150" t="s">
        <v>512</v>
      </c>
      <c r="H195">
        <v>24</v>
      </c>
      <c r="I195" s="1" t="s">
        <v>598</v>
      </c>
    </row>
    <row r="196" spans="1:9" x14ac:dyDescent="0.25">
      <c r="A196" s="147" t="s">
        <v>484</v>
      </c>
      <c r="B196" s="147" t="s">
        <v>833</v>
      </c>
      <c r="C196" s="147" t="s">
        <v>821</v>
      </c>
      <c r="D196" s="147" t="s">
        <v>803</v>
      </c>
      <c r="E196" s="147">
        <v>1</v>
      </c>
      <c r="F196" s="147">
        <v>12.5</v>
      </c>
      <c r="G196" s="147" t="s">
        <v>512</v>
      </c>
      <c r="H196">
        <v>65</v>
      </c>
      <c r="I196" s="1" t="s">
        <v>598</v>
      </c>
    </row>
    <row r="197" spans="1:9" x14ac:dyDescent="0.25">
      <c r="A197" s="147" t="s">
        <v>494</v>
      </c>
      <c r="B197" s="147" t="s">
        <v>834</v>
      </c>
      <c r="C197" s="148"/>
      <c r="D197" s="147" t="s">
        <v>511</v>
      </c>
      <c r="E197" s="147">
        <v>1</v>
      </c>
      <c r="F197" s="147">
        <v>12.5</v>
      </c>
      <c r="G197" s="147" t="s">
        <v>512</v>
      </c>
      <c r="H197">
        <v>24</v>
      </c>
      <c r="I197" s="1" t="s">
        <v>598</v>
      </c>
    </row>
    <row r="198" spans="1:9" x14ac:dyDescent="0.25">
      <c r="A198" t="s">
        <v>383</v>
      </c>
      <c r="B198" t="s">
        <v>835</v>
      </c>
      <c r="C198" t="s">
        <v>545</v>
      </c>
      <c r="D198" t="s">
        <v>516</v>
      </c>
      <c r="E198">
        <v>3</v>
      </c>
      <c r="F198"/>
      <c r="G198" t="s">
        <v>517</v>
      </c>
      <c r="H198">
        <v>26</v>
      </c>
      <c r="I198" s="1" t="s">
        <v>513</v>
      </c>
    </row>
    <row r="199" spans="1:9" x14ac:dyDescent="0.25">
      <c r="A199" t="s">
        <v>426</v>
      </c>
      <c r="B199" t="s">
        <v>836</v>
      </c>
      <c r="C199" t="s">
        <v>597</v>
      </c>
      <c r="D199" t="s">
        <v>34</v>
      </c>
      <c r="E199">
        <v>1</v>
      </c>
      <c r="F199"/>
      <c r="G199" t="s">
        <v>517</v>
      </c>
      <c r="H199" t="s">
        <v>566</v>
      </c>
      <c r="I199" s="1" t="s">
        <v>513</v>
      </c>
    </row>
    <row r="200" spans="1:9" x14ac:dyDescent="0.25">
      <c r="A200" t="s">
        <v>384</v>
      </c>
      <c r="B200" t="s">
        <v>837</v>
      </c>
      <c r="C200" t="s">
        <v>515</v>
      </c>
      <c r="D200" t="s">
        <v>34</v>
      </c>
      <c r="E200">
        <v>3</v>
      </c>
      <c r="F200"/>
      <c r="G200" t="s">
        <v>517</v>
      </c>
      <c r="H200">
        <v>21</v>
      </c>
      <c r="I200" s="1" t="s">
        <v>513</v>
      </c>
    </row>
    <row r="201" spans="1:9" x14ac:dyDescent="0.25">
      <c r="A201" t="s">
        <v>385</v>
      </c>
      <c r="B201" t="s">
        <v>838</v>
      </c>
      <c r="C201" t="s">
        <v>545</v>
      </c>
      <c r="D201" t="s">
        <v>34</v>
      </c>
      <c r="E201">
        <v>3</v>
      </c>
      <c r="F201"/>
      <c r="G201" t="s">
        <v>517</v>
      </c>
      <c r="H201">
        <v>14</v>
      </c>
      <c r="I201" s="1" t="s">
        <v>513</v>
      </c>
    </row>
    <row r="202" spans="1:9" x14ac:dyDescent="0.25">
      <c r="A202" t="s">
        <v>839</v>
      </c>
      <c r="B202" t="s">
        <v>840</v>
      </c>
      <c r="C202" t="s">
        <v>841</v>
      </c>
      <c r="D202" t="s">
        <v>34</v>
      </c>
      <c r="E202"/>
      <c r="F202"/>
      <c r="G202"/>
      <c r="H202" t="s">
        <v>566</v>
      </c>
      <c r="I202" s="1" t="s">
        <v>598</v>
      </c>
    </row>
    <row r="203" spans="1:9" x14ac:dyDescent="0.25">
      <c r="A203" t="s">
        <v>387</v>
      </c>
      <c r="B203" t="s">
        <v>842</v>
      </c>
      <c r="C203" t="s">
        <v>569</v>
      </c>
      <c r="D203" t="s">
        <v>34</v>
      </c>
      <c r="E203">
        <v>3</v>
      </c>
      <c r="F203"/>
      <c r="G203" t="s">
        <v>517</v>
      </c>
      <c r="H203">
        <v>11</v>
      </c>
      <c r="I203" s="1" t="s">
        <v>513</v>
      </c>
    </row>
    <row r="204" spans="1:9" x14ac:dyDescent="0.25">
      <c r="A204" s="147" t="s">
        <v>467</v>
      </c>
      <c r="B204" s="147" t="s">
        <v>843</v>
      </c>
      <c r="C204" s="147" t="s">
        <v>681</v>
      </c>
      <c r="D204" s="147" t="s">
        <v>34</v>
      </c>
      <c r="E204" s="147">
        <v>1</v>
      </c>
      <c r="F204" s="147">
        <v>12.5</v>
      </c>
      <c r="G204" s="147" t="s">
        <v>526</v>
      </c>
      <c r="H204">
        <v>27</v>
      </c>
      <c r="I204" s="1" t="s">
        <v>598</v>
      </c>
    </row>
    <row r="205" spans="1:9" x14ac:dyDescent="0.25">
      <c r="A205" s="146" t="s">
        <v>466</v>
      </c>
      <c r="B205" s="146" t="s">
        <v>844</v>
      </c>
      <c r="C205" s="146" t="s">
        <v>845</v>
      </c>
      <c r="D205" s="146" t="s">
        <v>516</v>
      </c>
      <c r="E205" s="146">
        <v>1</v>
      </c>
      <c r="F205" s="146">
        <v>12.5</v>
      </c>
      <c r="G205" s="146" t="s">
        <v>526</v>
      </c>
      <c r="H205">
        <v>56</v>
      </c>
      <c r="I205" s="1" t="s">
        <v>598</v>
      </c>
    </row>
    <row r="206" spans="1:9" x14ac:dyDescent="0.25">
      <c r="A206" t="s">
        <v>403</v>
      </c>
      <c r="B206" t="s">
        <v>846</v>
      </c>
      <c r="C206" t="s">
        <v>847</v>
      </c>
      <c r="D206" t="s">
        <v>516</v>
      </c>
      <c r="E206">
        <v>1</v>
      </c>
      <c r="F206"/>
      <c r="G206" t="s">
        <v>526</v>
      </c>
      <c r="H206">
        <v>149</v>
      </c>
      <c r="I206" s="1" t="s">
        <v>513</v>
      </c>
    </row>
    <row r="207" spans="1:9" x14ac:dyDescent="0.25">
      <c r="A207" t="s">
        <v>422</v>
      </c>
      <c r="B207" t="s">
        <v>848</v>
      </c>
      <c r="C207" t="s">
        <v>849</v>
      </c>
      <c r="D207" t="s">
        <v>34</v>
      </c>
      <c r="E207">
        <v>1</v>
      </c>
      <c r="F207"/>
      <c r="G207" t="s">
        <v>526</v>
      </c>
      <c r="H207">
        <v>105</v>
      </c>
      <c r="I207" s="1" t="s">
        <v>513</v>
      </c>
    </row>
    <row r="208" spans="1:9" x14ac:dyDescent="0.25">
      <c r="A208" t="s">
        <v>423</v>
      </c>
      <c r="B208" t="s">
        <v>850</v>
      </c>
      <c r="C208" t="s">
        <v>851</v>
      </c>
      <c r="D208" t="s">
        <v>516</v>
      </c>
      <c r="E208">
        <v>1</v>
      </c>
      <c r="F208"/>
      <c r="G208" t="s">
        <v>526</v>
      </c>
      <c r="H208">
        <v>90</v>
      </c>
      <c r="I208" s="1" t="s">
        <v>513</v>
      </c>
    </row>
    <row r="209" spans="1:9" x14ac:dyDescent="0.25">
      <c r="A209" t="s">
        <v>424</v>
      </c>
      <c r="B209" t="s">
        <v>852</v>
      </c>
      <c r="C209" t="s">
        <v>853</v>
      </c>
      <c r="D209" t="s">
        <v>516</v>
      </c>
      <c r="E209">
        <v>1</v>
      </c>
      <c r="F209"/>
      <c r="G209" t="s">
        <v>526</v>
      </c>
      <c r="H209">
        <v>78</v>
      </c>
      <c r="I209" s="1" t="s">
        <v>513</v>
      </c>
    </row>
    <row r="210" spans="1:9" x14ac:dyDescent="0.25">
      <c r="A210" t="s">
        <v>425</v>
      </c>
      <c r="B210" t="s">
        <v>854</v>
      </c>
      <c r="C210" t="s">
        <v>855</v>
      </c>
      <c r="D210" t="s">
        <v>34</v>
      </c>
      <c r="E210">
        <v>2</v>
      </c>
      <c r="F210"/>
      <c r="G210" t="s">
        <v>526</v>
      </c>
      <c r="H210">
        <v>60</v>
      </c>
      <c r="I210" s="1" t="s">
        <v>513</v>
      </c>
    </row>
    <row r="211" spans="1:9" x14ac:dyDescent="0.25">
      <c r="A211" t="s">
        <v>856</v>
      </c>
      <c r="B211" t="s">
        <v>857</v>
      </c>
      <c r="C211" t="s">
        <v>754</v>
      </c>
      <c r="D211" t="s">
        <v>592</v>
      </c>
      <c r="E211">
        <v>1</v>
      </c>
      <c r="F211"/>
      <c r="G211" t="s">
        <v>526</v>
      </c>
      <c r="H211">
        <v>3</v>
      </c>
      <c r="I211" s="1" t="s">
        <v>513</v>
      </c>
    </row>
    <row r="212" spans="1:9" x14ac:dyDescent="0.25">
      <c r="A212" t="s">
        <v>858</v>
      </c>
      <c r="B212" t="s">
        <v>859</v>
      </c>
      <c r="C212" t="s">
        <v>754</v>
      </c>
      <c r="D212" t="s">
        <v>595</v>
      </c>
      <c r="E212">
        <v>1</v>
      </c>
      <c r="F212"/>
      <c r="G212" t="s">
        <v>526</v>
      </c>
      <c r="H212">
        <v>3</v>
      </c>
      <c r="I212" s="1" t="s">
        <v>513</v>
      </c>
    </row>
    <row r="213" spans="1:9" x14ac:dyDescent="0.25">
      <c r="A213" s="67" t="s">
        <v>445</v>
      </c>
      <c r="B213" s="67" t="s">
        <v>860</v>
      </c>
      <c r="C213" s="67" t="s">
        <v>716</v>
      </c>
      <c r="D213" s="67" t="s">
        <v>786</v>
      </c>
      <c r="E213" s="67">
        <v>2</v>
      </c>
      <c r="F213" s="67">
        <v>25</v>
      </c>
      <c r="G213" s="67" t="s">
        <v>526</v>
      </c>
      <c r="H213">
        <v>12</v>
      </c>
      <c r="I213" s="1" t="s">
        <v>598</v>
      </c>
    </row>
    <row r="214" spans="1:9" x14ac:dyDescent="0.25">
      <c r="A214" s="147" t="s">
        <v>445</v>
      </c>
      <c r="B214" s="147" t="s">
        <v>860</v>
      </c>
      <c r="C214" s="147" t="s">
        <v>716</v>
      </c>
      <c r="D214" s="147" t="s">
        <v>34</v>
      </c>
      <c r="E214" s="147">
        <v>2</v>
      </c>
      <c r="F214" s="147">
        <v>25</v>
      </c>
      <c r="G214" s="147" t="s">
        <v>526</v>
      </c>
      <c r="H214">
        <v>12</v>
      </c>
      <c r="I214" s="1" t="s">
        <v>598</v>
      </c>
    </row>
    <row r="215" spans="1:9" x14ac:dyDescent="0.25">
      <c r="A215" s="146" t="s">
        <v>445</v>
      </c>
      <c r="B215" s="146" t="s">
        <v>860</v>
      </c>
      <c r="C215" s="146" t="s">
        <v>793</v>
      </c>
      <c r="D215" s="146" t="s">
        <v>516</v>
      </c>
      <c r="E215" s="146">
        <v>2</v>
      </c>
      <c r="F215" s="146">
        <v>25</v>
      </c>
      <c r="G215" s="146" t="s">
        <v>526</v>
      </c>
      <c r="H215">
        <v>12</v>
      </c>
      <c r="I215" s="1" t="s">
        <v>598</v>
      </c>
    </row>
    <row r="216" spans="1:9" x14ac:dyDescent="0.25">
      <c r="A216" t="s">
        <v>428</v>
      </c>
      <c r="B216" t="s">
        <v>861</v>
      </c>
      <c r="C216" t="s">
        <v>597</v>
      </c>
      <c r="D216" t="s">
        <v>34</v>
      </c>
      <c r="E216">
        <v>1</v>
      </c>
      <c r="F216"/>
      <c r="G216" t="s">
        <v>517</v>
      </c>
      <c r="H216" t="s">
        <v>566</v>
      </c>
      <c r="I216" s="1" t="s">
        <v>513</v>
      </c>
    </row>
    <row r="217" spans="1:9" x14ac:dyDescent="0.25">
      <c r="A217" t="s">
        <v>391</v>
      </c>
      <c r="B217" t="s">
        <v>862</v>
      </c>
      <c r="C217" t="s">
        <v>863</v>
      </c>
      <c r="D217" t="s">
        <v>34</v>
      </c>
      <c r="E217">
        <v>4</v>
      </c>
      <c r="F217"/>
      <c r="G217" t="s">
        <v>526</v>
      </c>
      <c r="H217">
        <v>183</v>
      </c>
      <c r="I217" s="1" t="s">
        <v>513</v>
      </c>
    </row>
    <row r="218" spans="1:9" x14ac:dyDescent="0.25">
      <c r="A218" s="146" t="s">
        <v>457</v>
      </c>
      <c r="B218" s="146" t="s">
        <v>864</v>
      </c>
      <c r="C218" s="146" t="s">
        <v>865</v>
      </c>
      <c r="D218" s="146" t="s">
        <v>34</v>
      </c>
      <c r="E218" s="146">
        <v>1</v>
      </c>
      <c r="F218" s="146">
        <v>12.5</v>
      </c>
      <c r="G218" s="146" t="s">
        <v>526</v>
      </c>
      <c r="H218">
        <v>25</v>
      </c>
      <c r="I218" s="1" t="s">
        <v>513</v>
      </c>
    </row>
    <row r="219" spans="1:9" x14ac:dyDescent="0.25">
      <c r="A219" s="331" t="s">
        <v>392</v>
      </c>
      <c r="B219" t="s">
        <v>866</v>
      </c>
      <c r="C219" t="s">
        <v>863</v>
      </c>
      <c r="D219" t="s">
        <v>516</v>
      </c>
      <c r="E219">
        <v>5</v>
      </c>
      <c r="F219"/>
      <c r="G219" t="s">
        <v>526</v>
      </c>
      <c r="H219" s="331">
        <v>123</v>
      </c>
      <c r="I219" s="1" t="s">
        <v>513</v>
      </c>
    </row>
    <row r="220" spans="1:9" x14ac:dyDescent="0.25">
      <c r="A220" t="s">
        <v>867</v>
      </c>
      <c r="B220" t="s">
        <v>868</v>
      </c>
      <c r="C220" t="s">
        <v>793</v>
      </c>
      <c r="D220"/>
      <c r="E220"/>
      <c r="F220"/>
      <c r="G220" t="s">
        <v>526</v>
      </c>
      <c r="H220">
        <v>983</v>
      </c>
      <c r="I220" s="1" t="s">
        <v>513</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363" t="s">
        <v>298</v>
      </c>
      <c r="B1" s="363" t="s">
        <v>869</v>
      </c>
      <c r="C1" s="363" t="s">
        <v>870</v>
      </c>
      <c r="D1" s="363" t="s">
        <v>504</v>
      </c>
      <c r="E1" s="363" t="s">
        <v>506</v>
      </c>
      <c r="F1" s="363" t="s">
        <v>871</v>
      </c>
      <c r="J1" s="381" t="s">
        <v>872</v>
      </c>
      <c r="K1" s="381"/>
      <c r="L1" s="381" t="s">
        <v>873</v>
      </c>
      <c r="M1" s="381"/>
    </row>
    <row r="2" spans="1:13" x14ac:dyDescent="0.25">
      <c r="A2" s="364" t="s">
        <v>488</v>
      </c>
      <c r="B2" s="364" t="s">
        <v>509</v>
      </c>
      <c r="C2" s="364" t="s">
        <v>510</v>
      </c>
      <c r="D2" s="364" t="s">
        <v>546</v>
      </c>
      <c r="E2" s="364" t="s">
        <v>512</v>
      </c>
      <c r="F2" s="364" t="s">
        <v>874</v>
      </c>
      <c r="J2" s="381" t="s">
        <v>875</v>
      </c>
      <c r="K2" s="381"/>
      <c r="L2" s="381">
        <v>2023</v>
      </c>
      <c r="M2" s="381">
        <v>2024</v>
      </c>
    </row>
    <row r="3" spans="1:13" x14ac:dyDescent="0.25">
      <c r="A3" s="365" t="s">
        <v>307</v>
      </c>
      <c r="B3" s="364" t="s">
        <v>518</v>
      </c>
      <c r="C3" s="364" t="s">
        <v>876</v>
      </c>
      <c r="D3" s="364" t="s">
        <v>520</v>
      </c>
      <c r="E3" s="364" t="s">
        <v>517</v>
      </c>
      <c r="F3" s="364" t="s">
        <v>874</v>
      </c>
      <c r="J3" s="382" t="s">
        <v>488</v>
      </c>
      <c r="K3" s="382" t="s">
        <v>509</v>
      </c>
      <c r="L3" s="383">
        <v>34</v>
      </c>
      <c r="M3" s="383">
        <v>35</v>
      </c>
    </row>
    <row r="4" spans="1:13" x14ac:dyDescent="0.25">
      <c r="A4" s="365" t="s">
        <v>307</v>
      </c>
      <c r="B4" s="364" t="s">
        <v>518</v>
      </c>
      <c r="C4" s="364" t="s">
        <v>876</v>
      </c>
      <c r="D4" s="364" t="s">
        <v>511</v>
      </c>
      <c r="E4" s="364" t="s">
        <v>517</v>
      </c>
      <c r="F4" s="364" t="s">
        <v>874</v>
      </c>
      <c r="J4" s="382" t="s">
        <v>305</v>
      </c>
      <c r="K4" s="382" t="s">
        <v>514</v>
      </c>
      <c r="L4" s="383">
        <v>9</v>
      </c>
      <c r="M4" s="383">
        <v>9</v>
      </c>
    </row>
    <row r="5" spans="1:13" x14ac:dyDescent="0.25">
      <c r="A5" s="365" t="s">
        <v>307</v>
      </c>
      <c r="B5" s="364" t="s">
        <v>518</v>
      </c>
      <c r="C5" s="364" t="s">
        <v>876</v>
      </c>
      <c r="D5" s="364" t="s">
        <v>516</v>
      </c>
      <c r="E5" s="364" t="s">
        <v>526</v>
      </c>
      <c r="F5" s="364" t="s">
        <v>874</v>
      </c>
      <c r="J5" s="382" t="s">
        <v>307</v>
      </c>
      <c r="K5" s="382" t="s">
        <v>518</v>
      </c>
      <c r="L5" s="383">
        <v>283</v>
      </c>
      <c r="M5" s="383">
        <v>290</v>
      </c>
    </row>
    <row r="6" spans="1:13" x14ac:dyDescent="0.25">
      <c r="A6" s="364" t="s">
        <v>308</v>
      </c>
      <c r="B6" s="364" t="s">
        <v>522</v>
      </c>
      <c r="C6" s="364" t="s">
        <v>877</v>
      </c>
      <c r="D6" s="364" t="s">
        <v>516</v>
      </c>
      <c r="E6" s="364" t="s">
        <v>517</v>
      </c>
      <c r="F6" s="364" t="s">
        <v>874</v>
      </c>
      <c r="J6" s="382" t="s">
        <v>308</v>
      </c>
      <c r="K6" s="382" t="s">
        <v>522</v>
      </c>
      <c r="L6" s="383">
        <v>22</v>
      </c>
      <c r="M6" s="383">
        <v>14</v>
      </c>
    </row>
    <row r="7" spans="1:13" ht="30" x14ac:dyDescent="0.25">
      <c r="A7" s="364" t="s">
        <v>309</v>
      </c>
      <c r="B7" s="364" t="s">
        <v>524</v>
      </c>
      <c r="C7" s="364" t="s">
        <v>878</v>
      </c>
      <c r="D7" s="364" t="s">
        <v>34</v>
      </c>
      <c r="E7" s="364" t="s">
        <v>526</v>
      </c>
      <c r="F7" s="364" t="s">
        <v>874</v>
      </c>
      <c r="J7" s="382" t="s">
        <v>309</v>
      </c>
      <c r="K7" s="382" t="s">
        <v>879</v>
      </c>
      <c r="L7" s="383">
        <v>114</v>
      </c>
      <c r="M7" s="383">
        <v>179</v>
      </c>
    </row>
    <row r="8" spans="1:13" ht="30" x14ac:dyDescent="0.25">
      <c r="A8" s="364" t="s">
        <v>310</v>
      </c>
      <c r="B8" s="364" t="s">
        <v>527</v>
      </c>
      <c r="C8" s="364" t="s">
        <v>880</v>
      </c>
      <c r="D8" s="364" t="s">
        <v>516</v>
      </c>
      <c r="E8" s="364" t="s">
        <v>526</v>
      </c>
      <c r="F8" s="364" t="s">
        <v>874</v>
      </c>
      <c r="J8" s="382" t="s">
        <v>310</v>
      </c>
      <c r="K8" s="382" t="s">
        <v>881</v>
      </c>
      <c r="L8" s="383">
        <v>107</v>
      </c>
      <c r="M8" s="383">
        <v>121</v>
      </c>
    </row>
    <row r="9" spans="1:13" x14ac:dyDescent="0.25">
      <c r="A9" s="364" t="s">
        <v>311</v>
      </c>
      <c r="B9" s="364" t="s">
        <v>529</v>
      </c>
      <c r="C9" s="364" t="s">
        <v>882</v>
      </c>
      <c r="D9" s="364" t="s">
        <v>34</v>
      </c>
      <c r="E9" s="364" t="s">
        <v>526</v>
      </c>
      <c r="F9" s="364" t="s">
        <v>874</v>
      </c>
      <c r="J9" s="382" t="s">
        <v>311</v>
      </c>
      <c r="K9" s="382" t="s">
        <v>529</v>
      </c>
      <c r="L9" s="383">
        <v>118</v>
      </c>
      <c r="M9" s="383">
        <v>169</v>
      </c>
    </row>
    <row r="10" spans="1:13" x14ac:dyDescent="0.25">
      <c r="A10" s="364" t="s">
        <v>312</v>
      </c>
      <c r="B10" s="364" t="s">
        <v>531</v>
      </c>
      <c r="C10" s="364" t="s">
        <v>532</v>
      </c>
      <c r="D10" s="364" t="s">
        <v>516</v>
      </c>
      <c r="E10" s="364" t="s">
        <v>526</v>
      </c>
      <c r="F10" s="364" t="s">
        <v>874</v>
      </c>
      <c r="J10" s="382" t="s">
        <v>312</v>
      </c>
      <c r="K10" s="382" t="s">
        <v>531</v>
      </c>
      <c r="L10" s="383">
        <v>112</v>
      </c>
      <c r="M10" s="383">
        <v>103</v>
      </c>
    </row>
    <row r="11" spans="1:13" x14ac:dyDescent="0.25">
      <c r="A11" s="364" t="s">
        <v>313</v>
      </c>
      <c r="B11" s="364" t="s">
        <v>533</v>
      </c>
      <c r="C11" s="364" t="s">
        <v>883</v>
      </c>
      <c r="D11" s="364" t="s">
        <v>516</v>
      </c>
      <c r="E11" s="364" t="s">
        <v>526</v>
      </c>
      <c r="F11" s="364" t="s">
        <v>874</v>
      </c>
      <c r="J11" s="382" t="s">
        <v>313</v>
      </c>
      <c r="K11" s="382" t="s">
        <v>533</v>
      </c>
      <c r="L11" s="383">
        <v>118</v>
      </c>
      <c r="M11" s="383">
        <v>113</v>
      </c>
    </row>
    <row r="12" spans="1:13" ht="30" x14ac:dyDescent="0.25">
      <c r="A12" s="364" t="s">
        <v>419</v>
      </c>
      <c r="B12" s="364" t="s">
        <v>535</v>
      </c>
      <c r="C12" s="364" t="s">
        <v>543</v>
      </c>
      <c r="D12" s="364" t="s">
        <v>34</v>
      </c>
      <c r="E12" s="364" t="s">
        <v>526</v>
      </c>
      <c r="F12" s="364" t="s">
        <v>874</v>
      </c>
      <c r="J12" s="382" t="s">
        <v>419</v>
      </c>
      <c r="K12" s="382" t="s">
        <v>535</v>
      </c>
      <c r="L12" s="383">
        <v>121</v>
      </c>
      <c r="M12" s="383">
        <v>174</v>
      </c>
    </row>
    <row r="13" spans="1:13" ht="30" x14ac:dyDescent="0.25">
      <c r="A13" s="364" t="s">
        <v>418</v>
      </c>
      <c r="B13" s="364" t="s">
        <v>537</v>
      </c>
      <c r="C13" s="364" t="s">
        <v>538</v>
      </c>
      <c r="D13" s="364" t="s">
        <v>516</v>
      </c>
      <c r="E13" s="364" t="s">
        <v>526</v>
      </c>
      <c r="F13" s="364" t="s">
        <v>874</v>
      </c>
      <c r="J13" s="382" t="s">
        <v>418</v>
      </c>
      <c r="K13" s="382" t="s">
        <v>537</v>
      </c>
      <c r="L13" s="383">
        <v>115</v>
      </c>
      <c r="M13" s="383">
        <v>111</v>
      </c>
    </row>
    <row r="14" spans="1:13" x14ac:dyDescent="0.25">
      <c r="A14" s="364" t="s">
        <v>413</v>
      </c>
      <c r="B14" s="364" t="s">
        <v>539</v>
      </c>
      <c r="C14" s="364" t="s">
        <v>540</v>
      </c>
      <c r="D14" s="364" t="s">
        <v>516</v>
      </c>
      <c r="E14" s="364" t="s">
        <v>517</v>
      </c>
      <c r="F14" s="364" t="s">
        <v>874</v>
      </c>
      <c r="J14" s="382" t="s">
        <v>413</v>
      </c>
      <c r="K14" s="382" t="s">
        <v>539</v>
      </c>
      <c r="L14" s="383">
        <v>22</v>
      </c>
      <c r="M14" s="383">
        <v>10</v>
      </c>
    </row>
    <row r="15" spans="1:13" ht="30" x14ac:dyDescent="0.25">
      <c r="A15" s="364" t="s">
        <v>541</v>
      </c>
      <c r="B15" s="364" t="s">
        <v>542</v>
      </c>
      <c r="C15" s="364" t="s">
        <v>884</v>
      </c>
      <c r="D15" s="364" t="s">
        <v>662</v>
      </c>
      <c r="E15" s="364" t="s">
        <v>517</v>
      </c>
      <c r="F15" s="364" t="s">
        <v>874</v>
      </c>
      <c r="J15" s="382" t="s">
        <v>541</v>
      </c>
      <c r="K15" s="382" t="s">
        <v>542</v>
      </c>
      <c r="L15" s="383">
        <v>0</v>
      </c>
      <c r="M15" s="383">
        <v>158</v>
      </c>
    </row>
    <row r="16" spans="1:13" x14ac:dyDescent="0.25">
      <c r="A16" s="364" t="s">
        <v>314</v>
      </c>
      <c r="B16" s="364" t="s">
        <v>544</v>
      </c>
      <c r="C16" s="364" t="s">
        <v>885</v>
      </c>
      <c r="D16" s="364" t="s">
        <v>886</v>
      </c>
      <c r="E16" s="364" t="s">
        <v>517</v>
      </c>
      <c r="F16" s="364" t="s">
        <v>874</v>
      </c>
      <c r="J16" s="382" t="s">
        <v>314</v>
      </c>
      <c r="K16" s="382" t="s">
        <v>544</v>
      </c>
      <c r="L16" s="383">
        <v>60</v>
      </c>
      <c r="M16" s="383">
        <v>57</v>
      </c>
    </row>
    <row r="17" spans="1:13" ht="30" x14ac:dyDescent="0.25">
      <c r="A17" s="364" t="s">
        <v>316</v>
      </c>
      <c r="B17" s="364" t="s">
        <v>547</v>
      </c>
      <c r="C17" s="364" t="s">
        <v>548</v>
      </c>
      <c r="D17" s="364" t="s">
        <v>34</v>
      </c>
      <c r="E17" s="364" t="s">
        <v>526</v>
      </c>
      <c r="F17" s="364" t="s">
        <v>874</v>
      </c>
      <c r="J17" s="382" t="s">
        <v>316</v>
      </c>
      <c r="K17" s="382" t="s">
        <v>547</v>
      </c>
      <c r="L17" s="383">
        <v>114</v>
      </c>
      <c r="M17" s="383">
        <v>98</v>
      </c>
    </row>
    <row r="18" spans="1:13" x14ac:dyDescent="0.25">
      <c r="A18" s="365" t="s">
        <v>317</v>
      </c>
      <c r="B18" s="364" t="s">
        <v>887</v>
      </c>
      <c r="C18" s="364" t="s">
        <v>876</v>
      </c>
      <c r="D18" s="364" t="s">
        <v>520</v>
      </c>
      <c r="E18" s="364" t="s">
        <v>517</v>
      </c>
      <c r="F18" s="364" t="s">
        <v>874</v>
      </c>
      <c r="J18" s="382" t="s">
        <v>317</v>
      </c>
      <c r="K18" s="382" t="s">
        <v>549</v>
      </c>
      <c r="L18" s="383">
        <v>71</v>
      </c>
      <c r="M18" s="383">
        <v>81</v>
      </c>
    </row>
    <row r="19" spans="1:13" x14ac:dyDescent="0.25">
      <c r="A19" s="365" t="s">
        <v>317</v>
      </c>
      <c r="B19" s="364" t="s">
        <v>888</v>
      </c>
      <c r="C19" s="364" t="s">
        <v>876</v>
      </c>
      <c r="D19" s="364" t="s">
        <v>520</v>
      </c>
      <c r="E19" s="364" t="s">
        <v>517</v>
      </c>
      <c r="F19" s="364" t="s">
        <v>874</v>
      </c>
      <c r="J19" s="382" t="s">
        <v>396</v>
      </c>
      <c r="K19" s="382" t="s">
        <v>889</v>
      </c>
      <c r="L19" s="383">
        <v>31</v>
      </c>
      <c r="M19" s="383">
        <v>14</v>
      </c>
    </row>
    <row r="20" spans="1:13" x14ac:dyDescent="0.25">
      <c r="A20" s="364" t="s">
        <v>396</v>
      </c>
      <c r="B20" s="364" t="s">
        <v>550</v>
      </c>
      <c r="C20" s="364" t="s">
        <v>523</v>
      </c>
      <c r="D20" s="364" t="s">
        <v>516</v>
      </c>
      <c r="E20" s="364" t="s">
        <v>517</v>
      </c>
      <c r="F20" s="364" t="s">
        <v>874</v>
      </c>
      <c r="J20" s="382" t="s">
        <v>397</v>
      </c>
      <c r="K20" s="382" t="s">
        <v>551</v>
      </c>
      <c r="L20" s="383">
        <v>79</v>
      </c>
      <c r="M20" s="383">
        <v>45</v>
      </c>
    </row>
    <row r="21" spans="1:13" ht="30" x14ac:dyDescent="0.25">
      <c r="A21" s="364" t="s">
        <v>397</v>
      </c>
      <c r="B21" s="364" t="s">
        <v>551</v>
      </c>
      <c r="C21" s="364" t="s">
        <v>890</v>
      </c>
      <c r="D21" s="364" t="s">
        <v>516</v>
      </c>
      <c r="E21" s="364" t="s">
        <v>526</v>
      </c>
      <c r="F21" s="364" t="s">
        <v>874</v>
      </c>
      <c r="J21" s="382" t="s">
        <v>398</v>
      </c>
      <c r="K21" s="382" t="s">
        <v>553</v>
      </c>
      <c r="L21" s="383">
        <v>83</v>
      </c>
      <c r="M21" s="383">
        <v>30</v>
      </c>
    </row>
    <row r="22" spans="1:13" x14ac:dyDescent="0.25">
      <c r="A22" s="364" t="s">
        <v>398</v>
      </c>
      <c r="B22" s="364" t="s">
        <v>553</v>
      </c>
      <c r="C22" s="364" t="s">
        <v>891</v>
      </c>
      <c r="D22" s="364" t="s">
        <v>516</v>
      </c>
      <c r="E22" s="364" t="s">
        <v>526</v>
      </c>
      <c r="F22" s="364" t="s">
        <v>874</v>
      </c>
      <c r="J22" s="382" t="s">
        <v>399</v>
      </c>
      <c r="K22" s="382" t="s">
        <v>555</v>
      </c>
      <c r="L22" s="383">
        <v>154</v>
      </c>
      <c r="M22" s="383">
        <v>113</v>
      </c>
    </row>
    <row r="23" spans="1:13" ht="30" x14ac:dyDescent="0.25">
      <c r="A23" s="364" t="s">
        <v>399</v>
      </c>
      <c r="B23" s="364" t="s">
        <v>555</v>
      </c>
      <c r="C23" s="364" t="s">
        <v>892</v>
      </c>
      <c r="D23" s="364" t="s">
        <v>516</v>
      </c>
      <c r="E23" s="364" t="s">
        <v>893</v>
      </c>
      <c r="F23" s="364" t="s">
        <v>874</v>
      </c>
      <c r="J23" s="382" t="s">
        <v>401</v>
      </c>
      <c r="K23" s="382" t="s">
        <v>557</v>
      </c>
      <c r="L23" s="383">
        <v>31</v>
      </c>
      <c r="M23" s="383">
        <v>12</v>
      </c>
    </row>
    <row r="24" spans="1:13" x14ac:dyDescent="0.25">
      <c r="A24" s="364" t="s">
        <v>401</v>
      </c>
      <c r="B24" s="364" t="s">
        <v>557</v>
      </c>
      <c r="C24" s="364" t="s">
        <v>885</v>
      </c>
      <c r="D24" s="364" t="s">
        <v>516</v>
      </c>
      <c r="E24" s="364" t="s">
        <v>517</v>
      </c>
      <c r="F24" s="364" t="s">
        <v>874</v>
      </c>
      <c r="J24" s="382" t="s">
        <v>412</v>
      </c>
      <c r="K24" s="382" t="s">
        <v>894</v>
      </c>
      <c r="L24" s="383">
        <v>43</v>
      </c>
      <c r="M24" s="383">
        <v>31</v>
      </c>
    </row>
    <row r="25" spans="1:13" x14ac:dyDescent="0.25">
      <c r="A25" s="364" t="s">
        <v>412</v>
      </c>
      <c r="B25" s="364" t="s">
        <v>558</v>
      </c>
      <c r="C25" s="364" t="s">
        <v>559</v>
      </c>
      <c r="D25" s="364" t="s">
        <v>516</v>
      </c>
      <c r="E25" s="364" t="s">
        <v>526</v>
      </c>
      <c r="F25" s="364" t="s">
        <v>874</v>
      </c>
      <c r="J25" s="382" t="s">
        <v>395</v>
      </c>
      <c r="K25" s="382" t="s">
        <v>560</v>
      </c>
      <c r="L25" s="383">
        <v>150</v>
      </c>
      <c r="M25" s="383">
        <v>120</v>
      </c>
    </row>
    <row r="26" spans="1:13" x14ac:dyDescent="0.25">
      <c r="A26" s="364" t="s">
        <v>395</v>
      </c>
      <c r="B26" s="364" t="s">
        <v>560</v>
      </c>
      <c r="C26" s="364" t="s">
        <v>882</v>
      </c>
      <c r="D26" s="364" t="s">
        <v>34</v>
      </c>
      <c r="E26" s="364" t="s">
        <v>526</v>
      </c>
      <c r="F26" s="364" t="s">
        <v>874</v>
      </c>
      <c r="J26" s="382" t="s">
        <v>400</v>
      </c>
      <c r="K26" s="382" t="s">
        <v>561</v>
      </c>
      <c r="L26" s="383">
        <v>71</v>
      </c>
      <c r="M26" s="383">
        <v>59</v>
      </c>
    </row>
    <row r="27" spans="1:13" x14ac:dyDescent="0.25">
      <c r="A27" s="364" t="s">
        <v>400</v>
      </c>
      <c r="B27" s="364" t="s">
        <v>561</v>
      </c>
      <c r="C27" s="364" t="s">
        <v>562</v>
      </c>
      <c r="D27" s="364" t="s">
        <v>34</v>
      </c>
      <c r="E27" s="364" t="s">
        <v>526</v>
      </c>
      <c r="F27" s="364" t="s">
        <v>874</v>
      </c>
      <c r="J27" s="382" t="s">
        <v>318</v>
      </c>
      <c r="K27" s="382" t="s">
        <v>895</v>
      </c>
      <c r="L27" s="383">
        <v>121</v>
      </c>
      <c r="M27" s="383">
        <v>135</v>
      </c>
    </row>
    <row r="28" spans="1:13" x14ac:dyDescent="0.25">
      <c r="A28" s="365" t="s">
        <v>318</v>
      </c>
      <c r="B28" s="364" t="s">
        <v>563</v>
      </c>
      <c r="C28" s="364" t="s">
        <v>876</v>
      </c>
      <c r="D28" s="364" t="s">
        <v>511</v>
      </c>
      <c r="E28" s="364" t="s">
        <v>517</v>
      </c>
      <c r="F28" s="364" t="s">
        <v>874</v>
      </c>
      <c r="J28" s="382" t="s">
        <v>321</v>
      </c>
      <c r="K28" s="382" t="s">
        <v>896</v>
      </c>
      <c r="L28" s="383">
        <v>12</v>
      </c>
      <c r="M28" s="383">
        <v>18</v>
      </c>
    </row>
    <row r="29" spans="1:13" x14ac:dyDescent="0.25">
      <c r="A29" s="365" t="s">
        <v>318</v>
      </c>
      <c r="B29" s="364" t="s">
        <v>563</v>
      </c>
      <c r="C29" s="364" t="s">
        <v>876</v>
      </c>
      <c r="D29" s="364" t="s">
        <v>666</v>
      </c>
      <c r="E29" s="364" t="s">
        <v>517</v>
      </c>
      <c r="F29" s="364" t="s">
        <v>874</v>
      </c>
      <c r="J29" s="382" t="s">
        <v>323</v>
      </c>
      <c r="K29" s="382" t="s">
        <v>897</v>
      </c>
      <c r="L29" s="383">
        <v>57</v>
      </c>
      <c r="M29" s="383">
        <v>49</v>
      </c>
    </row>
    <row r="30" spans="1:13" x14ac:dyDescent="0.25">
      <c r="A30" s="364" t="s">
        <v>319</v>
      </c>
      <c r="B30" s="364" t="s">
        <v>564</v>
      </c>
      <c r="C30" s="364" t="s">
        <v>565</v>
      </c>
      <c r="D30" s="364" t="s">
        <v>516</v>
      </c>
      <c r="E30" s="364" t="s">
        <v>517</v>
      </c>
      <c r="F30" s="364" t="s">
        <v>874</v>
      </c>
      <c r="J30" s="382" t="s">
        <v>324</v>
      </c>
      <c r="K30" s="382" t="s">
        <v>570</v>
      </c>
      <c r="L30" s="383">
        <v>21</v>
      </c>
      <c r="M30" s="383">
        <v>13</v>
      </c>
    </row>
    <row r="31" spans="1:13" ht="30" x14ac:dyDescent="0.25">
      <c r="A31" s="364" t="s">
        <v>321</v>
      </c>
      <c r="B31" s="364" t="s">
        <v>567</v>
      </c>
      <c r="C31" s="364" t="s">
        <v>898</v>
      </c>
      <c r="D31" s="364" t="s">
        <v>511</v>
      </c>
      <c r="E31" s="364" t="s">
        <v>526</v>
      </c>
      <c r="F31" s="364" t="s">
        <v>874</v>
      </c>
      <c r="J31" s="382" t="s">
        <v>327</v>
      </c>
      <c r="K31" s="382" t="s">
        <v>571</v>
      </c>
      <c r="L31" s="383">
        <v>69</v>
      </c>
      <c r="M31" s="383">
        <v>42</v>
      </c>
    </row>
    <row r="32" spans="1:13" x14ac:dyDescent="0.25">
      <c r="A32" s="364" t="s">
        <v>323</v>
      </c>
      <c r="B32" s="364" t="s">
        <v>568</v>
      </c>
      <c r="C32" s="364" t="s">
        <v>569</v>
      </c>
      <c r="D32" s="364" t="s">
        <v>546</v>
      </c>
      <c r="E32" s="364" t="s">
        <v>517</v>
      </c>
      <c r="F32" s="364" t="s">
        <v>874</v>
      </c>
      <c r="J32" s="382" t="s">
        <v>410</v>
      </c>
      <c r="K32" s="382" t="s">
        <v>573</v>
      </c>
      <c r="L32" s="383">
        <v>66</v>
      </c>
      <c r="M32" s="383">
        <v>72</v>
      </c>
    </row>
    <row r="33" spans="1:13" x14ac:dyDescent="0.25">
      <c r="A33" s="365" t="s">
        <v>324</v>
      </c>
      <c r="B33" s="364" t="s">
        <v>570</v>
      </c>
      <c r="C33" s="364" t="s">
        <v>885</v>
      </c>
      <c r="D33" s="364" t="s">
        <v>786</v>
      </c>
      <c r="E33" s="364" t="s">
        <v>526</v>
      </c>
      <c r="F33" s="364" t="s">
        <v>899</v>
      </c>
      <c r="J33" s="382" t="s">
        <v>404</v>
      </c>
      <c r="K33" s="382" t="s">
        <v>900</v>
      </c>
      <c r="L33" s="383">
        <v>171</v>
      </c>
      <c r="M33" s="383">
        <v>104</v>
      </c>
    </row>
    <row r="34" spans="1:13" x14ac:dyDescent="0.25">
      <c r="A34" s="365" t="s">
        <v>324</v>
      </c>
      <c r="B34" s="364" t="s">
        <v>570</v>
      </c>
      <c r="C34" s="364" t="s">
        <v>885</v>
      </c>
      <c r="D34" s="364" t="s">
        <v>34</v>
      </c>
      <c r="E34" s="364" t="s">
        <v>517</v>
      </c>
      <c r="F34" s="364" t="s">
        <v>899</v>
      </c>
      <c r="J34" s="382" t="s">
        <v>409</v>
      </c>
      <c r="K34" s="382" t="s">
        <v>901</v>
      </c>
      <c r="L34" s="383">
        <v>68</v>
      </c>
      <c r="M34" s="383">
        <v>49</v>
      </c>
    </row>
    <row r="35" spans="1:13" x14ac:dyDescent="0.25">
      <c r="A35" s="365" t="s">
        <v>324</v>
      </c>
      <c r="B35" s="364" t="s">
        <v>570</v>
      </c>
      <c r="C35" s="364" t="s">
        <v>885</v>
      </c>
      <c r="D35" s="364" t="s">
        <v>516</v>
      </c>
      <c r="E35" s="364" t="s">
        <v>517</v>
      </c>
      <c r="F35" s="364" t="s">
        <v>874</v>
      </c>
      <c r="J35" s="382" t="s">
        <v>315</v>
      </c>
      <c r="K35" s="382" t="s">
        <v>579</v>
      </c>
      <c r="L35" s="383">
        <v>40</v>
      </c>
      <c r="M35" s="383">
        <v>17</v>
      </c>
    </row>
    <row r="36" spans="1:13" x14ac:dyDescent="0.25">
      <c r="A36" s="365" t="s">
        <v>324</v>
      </c>
      <c r="B36" s="364" t="s">
        <v>570</v>
      </c>
      <c r="C36" s="364" t="s">
        <v>885</v>
      </c>
      <c r="D36" s="364" t="s">
        <v>516</v>
      </c>
      <c r="E36" s="364" t="s">
        <v>526</v>
      </c>
      <c r="F36" s="364" t="s">
        <v>874</v>
      </c>
      <c r="J36" s="382" t="s">
        <v>326</v>
      </c>
      <c r="K36" s="382" t="s">
        <v>580</v>
      </c>
      <c r="L36" s="383">
        <v>75</v>
      </c>
      <c r="M36" s="383">
        <v>66</v>
      </c>
    </row>
    <row r="37" spans="1:13" x14ac:dyDescent="0.25">
      <c r="A37" s="364" t="s">
        <v>327</v>
      </c>
      <c r="B37" s="364" t="s">
        <v>571</v>
      </c>
      <c r="C37" s="364" t="s">
        <v>902</v>
      </c>
      <c r="D37" s="364" t="s">
        <v>516</v>
      </c>
      <c r="E37" s="364" t="s">
        <v>526</v>
      </c>
      <c r="F37" s="364" t="s">
        <v>874</v>
      </c>
      <c r="J37" s="382" t="s">
        <v>336</v>
      </c>
      <c r="K37" s="382" t="s">
        <v>582</v>
      </c>
      <c r="L37" s="383">
        <v>62</v>
      </c>
      <c r="M37" s="383">
        <v>52</v>
      </c>
    </row>
    <row r="38" spans="1:13" x14ac:dyDescent="0.25">
      <c r="A38" s="364" t="s">
        <v>410</v>
      </c>
      <c r="B38" s="364" t="s">
        <v>573</v>
      </c>
      <c r="C38" s="364" t="s">
        <v>574</v>
      </c>
      <c r="D38" s="364" t="s">
        <v>34</v>
      </c>
      <c r="E38" s="364" t="s">
        <v>526</v>
      </c>
      <c r="F38" s="364" t="s">
        <v>874</v>
      </c>
      <c r="J38" s="382" t="s">
        <v>417</v>
      </c>
      <c r="K38" s="382" t="s">
        <v>903</v>
      </c>
      <c r="L38" s="383">
        <v>79</v>
      </c>
      <c r="M38" s="383">
        <v>34</v>
      </c>
    </row>
    <row r="39" spans="1:13" x14ac:dyDescent="0.25">
      <c r="A39" s="364" t="s">
        <v>404</v>
      </c>
      <c r="B39" s="364" t="s">
        <v>575</v>
      </c>
      <c r="C39" s="364" t="s">
        <v>904</v>
      </c>
      <c r="D39" s="364" t="s">
        <v>516</v>
      </c>
      <c r="E39" s="364" t="s">
        <v>893</v>
      </c>
      <c r="F39" s="364" t="s">
        <v>874</v>
      </c>
      <c r="J39" s="382" t="s">
        <v>421</v>
      </c>
      <c r="K39" s="382" t="s">
        <v>585</v>
      </c>
      <c r="L39" s="383">
        <v>71</v>
      </c>
      <c r="M39" s="383">
        <v>48</v>
      </c>
    </row>
    <row r="40" spans="1:13" x14ac:dyDescent="0.25">
      <c r="A40" s="364" t="s">
        <v>409</v>
      </c>
      <c r="B40" s="364" t="s">
        <v>577</v>
      </c>
      <c r="C40" s="364" t="s">
        <v>905</v>
      </c>
      <c r="D40" s="364" t="s">
        <v>511</v>
      </c>
      <c r="E40" s="364" t="s">
        <v>526</v>
      </c>
      <c r="F40" s="364" t="s">
        <v>874</v>
      </c>
      <c r="J40" s="382" t="s">
        <v>416</v>
      </c>
      <c r="K40" s="382" t="s">
        <v>587</v>
      </c>
      <c r="L40" s="383">
        <v>55</v>
      </c>
      <c r="M40" s="383">
        <v>33</v>
      </c>
    </row>
    <row r="41" spans="1:13" x14ac:dyDescent="0.25">
      <c r="A41" s="365" t="s">
        <v>315</v>
      </c>
      <c r="B41" s="364" t="s">
        <v>579</v>
      </c>
      <c r="C41" s="364" t="s">
        <v>885</v>
      </c>
      <c r="D41" s="364" t="s">
        <v>786</v>
      </c>
      <c r="E41" s="364" t="s">
        <v>526</v>
      </c>
      <c r="F41" s="364" t="s">
        <v>874</v>
      </c>
      <c r="J41" s="382" t="s">
        <v>588</v>
      </c>
      <c r="K41" s="382" t="s">
        <v>906</v>
      </c>
      <c r="L41" s="383">
        <v>1</v>
      </c>
      <c r="M41" s="383"/>
    </row>
    <row r="42" spans="1:13" x14ac:dyDescent="0.25">
      <c r="A42" s="365" t="s">
        <v>315</v>
      </c>
      <c r="B42" s="364" t="s">
        <v>579</v>
      </c>
      <c r="C42" s="364" t="s">
        <v>885</v>
      </c>
      <c r="D42" s="364" t="s">
        <v>34</v>
      </c>
      <c r="E42" s="364" t="s">
        <v>526</v>
      </c>
      <c r="F42" s="364" t="s">
        <v>874</v>
      </c>
      <c r="J42" s="382" t="s">
        <v>406</v>
      </c>
      <c r="K42" s="382" t="s">
        <v>907</v>
      </c>
      <c r="L42" s="383">
        <v>2</v>
      </c>
      <c r="M42" s="383">
        <v>6</v>
      </c>
    </row>
    <row r="43" spans="1:13" x14ac:dyDescent="0.25">
      <c r="A43" s="365" t="s">
        <v>315</v>
      </c>
      <c r="B43" s="364" t="s">
        <v>579</v>
      </c>
      <c r="C43" s="364" t="s">
        <v>885</v>
      </c>
      <c r="D43" s="364" t="s">
        <v>516</v>
      </c>
      <c r="E43" s="364" t="s">
        <v>526</v>
      </c>
      <c r="F43" s="364" t="s">
        <v>874</v>
      </c>
      <c r="J43" s="382" t="s">
        <v>593</v>
      </c>
      <c r="K43" s="382" t="s">
        <v>908</v>
      </c>
      <c r="L43" s="383">
        <v>2</v>
      </c>
      <c r="M43" s="383">
        <v>5</v>
      </c>
    </row>
    <row r="44" spans="1:13" x14ac:dyDescent="0.25">
      <c r="A44" s="365" t="s">
        <v>326</v>
      </c>
      <c r="B44" s="364" t="s">
        <v>580</v>
      </c>
      <c r="C44" s="364" t="s">
        <v>909</v>
      </c>
      <c r="D44" s="364" t="s">
        <v>34</v>
      </c>
      <c r="E44" s="364" t="s">
        <v>910</v>
      </c>
      <c r="F44" s="364" t="s">
        <v>911</v>
      </c>
      <c r="J44" s="382" t="s">
        <v>328</v>
      </c>
      <c r="K44" s="382" t="s">
        <v>596</v>
      </c>
      <c r="L44" s="383">
        <v>19</v>
      </c>
      <c r="M44" s="383">
        <v>61</v>
      </c>
    </row>
    <row r="45" spans="1:13" x14ac:dyDescent="0.25">
      <c r="A45" s="365" t="s">
        <v>326</v>
      </c>
      <c r="B45" s="364" t="s">
        <v>580</v>
      </c>
      <c r="C45" s="364" t="s">
        <v>909</v>
      </c>
      <c r="D45" s="364" t="s">
        <v>34</v>
      </c>
      <c r="E45" s="364" t="s">
        <v>526</v>
      </c>
      <c r="F45" s="364" t="s">
        <v>874</v>
      </c>
      <c r="J45" s="382" t="s">
        <v>330</v>
      </c>
      <c r="K45" s="382" t="s">
        <v>599</v>
      </c>
      <c r="L45" s="383">
        <v>46</v>
      </c>
      <c r="M45" s="383">
        <v>28</v>
      </c>
    </row>
    <row r="46" spans="1:13" x14ac:dyDescent="0.25">
      <c r="A46" s="364" t="s">
        <v>336</v>
      </c>
      <c r="B46" s="364" t="s">
        <v>582</v>
      </c>
      <c r="C46" s="364" t="s">
        <v>902</v>
      </c>
      <c r="D46" s="364" t="s">
        <v>520</v>
      </c>
      <c r="E46" s="364" t="s">
        <v>526</v>
      </c>
      <c r="F46" s="364" t="s">
        <v>874</v>
      </c>
      <c r="J46" s="382" t="s">
        <v>332</v>
      </c>
      <c r="K46" s="382" t="s">
        <v>912</v>
      </c>
      <c r="L46" s="383">
        <v>46</v>
      </c>
      <c r="M46" s="383">
        <v>42</v>
      </c>
    </row>
    <row r="47" spans="1:13" x14ac:dyDescent="0.25">
      <c r="A47" s="364" t="s">
        <v>417</v>
      </c>
      <c r="B47" s="364" t="s">
        <v>583</v>
      </c>
      <c r="C47" s="364" t="s">
        <v>913</v>
      </c>
      <c r="D47" s="364" t="s">
        <v>516</v>
      </c>
      <c r="E47" s="364" t="s">
        <v>526</v>
      </c>
      <c r="F47" s="364" t="s">
        <v>874</v>
      </c>
      <c r="J47" s="382" t="s">
        <v>335</v>
      </c>
      <c r="K47" s="382" t="s">
        <v>602</v>
      </c>
      <c r="L47" s="383">
        <v>22</v>
      </c>
      <c r="M47" s="383">
        <v>30</v>
      </c>
    </row>
    <row r="48" spans="1:13" x14ac:dyDescent="0.25">
      <c r="A48" s="364" t="s">
        <v>421</v>
      </c>
      <c r="B48" s="364" t="s">
        <v>585</v>
      </c>
      <c r="C48" s="364" t="s">
        <v>914</v>
      </c>
      <c r="D48" s="364" t="s">
        <v>516</v>
      </c>
      <c r="E48" s="364" t="s">
        <v>915</v>
      </c>
      <c r="F48" s="364" t="s">
        <v>916</v>
      </c>
      <c r="J48" s="382" t="s">
        <v>333</v>
      </c>
      <c r="K48" s="382" t="s">
        <v>604</v>
      </c>
      <c r="L48" s="383">
        <v>68</v>
      </c>
      <c r="M48" s="383">
        <v>9</v>
      </c>
    </row>
    <row r="49" spans="1:13" ht="30" x14ac:dyDescent="0.25">
      <c r="A49" s="365" t="s">
        <v>416</v>
      </c>
      <c r="B49" s="364" t="s">
        <v>587</v>
      </c>
      <c r="C49" s="364" t="s">
        <v>538</v>
      </c>
      <c r="D49" s="364" t="s">
        <v>516</v>
      </c>
      <c r="E49" s="364" t="s">
        <v>526</v>
      </c>
      <c r="F49" s="364" t="s">
        <v>916</v>
      </c>
      <c r="J49" s="382" t="s">
        <v>334</v>
      </c>
      <c r="K49" s="382" t="s">
        <v>606</v>
      </c>
      <c r="L49" s="383">
        <v>2</v>
      </c>
      <c r="M49" s="383">
        <v>4</v>
      </c>
    </row>
    <row r="50" spans="1:13" ht="30" x14ac:dyDescent="0.25">
      <c r="A50" s="365" t="s">
        <v>416</v>
      </c>
      <c r="B50" s="364" t="s">
        <v>587</v>
      </c>
      <c r="C50" s="364" t="s">
        <v>538</v>
      </c>
      <c r="D50" s="364" t="s">
        <v>516</v>
      </c>
      <c r="E50" s="364" t="s">
        <v>526</v>
      </c>
      <c r="F50" s="364" t="s">
        <v>874</v>
      </c>
      <c r="J50" s="382" t="s">
        <v>607</v>
      </c>
      <c r="K50" s="382" t="s">
        <v>917</v>
      </c>
      <c r="L50" s="383">
        <v>146</v>
      </c>
      <c r="M50" s="383">
        <v>197</v>
      </c>
    </row>
    <row r="51" spans="1:13" ht="45" x14ac:dyDescent="0.25">
      <c r="A51" s="364" t="s">
        <v>406</v>
      </c>
      <c r="B51" s="364" t="s">
        <v>590</v>
      </c>
      <c r="C51" s="364" t="s">
        <v>918</v>
      </c>
      <c r="D51" s="364" t="s">
        <v>592</v>
      </c>
      <c r="E51" s="364" t="s">
        <v>526</v>
      </c>
      <c r="F51" s="364" t="s">
        <v>874</v>
      </c>
      <c r="J51" s="382" t="s">
        <v>337</v>
      </c>
      <c r="K51" s="382" t="s">
        <v>579</v>
      </c>
      <c r="L51" s="383">
        <v>17</v>
      </c>
      <c r="M51" s="383">
        <v>17</v>
      </c>
    </row>
    <row r="52" spans="1:13" ht="45" x14ac:dyDescent="0.25">
      <c r="A52" s="364" t="s">
        <v>593</v>
      </c>
      <c r="B52" s="364" t="s">
        <v>594</v>
      </c>
      <c r="C52" s="364" t="s">
        <v>918</v>
      </c>
      <c r="D52" s="364" t="s">
        <v>595</v>
      </c>
      <c r="E52" s="364" t="s">
        <v>526</v>
      </c>
      <c r="F52" s="364" t="s">
        <v>874</v>
      </c>
      <c r="J52" s="382" t="s">
        <v>338</v>
      </c>
      <c r="K52" s="382" t="s">
        <v>610</v>
      </c>
      <c r="L52" s="383">
        <v>9</v>
      </c>
      <c r="M52" s="383">
        <v>9</v>
      </c>
    </row>
    <row r="53" spans="1:13" x14ac:dyDescent="0.25">
      <c r="A53" s="364" t="s">
        <v>330</v>
      </c>
      <c r="B53" s="364" t="s">
        <v>599</v>
      </c>
      <c r="C53" s="364" t="s">
        <v>885</v>
      </c>
      <c r="D53" s="364" t="s">
        <v>516</v>
      </c>
      <c r="E53" s="364" t="s">
        <v>526</v>
      </c>
      <c r="F53" s="364" t="s">
        <v>874</v>
      </c>
      <c r="J53" s="382" t="s">
        <v>394</v>
      </c>
      <c r="K53" s="382" t="s">
        <v>919</v>
      </c>
      <c r="L53" s="383">
        <v>21</v>
      </c>
      <c r="M53" s="383">
        <v>14</v>
      </c>
    </row>
    <row r="54" spans="1:13" x14ac:dyDescent="0.25">
      <c r="A54" s="364" t="s">
        <v>332</v>
      </c>
      <c r="B54" s="364" t="s">
        <v>600</v>
      </c>
      <c r="C54" s="364" t="s">
        <v>601</v>
      </c>
      <c r="D54" s="364" t="s">
        <v>511</v>
      </c>
      <c r="E54" s="364" t="s">
        <v>526</v>
      </c>
      <c r="F54" s="364" t="s">
        <v>920</v>
      </c>
      <c r="J54" s="382" t="s">
        <v>612</v>
      </c>
      <c r="K54" s="382" t="s">
        <v>613</v>
      </c>
      <c r="L54" s="383">
        <v>3</v>
      </c>
      <c r="M54" s="383">
        <v>3</v>
      </c>
    </row>
    <row r="55" spans="1:13" x14ac:dyDescent="0.25">
      <c r="A55" s="364" t="s">
        <v>335</v>
      </c>
      <c r="B55" s="364" t="s">
        <v>602</v>
      </c>
      <c r="C55" s="364" t="s">
        <v>921</v>
      </c>
      <c r="D55" s="364" t="s">
        <v>34</v>
      </c>
      <c r="E55" s="364" t="s">
        <v>526</v>
      </c>
      <c r="F55" s="364" t="s">
        <v>874</v>
      </c>
      <c r="J55" s="382" t="s">
        <v>614</v>
      </c>
      <c r="K55" s="382" t="s">
        <v>615</v>
      </c>
      <c r="L55" s="383">
        <v>23</v>
      </c>
      <c r="M55" s="383">
        <v>25</v>
      </c>
    </row>
    <row r="56" spans="1:13" x14ac:dyDescent="0.25">
      <c r="A56" s="365" t="s">
        <v>333</v>
      </c>
      <c r="B56" s="364" t="s">
        <v>604</v>
      </c>
      <c r="C56" s="364" t="s">
        <v>922</v>
      </c>
      <c r="D56" s="364" t="s">
        <v>34</v>
      </c>
      <c r="E56" s="364" t="s">
        <v>526</v>
      </c>
      <c r="F56" s="364" t="s">
        <v>874</v>
      </c>
      <c r="J56" s="382" t="s">
        <v>616</v>
      </c>
      <c r="K56" s="382" t="s">
        <v>617</v>
      </c>
      <c r="L56" s="383">
        <v>3</v>
      </c>
      <c r="M56" s="383">
        <v>4</v>
      </c>
    </row>
    <row r="57" spans="1:13" x14ac:dyDescent="0.25">
      <c r="A57" s="365" t="s">
        <v>333</v>
      </c>
      <c r="B57" s="364" t="s">
        <v>604</v>
      </c>
      <c r="C57" s="364" t="s">
        <v>922</v>
      </c>
      <c r="D57" s="364" t="s">
        <v>516</v>
      </c>
      <c r="E57" s="364" t="s">
        <v>526</v>
      </c>
      <c r="F57" s="364" t="s">
        <v>874</v>
      </c>
      <c r="J57" s="382" t="s">
        <v>619</v>
      </c>
      <c r="K57" s="382" t="s">
        <v>620</v>
      </c>
      <c r="L57" s="383">
        <v>18</v>
      </c>
      <c r="M57" s="383">
        <v>31</v>
      </c>
    </row>
    <row r="58" spans="1:13" x14ac:dyDescent="0.25">
      <c r="A58" s="365" t="s">
        <v>334</v>
      </c>
      <c r="B58" s="364" t="s">
        <v>606</v>
      </c>
      <c r="C58" s="364" t="s">
        <v>605</v>
      </c>
      <c r="D58" s="364" t="s">
        <v>34</v>
      </c>
      <c r="E58" s="364" t="s">
        <v>526</v>
      </c>
      <c r="F58" s="364" t="s">
        <v>874</v>
      </c>
      <c r="J58" s="382" t="s">
        <v>621</v>
      </c>
      <c r="K58" s="382" t="s">
        <v>923</v>
      </c>
      <c r="L58" s="383">
        <v>1</v>
      </c>
      <c r="M58" s="383"/>
    </row>
    <row r="59" spans="1:13" x14ac:dyDescent="0.25">
      <c r="A59" s="365" t="s">
        <v>334</v>
      </c>
      <c r="B59" s="364" t="s">
        <v>606</v>
      </c>
      <c r="C59" s="364" t="s">
        <v>605</v>
      </c>
      <c r="D59" s="364" t="s">
        <v>516</v>
      </c>
      <c r="E59" s="364" t="s">
        <v>526</v>
      </c>
      <c r="F59" s="364" t="s">
        <v>874</v>
      </c>
      <c r="J59" s="382" t="s">
        <v>623</v>
      </c>
      <c r="K59" s="382" t="s">
        <v>924</v>
      </c>
      <c r="L59" s="383">
        <v>1</v>
      </c>
      <c r="M59" s="383"/>
    </row>
    <row r="60" spans="1:13" ht="30" x14ac:dyDescent="0.25">
      <c r="A60" s="364" t="s">
        <v>607</v>
      </c>
      <c r="B60" s="364" t="s">
        <v>925</v>
      </c>
      <c r="C60" s="364" t="s">
        <v>926</v>
      </c>
      <c r="D60" s="364" t="s">
        <v>34</v>
      </c>
      <c r="E60" s="364" t="s">
        <v>526</v>
      </c>
      <c r="F60" s="364" t="s">
        <v>899</v>
      </c>
      <c r="J60" s="382" t="s">
        <v>386</v>
      </c>
      <c r="K60" s="382" t="s">
        <v>927</v>
      </c>
      <c r="L60" s="383">
        <v>56</v>
      </c>
      <c r="M60" s="383">
        <v>71</v>
      </c>
    </row>
    <row r="61" spans="1:13" x14ac:dyDescent="0.25">
      <c r="A61" s="365" t="s">
        <v>337</v>
      </c>
      <c r="B61" s="364" t="s">
        <v>579</v>
      </c>
      <c r="C61" s="364" t="s">
        <v>885</v>
      </c>
      <c r="D61" s="364" t="s">
        <v>786</v>
      </c>
      <c r="E61" s="364" t="s">
        <v>526</v>
      </c>
      <c r="F61" s="364" t="s">
        <v>874</v>
      </c>
      <c r="J61" s="382" t="s">
        <v>390</v>
      </c>
      <c r="K61" s="382" t="s">
        <v>928</v>
      </c>
      <c r="L61" s="383">
        <v>0</v>
      </c>
      <c r="M61" s="383">
        <v>12</v>
      </c>
    </row>
    <row r="62" spans="1:13" x14ac:dyDescent="0.25">
      <c r="A62" s="365" t="s">
        <v>337</v>
      </c>
      <c r="B62" s="364" t="s">
        <v>579</v>
      </c>
      <c r="C62" s="364" t="s">
        <v>885</v>
      </c>
      <c r="D62" s="364" t="s">
        <v>34</v>
      </c>
      <c r="E62" s="364" t="s">
        <v>526</v>
      </c>
      <c r="F62" s="364" t="s">
        <v>874</v>
      </c>
      <c r="J62" s="382" t="s">
        <v>389</v>
      </c>
      <c r="K62" s="382" t="s">
        <v>628</v>
      </c>
      <c r="L62" s="383">
        <v>0</v>
      </c>
      <c r="M62" s="383">
        <v>62</v>
      </c>
    </row>
    <row r="63" spans="1:13" x14ac:dyDescent="0.25">
      <c r="A63" s="365" t="s">
        <v>337</v>
      </c>
      <c r="B63" s="364" t="s">
        <v>579</v>
      </c>
      <c r="C63" s="364" t="s">
        <v>885</v>
      </c>
      <c r="D63" s="364" t="s">
        <v>516</v>
      </c>
      <c r="E63" s="364" t="s">
        <v>526</v>
      </c>
      <c r="F63" s="364" t="s">
        <v>874</v>
      </c>
      <c r="J63" s="382" t="s">
        <v>382</v>
      </c>
      <c r="K63" s="382" t="s">
        <v>929</v>
      </c>
      <c r="L63" s="383">
        <v>19</v>
      </c>
      <c r="M63" s="383">
        <v>32</v>
      </c>
    </row>
    <row r="64" spans="1:13" x14ac:dyDescent="0.25">
      <c r="A64" s="364" t="s">
        <v>338</v>
      </c>
      <c r="B64" s="364" t="s">
        <v>610</v>
      </c>
      <c r="C64" s="364" t="s">
        <v>905</v>
      </c>
      <c r="D64" s="364" t="s">
        <v>511</v>
      </c>
      <c r="E64" s="364" t="s">
        <v>526</v>
      </c>
      <c r="F64" s="364" t="s">
        <v>874</v>
      </c>
      <c r="J64" s="382" t="s">
        <v>414</v>
      </c>
      <c r="K64" s="382" t="s">
        <v>930</v>
      </c>
      <c r="L64" s="383">
        <v>23</v>
      </c>
      <c r="M64" s="383">
        <v>14</v>
      </c>
    </row>
    <row r="65" spans="1:13" x14ac:dyDescent="0.25">
      <c r="A65" s="365" t="s">
        <v>394</v>
      </c>
      <c r="B65" s="364" t="s">
        <v>611</v>
      </c>
      <c r="C65" s="364" t="s">
        <v>565</v>
      </c>
      <c r="D65" s="364" t="s">
        <v>34</v>
      </c>
      <c r="E65" s="364" t="s">
        <v>526</v>
      </c>
      <c r="F65" s="364" t="s">
        <v>874</v>
      </c>
      <c r="J65" s="382" t="s">
        <v>420</v>
      </c>
      <c r="K65" s="382" t="s">
        <v>634</v>
      </c>
      <c r="L65" s="383">
        <v>36</v>
      </c>
      <c r="M65" s="383">
        <v>9</v>
      </c>
    </row>
    <row r="66" spans="1:13" x14ac:dyDescent="0.25">
      <c r="A66" s="365" t="s">
        <v>394</v>
      </c>
      <c r="B66" s="364" t="s">
        <v>611</v>
      </c>
      <c r="C66" s="364" t="s">
        <v>565</v>
      </c>
      <c r="D66" s="364" t="s">
        <v>516</v>
      </c>
      <c r="E66" s="364" t="s">
        <v>526</v>
      </c>
      <c r="F66" s="364" t="s">
        <v>874</v>
      </c>
      <c r="J66" s="382" t="s">
        <v>358</v>
      </c>
      <c r="K66" s="382" t="s">
        <v>636</v>
      </c>
      <c r="L66" s="383">
        <v>42</v>
      </c>
      <c r="M66" s="383">
        <v>9</v>
      </c>
    </row>
    <row r="67" spans="1:13" x14ac:dyDescent="0.25">
      <c r="A67" s="365" t="s">
        <v>612</v>
      </c>
      <c r="B67" s="364" t="s">
        <v>613</v>
      </c>
      <c r="C67" s="364" t="s">
        <v>922</v>
      </c>
      <c r="D67" s="364" t="s">
        <v>592</v>
      </c>
      <c r="E67" s="364" t="s">
        <v>526</v>
      </c>
      <c r="F67" s="364" t="s">
        <v>874</v>
      </c>
      <c r="J67" s="382" t="s">
        <v>430</v>
      </c>
      <c r="K67" s="382" t="s">
        <v>931</v>
      </c>
      <c r="L67" s="383">
        <v>18</v>
      </c>
      <c r="M67" s="383">
        <v>10</v>
      </c>
    </row>
    <row r="68" spans="1:13" x14ac:dyDescent="0.25">
      <c r="A68" s="365" t="s">
        <v>612</v>
      </c>
      <c r="B68" s="364" t="s">
        <v>613</v>
      </c>
      <c r="C68" s="364" t="s">
        <v>922</v>
      </c>
      <c r="D68" s="364" t="s">
        <v>778</v>
      </c>
      <c r="E68" s="364" t="s">
        <v>526</v>
      </c>
      <c r="F68" s="364" t="s">
        <v>874</v>
      </c>
      <c r="J68" s="382" t="s">
        <v>431</v>
      </c>
      <c r="K68" s="382" t="s">
        <v>640</v>
      </c>
      <c r="L68" s="383">
        <v>21</v>
      </c>
      <c r="M68" s="383">
        <v>21</v>
      </c>
    </row>
    <row r="69" spans="1:13" x14ac:dyDescent="0.25">
      <c r="A69" s="365" t="s">
        <v>614</v>
      </c>
      <c r="B69" s="364" t="s">
        <v>615</v>
      </c>
      <c r="C69" s="364" t="s">
        <v>605</v>
      </c>
      <c r="D69" s="364" t="s">
        <v>592</v>
      </c>
      <c r="E69" s="364" t="s">
        <v>526</v>
      </c>
      <c r="F69" s="364" t="s">
        <v>874</v>
      </c>
      <c r="J69" s="382" t="s">
        <v>344</v>
      </c>
      <c r="K69" s="382" t="s">
        <v>642</v>
      </c>
      <c r="L69" s="383">
        <v>23</v>
      </c>
      <c r="M69" s="383">
        <v>11</v>
      </c>
    </row>
    <row r="70" spans="1:13" x14ac:dyDescent="0.25">
      <c r="A70" s="365" t="s">
        <v>614</v>
      </c>
      <c r="B70" s="364" t="s">
        <v>615</v>
      </c>
      <c r="C70" s="364" t="s">
        <v>605</v>
      </c>
      <c r="D70" s="364" t="s">
        <v>778</v>
      </c>
      <c r="E70" s="364" t="s">
        <v>526</v>
      </c>
      <c r="F70" s="364" t="s">
        <v>874</v>
      </c>
      <c r="J70" s="382" t="s">
        <v>345</v>
      </c>
      <c r="K70" s="382" t="s">
        <v>644</v>
      </c>
      <c r="L70" s="383">
        <v>138</v>
      </c>
      <c r="M70" s="383">
        <v>143</v>
      </c>
    </row>
    <row r="71" spans="1:13" x14ac:dyDescent="0.25">
      <c r="A71" s="365" t="s">
        <v>616</v>
      </c>
      <c r="B71" s="364" t="s">
        <v>617</v>
      </c>
      <c r="C71" s="364" t="s">
        <v>932</v>
      </c>
      <c r="D71" s="364" t="s">
        <v>618</v>
      </c>
      <c r="E71" s="364" t="s">
        <v>526</v>
      </c>
      <c r="F71" s="364" t="s">
        <v>874</v>
      </c>
      <c r="J71" s="382" t="s">
        <v>346</v>
      </c>
      <c r="K71" s="382" t="s">
        <v>933</v>
      </c>
      <c r="L71" s="383">
        <v>156</v>
      </c>
      <c r="M71" s="383">
        <v>74</v>
      </c>
    </row>
    <row r="72" spans="1:13" x14ac:dyDescent="0.25">
      <c r="A72" s="365" t="s">
        <v>616</v>
      </c>
      <c r="B72" s="364" t="s">
        <v>617</v>
      </c>
      <c r="C72" s="364" t="s">
        <v>932</v>
      </c>
      <c r="D72" s="364" t="s">
        <v>595</v>
      </c>
      <c r="E72" s="364" t="s">
        <v>526</v>
      </c>
      <c r="F72" s="364" t="s">
        <v>874</v>
      </c>
      <c r="J72" s="382" t="s">
        <v>25</v>
      </c>
      <c r="K72" s="382" t="s">
        <v>648</v>
      </c>
      <c r="L72" s="383">
        <v>302</v>
      </c>
      <c r="M72" s="383">
        <v>280</v>
      </c>
    </row>
    <row r="73" spans="1:13" x14ac:dyDescent="0.25">
      <c r="A73" s="365" t="s">
        <v>619</v>
      </c>
      <c r="B73" s="364" t="s">
        <v>620</v>
      </c>
      <c r="C73" s="364" t="s">
        <v>605</v>
      </c>
      <c r="D73" s="364" t="s">
        <v>618</v>
      </c>
      <c r="E73" s="364" t="s">
        <v>526</v>
      </c>
      <c r="F73" s="364" t="s">
        <v>874</v>
      </c>
      <c r="J73" s="382" t="s">
        <v>348</v>
      </c>
      <c r="K73" s="382" t="s">
        <v>934</v>
      </c>
      <c r="L73" s="383">
        <v>85</v>
      </c>
      <c r="M73" s="383">
        <v>52</v>
      </c>
    </row>
    <row r="74" spans="1:13" x14ac:dyDescent="0.25">
      <c r="A74" s="365" t="s">
        <v>619</v>
      </c>
      <c r="B74" s="364" t="s">
        <v>620</v>
      </c>
      <c r="C74" s="364" t="s">
        <v>605</v>
      </c>
      <c r="D74" s="364" t="s">
        <v>595</v>
      </c>
      <c r="E74" s="364" t="s">
        <v>526</v>
      </c>
      <c r="F74" s="364" t="s">
        <v>874</v>
      </c>
      <c r="J74" s="382" t="s">
        <v>411</v>
      </c>
      <c r="K74" s="382" t="s">
        <v>650</v>
      </c>
      <c r="L74" s="383">
        <v>63</v>
      </c>
      <c r="M74" s="383">
        <v>40</v>
      </c>
    </row>
    <row r="75" spans="1:13" x14ac:dyDescent="0.25">
      <c r="A75" s="365" t="s">
        <v>621</v>
      </c>
      <c r="B75" s="364" t="s">
        <v>622</v>
      </c>
      <c r="C75" s="364" t="s">
        <v>565</v>
      </c>
      <c r="D75" s="364" t="s">
        <v>592</v>
      </c>
      <c r="E75" s="364" t="s">
        <v>526</v>
      </c>
      <c r="F75" s="364" t="s">
        <v>874</v>
      </c>
      <c r="J75" s="382" t="s">
        <v>349</v>
      </c>
      <c r="K75" s="382" t="s">
        <v>652</v>
      </c>
      <c r="L75" s="383">
        <v>23</v>
      </c>
      <c r="M75" s="383">
        <v>10</v>
      </c>
    </row>
    <row r="76" spans="1:13" x14ac:dyDescent="0.25">
      <c r="A76" s="365" t="s">
        <v>621</v>
      </c>
      <c r="B76" s="364" t="s">
        <v>622</v>
      </c>
      <c r="C76" s="364" t="s">
        <v>565</v>
      </c>
      <c r="D76" s="364" t="s">
        <v>778</v>
      </c>
      <c r="E76" s="364" t="s">
        <v>526</v>
      </c>
      <c r="F76" s="364" t="s">
        <v>874</v>
      </c>
      <c r="J76" s="382" t="s">
        <v>407</v>
      </c>
      <c r="K76" s="382" t="s">
        <v>935</v>
      </c>
      <c r="L76" s="383">
        <v>0</v>
      </c>
      <c r="M76" s="383">
        <v>4</v>
      </c>
    </row>
    <row r="77" spans="1:13" x14ac:dyDescent="0.25">
      <c r="A77" s="365" t="s">
        <v>623</v>
      </c>
      <c r="B77" s="364" t="s">
        <v>624</v>
      </c>
      <c r="C77" s="364" t="s">
        <v>565</v>
      </c>
      <c r="D77" s="364" t="s">
        <v>618</v>
      </c>
      <c r="E77" s="364" t="s">
        <v>526</v>
      </c>
      <c r="F77" s="364" t="s">
        <v>874</v>
      </c>
      <c r="J77" s="382" t="s">
        <v>655</v>
      </c>
      <c r="K77" s="382" t="s">
        <v>936</v>
      </c>
      <c r="L77" s="383">
        <v>0</v>
      </c>
      <c r="M77" s="383">
        <v>4</v>
      </c>
    </row>
    <row r="78" spans="1:13" x14ac:dyDescent="0.25">
      <c r="A78" s="365" t="s">
        <v>623</v>
      </c>
      <c r="B78" s="364" t="s">
        <v>624</v>
      </c>
      <c r="C78" s="364" t="s">
        <v>565</v>
      </c>
      <c r="D78" s="364" t="s">
        <v>595</v>
      </c>
      <c r="E78" s="364" t="s">
        <v>526</v>
      </c>
      <c r="F78" s="364" t="s">
        <v>874</v>
      </c>
      <c r="J78" s="382" t="s">
        <v>350</v>
      </c>
      <c r="K78" s="382" t="s">
        <v>657</v>
      </c>
      <c r="L78" s="383">
        <v>17</v>
      </c>
      <c r="M78" s="383">
        <v>17</v>
      </c>
    </row>
    <row r="79" spans="1:13" ht="30" x14ac:dyDescent="0.25">
      <c r="A79" s="364" t="s">
        <v>386</v>
      </c>
      <c r="B79" s="364" t="s">
        <v>625</v>
      </c>
      <c r="C79" s="364" t="s">
        <v>937</v>
      </c>
      <c r="D79" s="364" t="s">
        <v>34</v>
      </c>
      <c r="E79" s="364" t="s">
        <v>526</v>
      </c>
      <c r="F79" s="364" t="s">
        <v>874</v>
      </c>
      <c r="J79" s="382" t="s">
        <v>351</v>
      </c>
      <c r="K79" s="382" t="s">
        <v>658</v>
      </c>
      <c r="L79" s="383">
        <v>12</v>
      </c>
      <c r="M79" s="383">
        <v>8</v>
      </c>
    </row>
    <row r="80" spans="1:13" x14ac:dyDescent="0.25">
      <c r="A80" s="364" t="s">
        <v>390</v>
      </c>
      <c r="B80" s="364" t="s">
        <v>627</v>
      </c>
      <c r="C80" s="364" t="s">
        <v>885</v>
      </c>
      <c r="D80" s="364" t="s">
        <v>520</v>
      </c>
      <c r="E80" s="364" t="s">
        <v>526</v>
      </c>
      <c r="F80" s="364" t="s">
        <v>874</v>
      </c>
      <c r="J80" s="382" t="s">
        <v>352</v>
      </c>
      <c r="K80" s="382" t="s">
        <v>660</v>
      </c>
      <c r="L80" s="383">
        <v>18</v>
      </c>
      <c r="M80" s="383">
        <v>18</v>
      </c>
    </row>
    <row r="81" spans="1:13" x14ac:dyDescent="0.25">
      <c r="A81" s="364" t="s">
        <v>389</v>
      </c>
      <c r="B81" s="364" t="s">
        <v>628</v>
      </c>
      <c r="C81" s="364" t="s">
        <v>629</v>
      </c>
      <c r="D81" s="364" t="s">
        <v>34</v>
      </c>
      <c r="E81" s="364" t="s">
        <v>526</v>
      </c>
      <c r="F81" s="364" t="s">
        <v>874</v>
      </c>
      <c r="J81" s="382" t="s">
        <v>354</v>
      </c>
      <c r="K81" s="382" t="s">
        <v>663</v>
      </c>
      <c r="L81" s="383">
        <v>16</v>
      </c>
      <c r="M81" s="383">
        <v>10</v>
      </c>
    </row>
    <row r="82" spans="1:13" x14ac:dyDescent="0.25">
      <c r="A82" s="364" t="s">
        <v>382</v>
      </c>
      <c r="B82" s="364" t="s">
        <v>630</v>
      </c>
      <c r="C82" s="364" t="s">
        <v>631</v>
      </c>
      <c r="D82" s="364" t="s">
        <v>34</v>
      </c>
      <c r="E82" s="364" t="s">
        <v>526</v>
      </c>
      <c r="F82" s="364" t="s">
        <v>874</v>
      </c>
      <c r="J82" s="382" t="s">
        <v>353</v>
      </c>
      <c r="K82" s="382" t="s">
        <v>665</v>
      </c>
      <c r="L82" s="383">
        <v>21</v>
      </c>
      <c r="M82" s="383">
        <v>10</v>
      </c>
    </row>
    <row r="83" spans="1:13" x14ac:dyDescent="0.25">
      <c r="A83" s="364" t="s">
        <v>414</v>
      </c>
      <c r="B83" s="364" t="s">
        <v>632</v>
      </c>
      <c r="C83" s="364" t="s">
        <v>633</v>
      </c>
      <c r="D83" s="364" t="s">
        <v>34</v>
      </c>
      <c r="E83" s="364" t="s">
        <v>526</v>
      </c>
      <c r="F83" s="364" t="s">
        <v>874</v>
      </c>
      <c r="J83" s="382" t="s">
        <v>339</v>
      </c>
      <c r="K83" s="382" t="s">
        <v>668</v>
      </c>
      <c r="L83" s="383">
        <v>20</v>
      </c>
      <c r="M83" s="383">
        <v>24</v>
      </c>
    </row>
    <row r="84" spans="1:13" ht="30" x14ac:dyDescent="0.25">
      <c r="A84" s="364" t="s">
        <v>420</v>
      </c>
      <c r="B84" s="364" t="s">
        <v>634</v>
      </c>
      <c r="C84" s="364" t="s">
        <v>938</v>
      </c>
      <c r="D84" s="364" t="s">
        <v>516</v>
      </c>
      <c r="E84" s="364" t="s">
        <v>526</v>
      </c>
      <c r="F84" s="364" t="s">
        <v>920</v>
      </c>
      <c r="J84" s="382" t="s">
        <v>497</v>
      </c>
      <c r="K84" s="382" t="s">
        <v>939</v>
      </c>
      <c r="L84" s="383">
        <v>25</v>
      </c>
      <c r="M84" s="383">
        <v>19</v>
      </c>
    </row>
    <row r="85" spans="1:13" x14ac:dyDescent="0.25">
      <c r="A85" s="364" t="s">
        <v>358</v>
      </c>
      <c r="B85" s="364" t="s">
        <v>636</v>
      </c>
      <c r="C85" s="364" t="s">
        <v>637</v>
      </c>
      <c r="D85" s="364" t="s">
        <v>516</v>
      </c>
      <c r="E85" s="364" t="s">
        <v>526</v>
      </c>
      <c r="F85" s="364" t="s">
        <v>920</v>
      </c>
      <c r="J85" s="382" t="s">
        <v>340</v>
      </c>
      <c r="K85" s="382" t="s">
        <v>671</v>
      </c>
      <c r="L85" s="383">
        <v>89</v>
      </c>
      <c r="M85" s="383">
        <v>90</v>
      </c>
    </row>
    <row r="86" spans="1:13" ht="30" x14ac:dyDescent="0.25">
      <c r="A86" s="364" t="s">
        <v>430</v>
      </c>
      <c r="B86" s="364" t="s">
        <v>638</v>
      </c>
      <c r="C86" s="364" t="s">
        <v>940</v>
      </c>
      <c r="D86" s="364" t="s">
        <v>516</v>
      </c>
      <c r="E86" s="364" t="s">
        <v>526</v>
      </c>
      <c r="F86" s="364" t="s">
        <v>874</v>
      </c>
      <c r="J86" s="382" t="s">
        <v>343</v>
      </c>
      <c r="K86" s="382" t="s">
        <v>941</v>
      </c>
      <c r="L86" s="383">
        <v>17</v>
      </c>
      <c r="M86" s="383">
        <v>22</v>
      </c>
    </row>
    <row r="87" spans="1:13" x14ac:dyDescent="0.25">
      <c r="A87" s="364" t="s">
        <v>431</v>
      </c>
      <c r="B87" s="364" t="s">
        <v>640</v>
      </c>
      <c r="C87" s="364" t="s">
        <v>641</v>
      </c>
      <c r="D87" s="364" t="s">
        <v>520</v>
      </c>
      <c r="E87" s="364" t="s">
        <v>526</v>
      </c>
      <c r="F87" s="364" t="s">
        <v>874</v>
      </c>
      <c r="J87" s="382" t="s">
        <v>500</v>
      </c>
      <c r="K87" s="382" t="s">
        <v>675</v>
      </c>
      <c r="L87" s="383">
        <v>73</v>
      </c>
      <c r="M87" s="383">
        <v>34</v>
      </c>
    </row>
    <row r="88" spans="1:13" x14ac:dyDescent="0.25">
      <c r="A88" s="364" t="s">
        <v>344</v>
      </c>
      <c r="B88" s="364" t="s">
        <v>642</v>
      </c>
      <c r="C88" s="364" t="s">
        <v>942</v>
      </c>
      <c r="D88" s="364" t="s">
        <v>516</v>
      </c>
      <c r="E88" s="364" t="s">
        <v>517</v>
      </c>
      <c r="F88" s="364" t="s">
        <v>874</v>
      </c>
      <c r="J88" s="382" t="s">
        <v>355</v>
      </c>
      <c r="K88" s="382" t="s">
        <v>677</v>
      </c>
      <c r="L88" s="383">
        <v>20</v>
      </c>
      <c r="M88" s="383">
        <v>12</v>
      </c>
    </row>
    <row r="89" spans="1:13" x14ac:dyDescent="0.25">
      <c r="A89" s="364" t="s">
        <v>345</v>
      </c>
      <c r="B89" s="364" t="s">
        <v>644</v>
      </c>
      <c r="C89" s="364" t="s">
        <v>645</v>
      </c>
      <c r="D89" s="364" t="s">
        <v>34</v>
      </c>
      <c r="E89" s="364" t="s">
        <v>526</v>
      </c>
      <c r="F89" s="364" t="s">
        <v>874</v>
      </c>
      <c r="J89" s="382" t="s">
        <v>356</v>
      </c>
      <c r="K89" s="382" t="s">
        <v>678</v>
      </c>
      <c r="L89" s="383">
        <v>13</v>
      </c>
      <c r="M89" s="383">
        <v>13</v>
      </c>
    </row>
    <row r="90" spans="1:13" x14ac:dyDescent="0.25">
      <c r="A90" s="364" t="s">
        <v>346</v>
      </c>
      <c r="B90" s="364" t="s">
        <v>646</v>
      </c>
      <c r="C90" s="364" t="s">
        <v>647</v>
      </c>
      <c r="D90" s="364" t="s">
        <v>516</v>
      </c>
      <c r="E90" s="364" t="s">
        <v>526</v>
      </c>
      <c r="F90" s="364" t="s">
        <v>874</v>
      </c>
      <c r="J90" s="382" t="s">
        <v>464</v>
      </c>
      <c r="K90" s="382" t="s">
        <v>943</v>
      </c>
      <c r="L90" s="383">
        <v>243</v>
      </c>
      <c r="M90" s="383">
        <v>274</v>
      </c>
    </row>
    <row r="91" spans="1:13" x14ac:dyDescent="0.25">
      <c r="A91" s="364" t="s">
        <v>25</v>
      </c>
      <c r="B91" s="364" t="s">
        <v>648</v>
      </c>
      <c r="C91" s="364" t="s">
        <v>565</v>
      </c>
      <c r="D91" s="364" t="s">
        <v>34</v>
      </c>
      <c r="E91" s="364" t="s">
        <v>526</v>
      </c>
      <c r="F91" s="364" t="s">
        <v>874</v>
      </c>
      <c r="J91" s="382" t="s">
        <v>454</v>
      </c>
      <c r="K91" s="382" t="s">
        <v>944</v>
      </c>
      <c r="L91" s="383">
        <v>0</v>
      </c>
      <c r="M91" s="383">
        <v>10</v>
      </c>
    </row>
    <row r="92" spans="1:13" x14ac:dyDescent="0.25">
      <c r="A92" s="364" t="s">
        <v>348</v>
      </c>
      <c r="B92" s="364" t="s">
        <v>649</v>
      </c>
      <c r="C92" s="364" t="s">
        <v>645</v>
      </c>
      <c r="D92" s="364" t="s">
        <v>516</v>
      </c>
      <c r="E92" s="364" t="s">
        <v>526</v>
      </c>
      <c r="F92" s="364" t="s">
        <v>874</v>
      </c>
      <c r="J92" s="382" t="s">
        <v>454</v>
      </c>
      <c r="K92" s="382" t="s">
        <v>945</v>
      </c>
      <c r="L92" s="383">
        <v>19</v>
      </c>
      <c r="M92" s="383"/>
    </row>
    <row r="93" spans="1:13" x14ac:dyDescent="0.25">
      <c r="A93" s="364" t="s">
        <v>411</v>
      </c>
      <c r="B93" s="364" t="s">
        <v>650</v>
      </c>
      <c r="C93" s="364" t="s">
        <v>651</v>
      </c>
      <c r="D93" s="364" t="s">
        <v>516</v>
      </c>
      <c r="E93" s="364" t="s">
        <v>946</v>
      </c>
      <c r="F93" s="364" t="s">
        <v>874</v>
      </c>
      <c r="J93" s="382" t="s">
        <v>455</v>
      </c>
      <c r="K93" s="382" t="s">
        <v>947</v>
      </c>
      <c r="L93" s="383">
        <v>27</v>
      </c>
      <c r="M93" s="383">
        <v>28</v>
      </c>
    </row>
    <row r="94" spans="1:13" ht="30" x14ac:dyDescent="0.25">
      <c r="A94" s="364" t="s">
        <v>349</v>
      </c>
      <c r="B94" s="364" t="s">
        <v>652</v>
      </c>
      <c r="C94" s="364" t="s">
        <v>948</v>
      </c>
      <c r="D94" s="364" t="s">
        <v>516</v>
      </c>
      <c r="E94" s="364" t="s">
        <v>526</v>
      </c>
      <c r="F94" s="364" t="s">
        <v>874</v>
      </c>
      <c r="J94" s="382" t="s">
        <v>496</v>
      </c>
      <c r="K94" s="382" t="s">
        <v>949</v>
      </c>
      <c r="L94" s="383">
        <v>31</v>
      </c>
      <c r="M94" s="383">
        <v>15</v>
      </c>
    </row>
    <row r="95" spans="1:13" ht="30" x14ac:dyDescent="0.25">
      <c r="A95" s="364" t="s">
        <v>407</v>
      </c>
      <c r="B95" s="364" t="s">
        <v>654</v>
      </c>
      <c r="C95" s="364" t="s">
        <v>538</v>
      </c>
      <c r="D95" s="364" t="s">
        <v>592</v>
      </c>
      <c r="E95" s="364" t="s">
        <v>526</v>
      </c>
      <c r="F95" s="364" t="s">
        <v>874</v>
      </c>
      <c r="J95" s="382" t="s">
        <v>687</v>
      </c>
      <c r="K95" s="382" t="s">
        <v>950</v>
      </c>
      <c r="L95" s="383">
        <v>0</v>
      </c>
      <c r="M95" s="383">
        <v>2</v>
      </c>
    </row>
    <row r="96" spans="1:13" ht="30" x14ac:dyDescent="0.25">
      <c r="A96" s="364" t="s">
        <v>655</v>
      </c>
      <c r="B96" s="364" t="s">
        <v>656</v>
      </c>
      <c r="C96" s="364" t="s">
        <v>538</v>
      </c>
      <c r="D96" s="364" t="s">
        <v>595</v>
      </c>
      <c r="E96" s="364" t="s">
        <v>526</v>
      </c>
      <c r="F96" s="364" t="s">
        <v>874</v>
      </c>
      <c r="J96" s="382" t="s">
        <v>690</v>
      </c>
      <c r="K96" s="382" t="s">
        <v>950</v>
      </c>
      <c r="L96" s="383">
        <v>2</v>
      </c>
      <c r="M96" s="383">
        <v>3</v>
      </c>
    </row>
    <row r="97" spans="1:13" x14ac:dyDescent="0.25">
      <c r="A97" s="364" t="s">
        <v>350</v>
      </c>
      <c r="B97" s="364" t="s">
        <v>657</v>
      </c>
      <c r="C97" s="364" t="s">
        <v>647</v>
      </c>
      <c r="D97" s="364" t="s">
        <v>511</v>
      </c>
      <c r="E97" s="364" t="s">
        <v>526</v>
      </c>
      <c r="F97" s="364" t="s">
        <v>874</v>
      </c>
      <c r="J97" s="382" t="s">
        <v>692</v>
      </c>
      <c r="K97" s="382" t="s">
        <v>951</v>
      </c>
      <c r="L97" s="383">
        <v>1</v>
      </c>
      <c r="M97" s="383">
        <v>2</v>
      </c>
    </row>
    <row r="98" spans="1:13" x14ac:dyDescent="0.25">
      <c r="A98" s="364" t="s">
        <v>351</v>
      </c>
      <c r="B98" s="364" t="s">
        <v>658</v>
      </c>
      <c r="C98" s="364" t="s">
        <v>651</v>
      </c>
      <c r="D98" s="364" t="s">
        <v>662</v>
      </c>
      <c r="E98" s="364" t="s">
        <v>526</v>
      </c>
      <c r="F98" s="364" t="s">
        <v>874</v>
      </c>
      <c r="J98" s="382" t="s">
        <v>694</v>
      </c>
      <c r="K98" s="382" t="s">
        <v>950</v>
      </c>
      <c r="L98" s="383">
        <v>2</v>
      </c>
      <c r="M98" s="383">
        <v>3</v>
      </c>
    </row>
    <row r="99" spans="1:13" x14ac:dyDescent="0.25">
      <c r="A99" s="364" t="s">
        <v>352</v>
      </c>
      <c r="B99" s="364" t="s">
        <v>660</v>
      </c>
      <c r="C99" s="364" t="s">
        <v>661</v>
      </c>
      <c r="D99" s="364" t="s">
        <v>662</v>
      </c>
      <c r="E99" s="364" t="s">
        <v>526</v>
      </c>
      <c r="F99" s="364" t="s">
        <v>874</v>
      </c>
      <c r="J99" s="382" t="s">
        <v>952</v>
      </c>
      <c r="K99" s="382" t="s">
        <v>953</v>
      </c>
      <c r="L99" s="383">
        <v>0</v>
      </c>
      <c r="M99" s="383">
        <v>8</v>
      </c>
    </row>
    <row r="100" spans="1:13" x14ac:dyDescent="0.25">
      <c r="A100" s="364" t="s">
        <v>354</v>
      </c>
      <c r="B100" s="364" t="s">
        <v>663</v>
      </c>
      <c r="C100" s="364" t="s">
        <v>645</v>
      </c>
      <c r="D100" s="364" t="s">
        <v>664</v>
      </c>
      <c r="E100" s="364" t="s">
        <v>526</v>
      </c>
      <c r="F100" s="364" t="s">
        <v>874</v>
      </c>
      <c r="J100" s="382" t="s">
        <v>954</v>
      </c>
      <c r="K100" s="382" t="s">
        <v>955</v>
      </c>
      <c r="L100" s="383">
        <v>0</v>
      </c>
      <c r="M100" s="383">
        <v>8</v>
      </c>
    </row>
    <row r="101" spans="1:13" x14ac:dyDescent="0.25">
      <c r="A101" s="364" t="s">
        <v>353</v>
      </c>
      <c r="B101" s="364" t="s">
        <v>665</v>
      </c>
      <c r="C101" s="364" t="s">
        <v>661</v>
      </c>
      <c r="D101" s="364" t="s">
        <v>666</v>
      </c>
      <c r="E101" s="364" t="s">
        <v>526</v>
      </c>
      <c r="F101" s="364" t="s">
        <v>874</v>
      </c>
      <c r="J101" s="382" t="s">
        <v>956</v>
      </c>
      <c r="K101" s="382" t="s">
        <v>957</v>
      </c>
      <c r="L101" s="383">
        <v>0</v>
      </c>
      <c r="M101" s="383">
        <v>1</v>
      </c>
    </row>
    <row r="102" spans="1:13" x14ac:dyDescent="0.25">
      <c r="A102" s="364" t="s">
        <v>339</v>
      </c>
      <c r="B102" s="364" t="s">
        <v>668</v>
      </c>
      <c r="C102" s="364" t="s">
        <v>942</v>
      </c>
      <c r="D102" s="364" t="s">
        <v>34</v>
      </c>
      <c r="E102" s="364" t="s">
        <v>517</v>
      </c>
      <c r="F102" s="364" t="s">
        <v>874</v>
      </c>
      <c r="J102" s="382" t="s">
        <v>447</v>
      </c>
      <c r="K102" s="382" t="s">
        <v>696</v>
      </c>
      <c r="L102" s="383">
        <v>43</v>
      </c>
      <c r="M102" s="383">
        <v>63</v>
      </c>
    </row>
    <row r="103" spans="1:13" x14ac:dyDescent="0.25">
      <c r="A103" s="364" t="s">
        <v>497</v>
      </c>
      <c r="B103" s="364" t="s">
        <v>669</v>
      </c>
      <c r="C103" s="364" t="s">
        <v>670</v>
      </c>
      <c r="D103" s="364" t="s">
        <v>516</v>
      </c>
      <c r="E103" s="364" t="s">
        <v>526</v>
      </c>
      <c r="F103" s="364" t="s">
        <v>874</v>
      </c>
      <c r="J103" s="382" t="s">
        <v>958</v>
      </c>
      <c r="K103" s="382" t="s">
        <v>959</v>
      </c>
      <c r="L103" s="383">
        <v>0</v>
      </c>
      <c r="M103" s="383">
        <v>2</v>
      </c>
    </row>
    <row r="104" spans="1:13" x14ac:dyDescent="0.25">
      <c r="A104" s="364" t="s">
        <v>340</v>
      </c>
      <c r="B104" s="364" t="s">
        <v>671</v>
      </c>
      <c r="C104" s="364" t="s">
        <v>672</v>
      </c>
      <c r="D104" s="364" t="s">
        <v>516</v>
      </c>
      <c r="E104" s="364" t="s">
        <v>526</v>
      </c>
      <c r="F104" s="364" t="s">
        <v>874</v>
      </c>
      <c r="J104" s="382" t="s">
        <v>960</v>
      </c>
      <c r="K104" s="382" t="s">
        <v>961</v>
      </c>
      <c r="L104" s="383">
        <v>0</v>
      </c>
      <c r="M104" s="383">
        <v>3</v>
      </c>
    </row>
    <row r="105" spans="1:13" x14ac:dyDescent="0.25">
      <c r="A105" s="364" t="s">
        <v>343</v>
      </c>
      <c r="B105" s="364" t="s">
        <v>674</v>
      </c>
      <c r="C105" s="364" t="s">
        <v>885</v>
      </c>
      <c r="D105" s="364" t="s">
        <v>34</v>
      </c>
      <c r="E105" s="364" t="s">
        <v>517</v>
      </c>
      <c r="F105" s="364" t="s">
        <v>874</v>
      </c>
      <c r="J105" s="382" t="s">
        <v>962</v>
      </c>
      <c r="K105" s="382" t="s">
        <v>963</v>
      </c>
      <c r="L105" s="383">
        <v>0</v>
      </c>
      <c r="M105" s="383">
        <v>3</v>
      </c>
    </row>
    <row r="106" spans="1:13" x14ac:dyDescent="0.25">
      <c r="A106" s="364" t="s">
        <v>500</v>
      </c>
      <c r="B106" s="364" t="s">
        <v>675</v>
      </c>
      <c r="C106" s="364" t="s">
        <v>964</v>
      </c>
      <c r="D106" s="364" t="s">
        <v>516</v>
      </c>
      <c r="E106" s="364" t="s">
        <v>526</v>
      </c>
      <c r="F106" s="364" t="s">
        <v>874</v>
      </c>
      <c r="J106" s="382" t="s">
        <v>965</v>
      </c>
      <c r="K106" s="382" t="s">
        <v>966</v>
      </c>
      <c r="L106" s="383">
        <v>0</v>
      </c>
      <c r="M106" s="383">
        <v>11</v>
      </c>
    </row>
    <row r="107" spans="1:13" x14ac:dyDescent="0.25">
      <c r="A107" s="364" t="s">
        <v>355</v>
      </c>
      <c r="B107" s="364" t="s">
        <v>677</v>
      </c>
      <c r="C107" s="364" t="s">
        <v>885</v>
      </c>
      <c r="D107" s="364" t="s">
        <v>516</v>
      </c>
      <c r="E107" s="364" t="s">
        <v>517</v>
      </c>
      <c r="F107" s="364" t="s">
        <v>874</v>
      </c>
      <c r="J107" s="382" t="s">
        <v>967</v>
      </c>
      <c r="K107" s="382" t="s">
        <v>968</v>
      </c>
      <c r="L107" s="383">
        <v>0</v>
      </c>
      <c r="M107" s="383">
        <v>1</v>
      </c>
    </row>
    <row r="108" spans="1:13" x14ac:dyDescent="0.25">
      <c r="A108" s="364" t="s">
        <v>356</v>
      </c>
      <c r="B108" s="364" t="s">
        <v>678</v>
      </c>
      <c r="C108" s="364" t="s">
        <v>877</v>
      </c>
      <c r="D108" s="364" t="s">
        <v>34</v>
      </c>
      <c r="E108" s="364" t="s">
        <v>517</v>
      </c>
      <c r="F108" s="364" t="s">
        <v>874</v>
      </c>
      <c r="J108" s="382" t="s">
        <v>969</v>
      </c>
      <c r="K108" s="382" t="s">
        <v>970</v>
      </c>
      <c r="L108" s="383">
        <v>0</v>
      </c>
      <c r="M108" s="383">
        <v>1</v>
      </c>
    </row>
    <row r="109" spans="1:13" x14ac:dyDescent="0.25">
      <c r="A109" s="364" t="s">
        <v>464</v>
      </c>
      <c r="B109" s="364" t="s">
        <v>680</v>
      </c>
      <c r="C109" s="364" t="s">
        <v>681</v>
      </c>
      <c r="D109" s="364" t="s">
        <v>34</v>
      </c>
      <c r="E109" s="364" t="s">
        <v>526</v>
      </c>
      <c r="F109" s="364" t="s">
        <v>874</v>
      </c>
      <c r="J109" s="382" t="s">
        <v>971</v>
      </c>
      <c r="K109" s="382" t="s">
        <v>968</v>
      </c>
      <c r="L109" s="383">
        <v>0</v>
      </c>
      <c r="M109" s="383">
        <v>1</v>
      </c>
    </row>
    <row r="110" spans="1:13" x14ac:dyDescent="0.25">
      <c r="A110" s="364" t="s">
        <v>454</v>
      </c>
      <c r="B110" s="364" t="s">
        <v>972</v>
      </c>
      <c r="C110" s="364" t="s">
        <v>973</v>
      </c>
      <c r="D110" s="364" t="s">
        <v>516</v>
      </c>
      <c r="E110" s="364" t="s">
        <v>526</v>
      </c>
      <c r="F110" s="364" t="s">
        <v>874</v>
      </c>
      <c r="J110" s="382" t="s">
        <v>974</v>
      </c>
      <c r="K110" s="382" t="s">
        <v>970</v>
      </c>
      <c r="L110" s="383">
        <v>0</v>
      </c>
      <c r="M110" s="383">
        <v>1</v>
      </c>
    </row>
    <row r="111" spans="1:13" x14ac:dyDescent="0.25">
      <c r="A111" s="364" t="s">
        <v>455</v>
      </c>
      <c r="B111" s="364" t="s">
        <v>683</v>
      </c>
      <c r="C111" s="364" t="s">
        <v>829</v>
      </c>
      <c r="D111" s="364" t="s">
        <v>516</v>
      </c>
      <c r="E111" s="364" t="s">
        <v>512</v>
      </c>
      <c r="F111" s="364" t="s">
        <v>874</v>
      </c>
      <c r="J111" s="382" t="s">
        <v>472</v>
      </c>
      <c r="K111" s="382" t="s">
        <v>698</v>
      </c>
      <c r="L111" s="383">
        <v>37</v>
      </c>
      <c r="M111" s="383">
        <v>48</v>
      </c>
    </row>
    <row r="112" spans="1:13" x14ac:dyDescent="0.25">
      <c r="A112" s="364" t="s">
        <v>496</v>
      </c>
      <c r="B112" s="364" t="s">
        <v>685</v>
      </c>
      <c r="C112" s="364" t="s">
        <v>686</v>
      </c>
      <c r="D112" s="364" t="s">
        <v>516</v>
      </c>
      <c r="E112" s="364" t="s">
        <v>526</v>
      </c>
      <c r="F112" s="364" t="s">
        <v>874</v>
      </c>
      <c r="J112" s="382" t="s">
        <v>451</v>
      </c>
      <c r="K112" s="382" t="s">
        <v>975</v>
      </c>
      <c r="L112" s="383">
        <v>17</v>
      </c>
      <c r="M112" s="383">
        <v>25</v>
      </c>
    </row>
    <row r="113" spans="1:13" x14ac:dyDescent="0.25">
      <c r="A113" s="365" t="s">
        <v>687</v>
      </c>
      <c r="B113" s="364" t="s">
        <v>976</v>
      </c>
      <c r="C113" s="364" t="s">
        <v>977</v>
      </c>
      <c r="D113" s="364" t="s">
        <v>592</v>
      </c>
      <c r="E113" s="364" t="s">
        <v>526</v>
      </c>
      <c r="F113" s="364" t="s">
        <v>874</v>
      </c>
      <c r="J113" s="382" t="s">
        <v>452</v>
      </c>
      <c r="K113" s="382" t="s">
        <v>978</v>
      </c>
      <c r="L113" s="383">
        <v>52</v>
      </c>
      <c r="M113" s="383">
        <v>79</v>
      </c>
    </row>
    <row r="114" spans="1:13" x14ac:dyDescent="0.25">
      <c r="A114" s="365" t="s">
        <v>687</v>
      </c>
      <c r="B114" s="364" t="s">
        <v>976</v>
      </c>
      <c r="C114" s="364" t="s">
        <v>977</v>
      </c>
      <c r="D114" s="364" t="s">
        <v>778</v>
      </c>
      <c r="E114" s="364" t="s">
        <v>526</v>
      </c>
      <c r="F114" s="364" t="s">
        <v>874</v>
      </c>
      <c r="J114" s="382" t="s">
        <v>456</v>
      </c>
      <c r="K114" s="382" t="s">
        <v>979</v>
      </c>
      <c r="L114" s="383">
        <v>14</v>
      </c>
      <c r="M114" s="383">
        <v>7</v>
      </c>
    </row>
    <row r="115" spans="1:13" x14ac:dyDescent="0.25">
      <c r="A115" s="365" t="s">
        <v>690</v>
      </c>
      <c r="B115" s="364" t="s">
        <v>976</v>
      </c>
      <c r="C115" s="364" t="s">
        <v>977</v>
      </c>
      <c r="D115" s="364" t="s">
        <v>592</v>
      </c>
      <c r="E115" s="364" t="s">
        <v>526</v>
      </c>
      <c r="F115" s="364" t="s">
        <v>874</v>
      </c>
      <c r="J115" s="382" t="s">
        <v>359</v>
      </c>
      <c r="K115" s="382" t="s">
        <v>706</v>
      </c>
      <c r="L115" s="383">
        <v>320</v>
      </c>
      <c r="M115" s="383">
        <v>364</v>
      </c>
    </row>
    <row r="116" spans="1:13" x14ac:dyDescent="0.25">
      <c r="A116" s="365" t="s">
        <v>690</v>
      </c>
      <c r="B116" s="364" t="s">
        <v>976</v>
      </c>
      <c r="C116" s="364" t="s">
        <v>977</v>
      </c>
      <c r="D116" s="364" t="s">
        <v>778</v>
      </c>
      <c r="E116" s="364" t="s">
        <v>526</v>
      </c>
      <c r="F116" s="364" t="s">
        <v>874</v>
      </c>
      <c r="J116" s="382" t="s">
        <v>474</v>
      </c>
      <c r="K116" s="382" t="s">
        <v>980</v>
      </c>
      <c r="L116" s="383">
        <v>41</v>
      </c>
      <c r="M116" s="383">
        <v>29</v>
      </c>
    </row>
    <row r="117" spans="1:13" x14ac:dyDescent="0.25">
      <c r="A117" s="365" t="s">
        <v>691</v>
      </c>
      <c r="B117" s="364" t="s">
        <v>976</v>
      </c>
      <c r="C117" s="364" t="s">
        <v>977</v>
      </c>
      <c r="D117" s="364" t="s">
        <v>592</v>
      </c>
      <c r="E117" s="364" t="s">
        <v>526</v>
      </c>
      <c r="F117" s="364" t="s">
        <v>874</v>
      </c>
      <c r="J117" s="382" t="s">
        <v>458</v>
      </c>
      <c r="K117" s="382" t="s">
        <v>710</v>
      </c>
      <c r="L117" s="383">
        <v>69</v>
      </c>
      <c r="M117" s="383">
        <v>69</v>
      </c>
    </row>
    <row r="118" spans="1:13" x14ac:dyDescent="0.25">
      <c r="A118" s="365" t="s">
        <v>691</v>
      </c>
      <c r="B118" s="364" t="s">
        <v>976</v>
      </c>
      <c r="C118" s="364" t="s">
        <v>977</v>
      </c>
      <c r="D118" s="364" t="s">
        <v>778</v>
      </c>
      <c r="E118" s="364" t="s">
        <v>526</v>
      </c>
      <c r="F118" s="364" t="s">
        <v>874</v>
      </c>
      <c r="J118" s="382" t="s">
        <v>712</v>
      </c>
      <c r="K118" s="382" t="s">
        <v>713</v>
      </c>
      <c r="L118" s="383">
        <v>45</v>
      </c>
      <c r="M118" s="383">
        <v>0</v>
      </c>
    </row>
    <row r="119" spans="1:13" x14ac:dyDescent="0.25">
      <c r="A119" s="365" t="s">
        <v>692</v>
      </c>
      <c r="B119" s="364" t="s">
        <v>981</v>
      </c>
      <c r="C119" s="364" t="s">
        <v>977</v>
      </c>
      <c r="D119" s="364" t="s">
        <v>618</v>
      </c>
      <c r="E119" s="364" t="s">
        <v>526</v>
      </c>
      <c r="F119" s="364" t="s">
        <v>874</v>
      </c>
      <c r="J119" s="382" t="s">
        <v>465</v>
      </c>
      <c r="K119" s="382" t="s">
        <v>715</v>
      </c>
      <c r="L119" s="383">
        <v>16</v>
      </c>
      <c r="M119" s="383">
        <v>16</v>
      </c>
    </row>
    <row r="120" spans="1:13" x14ac:dyDescent="0.25">
      <c r="A120" s="365" t="s">
        <v>692</v>
      </c>
      <c r="B120" s="364" t="s">
        <v>981</v>
      </c>
      <c r="C120" s="364" t="s">
        <v>977</v>
      </c>
      <c r="D120" s="364" t="s">
        <v>595</v>
      </c>
      <c r="E120" s="364" t="s">
        <v>526</v>
      </c>
      <c r="F120" s="364" t="s">
        <v>874</v>
      </c>
      <c r="J120" s="382" t="s">
        <v>498</v>
      </c>
      <c r="K120" s="382" t="s">
        <v>710</v>
      </c>
      <c r="L120" s="383">
        <v>50</v>
      </c>
      <c r="M120" s="383">
        <v>63</v>
      </c>
    </row>
    <row r="121" spans="1:13" x14ac:dyDescent="0.25">
      <c r="A121" s="365" t="s">
        <v>694</v>
      </c>
      <c r="B121" s="364" t="s">
        <v>981</v>
      </c>
      <c r="C121" s="364" t="s">
        <v>977</v>
      </c>
      <c r="D121" s="364" t="s">
        <v>618</v>
      </c>
      <c r="E121" s="364" t="s">
        <v>526</v>
      </c>
      <c r="F121" s="364" t="s">
        <v>874</v>
      </c>
      <c r="J121" s="382" t="s">
        <v>499</v>
      </c>
      <c r="K121" s="382" t="s">
        <v>982</v>
      </c>
      <c r="L121" s="383">
        <v>26</v>
      </c>
      <c r="M121" s="383">
        <v>36</v>
      </c>
    </row>
    <row r="122" spans="1:13" x14ac:dyDescent="0.25">
      <c r="A122" s="365" t="s">
        <v>694</v>
      </c>
      <c r="B122" s="364" t="s">
        <v>981</v>
      </c>
      <c r="C122" s="364" t="s">
        <v>977</v>
      </c>
      <c r="D122" s="364" t="s">
        <v>595</v>
      </c>
      <c r="E122" s="364" t="s">
        <v>526</v>
      </c>
      <c r="F122" s="364" t="s">
        <v>874</v>
      </c>
      <c r="J122" s="382" t="s">
        <v>459</v>
      </c>
      <c r="K122" s="382" t="s">
        <v>723</v>
      </c>
      <c r="L122" s="383">
        <v>3</v>
      </c>
      <c r="M122" s="383">
        <v>18</v>
      </c>
    </row>
    <row r="123" spans="1:13" x14ac:dyDescent="0.25">
      <c r="A123" s="365" t="s">
        <v>695</v>
      </c>
      <c r="B123" s="364" t="s">
        <v>981</v>
      </c>
      <c r="C123" s="364" t="s">
        <v>977</v>
      </c>
      <c r="D123" s="364" t="s">
        <v>618</v>
      </c>
      <c r="E123" s="364" t="s">
        <v>526</v>
      </c>
      <c r="F123" s="364" t="s">
        <v>874</v>
      </c>
      <c r="J123" s="382" t="s">
        <v>448</v>
      </c>
      <c r="K123" s="382" t="s">
        <v>983</v>
      </c>
      <c r="L123" s="383">
        <v>8</v>
      </c>
      <c r="M123" s="383">
        <v>8</v>
      </c>
    </row>
    <row r="124" spans="1:13" x14ac:dyDescent="0.25">
      <c r="A124" s="365" t="s">
        <v>695</v>
      </c>
      <c r="B124" s="364" t="s">
        <v>981</v>
      </c>
      <c r="C124" s="364" t="s">
        <v>977</v>
      </c>
      <c r="D124" s="364" t="s">
        <v>595</v>
      </c>
      <c r="E124" s="364" t="s">
        <v>526</v>
      </c>
      <c r="F124" s="364" t="s">
        <v>874</v>
      </c>
      <c r="J124" s="382" t="s">
        <v>493</v>
      </c>
      <c r="K124" s="382" t="s">
        <v>727</v>
      </c>
      <c r="L124" s="383">
        <v>25</v>
      </c>
      <c r="M124" s="383">
        <v>22</v>
      </c>
    </row>
    <row r="125" spans="1:13" x14ac:dyDescent="0.25">
      <c r="A125" s="365" t="s">
        <v>952</v>
      </c>
      <c r="B125" s="364" t="s">
        <v>984</v>
      </c>
      <c r="C125" s="364" t="s">
        <v>985</v>
      </c>
      <c r="D125" s="364" t="s">
        <v>786</v>
      </c>
      <c r="E125" s="364" t="s">
        <v>526</v>
      </c>
      <c r="F125" s="364" t="s">
        <v>874</v>
      </c>
      <c r="J125" s="382" t="s">
        <v>402</v>
      </c>
      <c r="K125" s="382" t="s">
        <v>986</v>
      </c>
      <c r="L125" s="383">
        <v>177</v>
      </c>
      <c r="M125" s="383">
        <v>179</v>
      </c>
    </row>
    <row r="126" spans="1:13" x14ac:dyDescent="0.25">
      <c r="A126" s="365" t="s">
        <v>952</v>
      </c>
      <c r="B126" s="364" t="s">
        <v>984</v>
      </c>
      <c r="C126" s="364" t="s">
        <v>985</v>
      </c>
      <c r="D126" s="364" t="s">
        <v>34</v>
      </c>
      <c r="E126" s="364" t="s">
        <v>526</v>
      </c>
      <c r="F126" s="364" t="s">
        <v>874</v>
      </c>
      <c r="J126" s="382" t="s">
        <v>360</v>
      </c>
      <c r="K126" s="382" t="s">
        <v>987</v>
      </c>
      <c r="L126" s="383">
        <v>422</v>
      </c>
      <c r="M126" s="383">
        <v>491</v>
      </c>
    </row>
    <row r="127" spans="1:13" x14ac:dyDescent="0.25">
      <c r="A127" s="365" t="s">
        <v>952</v>
      </c>
      <c r="B127" s="364" t="s">
        <v>984</v>
      </c>
      <c r="C127" s="364" t="s">
        <v>985</v>
      </c>
      <c r="D127" s="364" t="s">
        <v>516</v>
      </c>
      <c r="E127" s="364" t="s">
        <v>526</v>
      </c>
      <c r="F127" s="364" t="s">
        <v>874</v>
      </c>
      <c r="J127" s="382" t="s">
        <v>361</v>
      </c>
      <c r="K127" s="382" t="s">
        <v>746</v>
      </c>
      <c r="L127" s="383">
        <v>62</v>
      </c>
      <c r="M127" s="383">
        <v>41</v>
      </c>
    </row>
    <row r="128" spans="1:13" x14ac:dyDescent="0.25">
      <c r="A128" s="365" t="s">
        <v>954</v>
      </c>
      <c r="B128" s="364" t="s">
        <v>988</v>
      </c>
      <c r="C128" s="364" t="s">
        <v>985</v>
      </c>
      <c r="D128" s="364" t="s">
        <v>786</v>
      </c>
      <c r="E128" s="364" t="s">
        <v>526</v>
      </c>
      <c r="F128" s="364" t="s">
        <v>874</v>
      </c>
      <c r="J128" s="382" t="s">
        <v>393</v>
      </c>
      <c r="K128" s="382" t="s">
        <v>748</v>
      </c>
      <c r="L128" s="383">
        <v>29</v>
      </c>
      <c r="M128" s="383">
        <v>9</v>
      </c>
    </row>
    <row r="129" spans="1:13" x14ac:dyDescent="0.25">
      <c r="A129" s="365" t="s">
        <v>954</v>
      </c>
      <c r="B129" s="364" t="s">
        <v>988</v>
      </c>
      <c r="C129" s="364" t="s">
        <v>985</v>
      </c>
      <c r="D129" s="364" t="s">
        <v>34</v>
      </c>
      <c r="E129" s="364" t="s">
        <v>526</v>
      </c>
      <c r="F129" s="364" t="s">
        <v>874</v>
      </c>
      <c r="J129" s="382" t="s">
        <v>362</v>
      </c>
      <c r="K129" s="382" t="s">
        <v>749</v>
      </c>
      <c r="L129" s="383">
        <v>42</v>
      </c>
      <c r="M129" s="383">
        <v>36</v>
      </c>
    </row>
    <row r="130" spans="1:13" x14ac:dyDescent="0.25">
      <c r="A130" s="365" t="s">
        <v>954</v>
      </c>
      <c r="B130" s="364" t="s">
        <v>988</v>
      </c>
      <c r="C130" s="364" t="s">
        <v>985</v>
      </c>
      <c r="D130" s="364" t="s">
        <v>516</v>
      </c>
      <c r="E130" s="364" t="s">
        <v>526</v>
      </c>
      <c r="F130" s="364" t="s">
        <v>874</v>
      </c>
      <c r="J130" s="382" t="s">
        <v>363</v>
      </c>
      <c r="K130" s="382" t="s">
        <v>751</v>
      </c>
      <c r="L130" s="383">
        <v>63</v>
      </c>
      <c r="M130" s="383">
        <v>40</v>
      </c>
    </row>
    <row r="131" spans="1:13" x14ac:dyDescent="0.25">
      <c r="A131" s="365" t="s">
        <v>956</v>
      </c>
      <c r="B131" s="364" t="s">
        <v>989</v>
      </c>
      <c r="C131" s="364" t="s">
        <v>985</v>
      </c>
      <c r="D131" s="364" t="s">
        <v>34</v>
      </c>
      <c r="E131" s="364" t="s">
        <v>526</v>
      </c>
      <c r="F131" s="364" t="s">
        <v>874</v>
      </c>
      <c r="J131" s="382" t="s">
        <v>364</v>
      </c>
      <c r="K131" s="382" t="s">
        <v>753</v>
      </c>
      <c r="L131" s="383">
        <v>43</v>
      </c>
      <c r="M131" s="383">
        <v>9</v>
      </c>
    </row>
    <row r="132" spans="1:13" x14ac:dyDescent="0.25">
      <c r="A132" s="365" t="s">
        <v>956</v>
      </c>
      <c r="B132" s="364" t="s">
        <v>989</v>
      </c>
      <c r="C132" s="364" t="s">
        <v>985</v>
      </c>
      <c r="D132" s="364" t="s">
        <v>516</v>
      </c>
      <c r="E132" s="364" t="s">
        <v>526</v>
      </c>
      <c r="F132" s="364" t="s">
        <v>874</v>
      </c>
      <c r="J132" s="382" t="s">
        <v>365</v>
      </c>
      <c r="K132" s="382" t="s">
        <v>755</v>
      </c>
      <c r="L132" s="383">
        <v>104</v>
      </c>
      <c r="M132" s="383">
        <v>38</v>
      </c>
    </row>
    <row r="133" spans="1:13" x14ac:dyDescent="0.25">
      <c r="A133" s="365" t="s">
        <v>990</v>
      </c>
      <c r="B133" s="364" t="s">
        <v>991</v>
      </c>
      <c r="C133" s="364" t="s">
        <v>985</v>
      </c>
      <c r="D133" s="364" t="s">
        <v>34</v>
      </c>
      <c r="E133" s="364" t="s">
        <v>526</v>
      </c>
      <c r="F133" s="364" t="s">
        <v>874</v>
      </c>
      <c r="J133" s="382" t="s">
        <v>408</v>
      </c>
      <c r="K133" s="382" t="s">
        <v>992</v>
      </c>
      <c r="L133" s="383">
        <v>2</v>
      </c>
      <c r="M133" s="383">
        <v>2</v>
      </c>
    </row>
    <row r="134" spans="1:13" x14ac:dyDescent="0.25">
      <c r="A134" s="365" t="s">
        <v>990</v>
      </c>
      <c r="B134" s="364" t="s">
        <v>991</v>
      </c>
      <c r="C134" s="364" t="s">
        <v>985</v>
      </c>
      <c r="D134" s="364" t="s">
        <v>516</v>
      </c>
      <c r="E134" s="364" t="s">
        <v>526</v>
      </c>
      <c r="F134" s="364" t="s">
        <v>874</v>
      </c>
      <c r="J134" s="382" t="s">
        <v>758</v>
      </c>
      <c r="K134" s="382" t="s">
        <v>993</v>
      </c>
      <c r="L134" s="383">
        <v>2</v>
      </c>
      <c r="M134" s="383">
        <v>2</v>
      </c>
    </row>
    <row r="135" spans="1:13" x14ac:dyDescent="0.25">
      <c r="A135" s="365" t="s">
        <v>994</v>
      </c>
      <c r="B135" s="364" t="s">
        <v>995</v>
      </c>
      <c r="C135" s="364" t="s">
        <v>985</v>
      </c>
      <c r="D135" s="364" t="s">
        <v>34</v>
      </c>
      <c r="E135" s="364" t="s">
        <v>526</v>
      </c>
      <c r="F135" s="364" t="s">
        <v>874</v>
      </c>
      <c r="J135" s="382" t="s">
        <v>366</v>
      </c>
      <c r="K135" s="382" t="s">
        <v>760</v>
      </c>
      <c r="L135" s="383">
        <v>116</v>
      </c>
      <c r="M135" s="383">
        <v>60</v>
      </c>
    </row>
    <row r="136" spans="1:13" x14ac:dyDescent="0.25">
      <c r="A136" s="365" t="s">
        <v>994</v>
      </c>
      <c r="B136" s="364" t="s">
        <v>995</v>
      </c>
      <c r="C136" s="364" t="s">
        <v>985</v>
      </c>
      <c r="D136" s="364" t="s">
        <v>516</v>
      </c>
      <c r="E136" s="364" t="s">
        <v>526</v>
      </c>
      <c r="F136" s="364" t="s">
        <v>874</v>
      </c>
      <c r="J136" s="382" t="s">
        <v>367</v>
      </c>
      <c r="K136" s="382" t="s">
        <v>761</v>
      </c>
      <c r="L136" s="383">
        <v>190</v>
      </c>
      <c r="M136" s="383">
        <v>73</v>
      </c>
    </row>
    <row r="137" spans="1:13" x14ac:dyDescent="0.25">
      <c r="A137" s="364" t="s">
        <v>447</v>
      </c>
      <c r="B137" s="364" t="s">
        <v>696</v>
      </c>
      <c r="C137" s="364" t="s">
        <v>697</v>
      </c>
      <c r="D137" s="364" t="s">
        <v>662</v>
      </c>
      <c r="E137" s="364" t="s">
        <v>526</v>
      </c>
      <c r="F137" s="364" t="s">
        <v>874</v>
      </c>
      <c r="J137" s="382" t="s">
        <v>368</v>
      </c>
      <c r="K137" s="382" t="s">
        <v>762</v>
      </c>
      <c r="L137" s="383">
        <v>100</v>
      </c>
      <c r="M137" s="383">
        <v>111</v>
      </c>
    </row>
    <row r="138" spans="1:13" x14ac:dyDescent="0.25">
      <c r="A138" s="365" t="s">
        <v>958</v>
      </c>
      <c r="B138" s="364" t="s">
        <v>996</v>
      </c>
      <c r="C138" s="364" t="s">
        <v>985</v>
      </c>
      <c r="D138" s="364" t="s">
        <v>592</v>
      </c>
      <c r="E138" s="364" t="s">
        <v>526</v>
      </c>
      <c r="F138" s="364" t="s">
        <v>874</v>
      </c>
      <c r="J138" s="382" t="s">
        <v>369</v>
      </c>
      <c r="K138" s="382" t="s">
        <v>997</v>
      </c>
      <c r="L138" s="383">
        <v>0</v>
      </c>
      <c r="M138" s="383">
        <v>60</v>
      </c>
    </row>
    <row r="139" spans="1:13" x14ac:dyDescent="0.25">
      <c r="A139" s="365" t="s">
        <v>958</v>
      </c>
      <c r="B139" s="364" t="s">
        <v>996</v>
      </c>
      <c r="C139" s="364" t="s">
        <v>985</v>
      </c>
      <c r="D139" s="364" t="s">
        <v>778</v>
      </c>
      <c r="E139" s="364" t="s">
        <v>526</v>
      </c>
      <c r="F139" s="364" t="s">
        <v>874</v>
      </c>
      <c r="J139" s="382" t="s">
        <v>370</v>
      </c>
      <c r="K139" s="382" t="s">
        <v>764</v>
      </c>
      <c r="L139" s="383">
        <v>80</v>
      </c>
      <c r="M139" s="383">
        <v>124</v>
      </c>
    </row>
    <row r="140" spans="1:13" x14ac:dyDescent="0.25">
      <c r="A140" s="365" t="s">
        <v>960</v>
      </c>
      <c r="B140" s="364" t="s">
        <v>998</v>
      </c>
      <c r="C140" s="364" t="s">
        <v>985</v>
      </c>
      <c r="D140" s="364" t="s">
        <v>618</v>
      </c>
      <c r="E140" s="364" t="s">
        <v>526</v>
      </c>
      <c r="F140" s="364" t="s">
        <v>874</v>
      </c>
      <c r="J140" s="382" t="s">
        <v>371</v>
      </c>
      <c r="K140" s="382" t="s">
        <v>765</v>
      </c>
      <c r="L140" s="383">
        <v>87</v>
      </c>
      <c r="M140" s="383">
        <v>108</v>
      </c>
    </row>
    <row r="141" spans="1:13" x14ac:dyDescent="0.25">
      <c r="A141" s="365" t="s">
        <v>960</v>
      </c>
      <c r="B141" s="364" t="s">
        <v>998</v>
      </c>
      <c r="C141" s="364" t="s">
        <v>985</v>
      </c>
      <c r="D141" s="364" t="s">
        <v>595</v>
      </c>
      <c r="E141" s="364" t="s">
        <v>526</v>
      </c>
      <c r="F141" s="364" t="s">
        <v>874</v>
      </c>
      <c r="J141" s="382" t="s">
        <v>374</v>
      </c>
      <c r="K141" s="382" t="s">
        <v>766</v>
      </c>
      <c r="L141" s="383">
        <v>110</v>
      </c>
      <c r="M141" s="383">
        <v>29</v>
      </c>
    </row>
    <row r="142" spans="1:13" x14ac:dyDescent="0.25">
      <c r="A142" s="365" t="s">
        <v>962</v>
      </c>
      <c r="B142" s="364" t="s">
        <v>999</v>
      </c>
      <c r="C142" s="364" t="s">
        <v>985</v>
      </c>
      <c r="D142" s="364" t="s">
        <v>592</v>
      </c>
      <c r="E142" s="364" t="s">
        <v>526</v>
      </c>
      <c r="F142" s="364" t="s">
        <v>874</v>
      </c>
      <c r="J142" s="382" t="s">
        <v>376</v>
      </c>
      <c r="K142" s="382" t="s">
        <v>1000</v>
      </c>
      <c r="L142" s="383">
        <v>62</v>
      </c>
      <c r="M142" s="383">
        <v>45</v>
      </c>
    </row>
    <row r="143" spans="1:13" x14ac:dyDescent="0.25">
      <c r="A143" s="365" t="s">
        <v>962</v>
      </c>
      <c r="B143" s="364" t="s">
        <v>999</v>
      </c>
      <c r="C143" s="364" t="s">
        <v>985</v>
      </c>
      <c r="D143" s="364" t="s">
        <v>778</v>
      </c>
      <c r="E143" s="364" t="s">
        <v>526</v>
      </c>
      <c r="F143" s="364" t="s">
        <v>874</v>
      </c>
      <c r="J143" s="382" t="s">
        <v>377</v>
      </c>
      <c r="K143" s="382" t="s">
        <v>769</v>
      </c>
      <c r="L143" s="383">
        <v>39</v>
      </c>
      <c r="M143" s="383">
        <v>42</v>
      </c>
    </row>
    <row r="144" spans="1:13" x14ac:dyDescent="0.25">
      <c r="A144" s="365" t="s">
        <v>965</v>
      </c>
      <c r="B144" s="364" t="s">
        <v>1001</v>
      </c>
      <c r="C144" s="364" t="s">
        <v>985</v>
      </c>
      <c r="D144" s="364" t="s">
        <v>618</v>
      </c>
      <c r="E144" s="364" t="s">
        <v>526</v>
      </c>
      <c r="F144" s="364" t="s">
        <v>874</v>
      </c>
      <c r="J144" s="382" t="s">
        <v>378</v>
      </c>
      <c r="K144" s="382" t="s">
        <v>1002</v>
      </c>
      <c r="L144" s="383">
        <v>91</v>
      </c>
      <c r="M144" s="383">
        <v>37</v>
      </c>
    </row>
    <row r="145" spans="1:13" x14ac:dyDescent="0.25">
      <c r="A145" s="365" t="s">
        <v>965</v>
      </c>
      <c r="B145" s="364" t="s">
        <v>1001</v>
      </c>
      <c r="C145" s="364" t="s">
        <v>985</v>
      </c>
      <c r="D145" s="364" t="s">
        <v>595</v>
      </c>
      <c r="E145" s="364" t="s">
        <v>526</v>
      </c>
      <c r="F145" s="364" t="s">
        <v>874</v>
      </c>
      <c r="J145" s="382" t="s">
        <v>379</v>
      </c>
      <c r="K145" s="382" t="s">
        <v>772</v>
      </c>
      <c r="L145" s="383">
        <v>127</v>
      </c>
      <c r="M145" s="383">
        <v>62</v>
      </c>
    </row>
    <row r="146" spans="1:13" x14ac:dyDescent="0.25">
      <c r="A146" s="365" t="s">
        <v>967</v>
      </c>
      <c r="B146" s="364" t="s">
        <v>1003</v>
      </c>
      <c r="C146" s="364" t="s">
        <v>985</v>
      </c>
      <c r="D146" s="364" t="s">
        <v>592</v>
      </c>
      <c r="E146" s="364" t="s">
        <v>526</v>
      </c>
      <c r="F146" s="364" t="s">
        <v>874</v>
      </c>
      <c r="J146" s="382" t="s">
        <v>380</v>
      </c>
      <c r="K146" s="382" t="s">
        <v>773</v>
      </c>
      <c r="L146" s="383">
        <v>103</v>
      </c>
      <c r="M146" s="383">
        <v>61</v>
      </c>
    </row>
    <row r="147" spans="1:13" x14ac:dyDescent="0.25">
      <c r="A147" s="365" t="s">
        <v>967</v>
      </c>
      <c r="B147" s="364" t="s">
        <v>1003</v>
      </c>
      <c r="C147" s="364" t="s">
        <v>985</v>
      </c>
      <c r="D147" s="364" t="s">
        <v>778</v>
      </c>
      <c r="E147" s="364" t="s">
        <v>526</v>
      </c>
      <c r="F147" s="364" t="s">
        <v>874</v>
      </c>
      <c r="J147" s="382" t="s">
        <v>375</v>
      </c>
      <c r="K147" s="382" t="s">
        <v>775</v>
      </c>
      <c r="L147" s="383">
        <v>9</v>
      </c>
      <c r="M147" s="383">
        <v>8</v>
      </c>
    </row>
    <row r="148" spans="1:13" x14ac:dyDescent="0.25">
      <c r="A148" s="365" t="s">
        <v>969</v>
      </c>
      <c r="B148" s="364" t="s">
        <v>1004</v>
      </c>
      <c r="C148" s="364" t="s">
        <v>985</v>
      </c>
      <c r="D148" s="364" t="s">
        <v>618</v>
      </c>
      <c r="E148" s="364" t="s">
        <v>526</v>
      </c>
      <c r="F148" s="364" t="s">
        <v>874</v>
      </c>
      <c r="J148" s="382" t="s">
        <v>373</v>
      </c>
      <c r="K148" s="382" t="s">
        <v>781</v>
      </c>
      <c r="L148" s="383">
        <v>71</v>
      </c>
      <c r="M148" s="383">
        <v>109</v>
      </c>
    </row>
    <row r="149" spans="1:13" x14ac:dyDescent="0.25">
      <c r="A149" s="365" t="s">
        <v>969</v>
      </c>
      <c r="B149" s="364" t="s">
        <v>1004</v>
      </c>
      <c r="C149" s="364" t="s">
        <v>985</v>
      </c>
      <c r="D149" s="364" t="s">
        <v>595</v>
      </c>
      <c r="E149" s="364" t="s">
        <v>526</v>
      </c>
      <c r="F149" s="364" t="s">
        <v>874</v>
      </c>
      <c r="J149" s="382" t="s">
        <v>372</v>
      </c>
      <c r="K149" s="382" t="s">
        <v>783</v>
      </c>
      <c r="L149" s="383">
        <v>139</v>
      </c>
      <c r="M149" s="383">
        <v>221</v>
      </c>
    </row>
    <row r="150" spans="1:13" x14ac:dyDescent="0.25">
      <c r="A150" s="365" t="s">
        <v>971</v>
      </c>
      <c r="B150" s="364" t="s">
        <v>1005</v>
      </c>
      <c r="C150" s="364" t="s">
        <v>985</v>
      </c>
      <c r="D150" s="364" t="s">
        <v>592</v>
      </c>
      <c r="E150" s="364" t="s">
        <v>526</v>
      </c>
      <c r="F150" s="364" t="s">
        <v>874</v>
      </c>
      <c r="J150" s="382" t="s">
        <v>784</v>
      </c>
      <c r="K150" s="382" t="s">
        <v>785</v>
      </c>
      <c r="L150" s="383">
        <v>3</v>
      </c>
      <c r="M150" s="383">
        <v>5</v>
      </c>
    </row>
    <row r="151" spans="1:13" x14ac:dyDescent="0.25">
      <c r="A151" s="365" t="s">
        <v>971</v>
      </c>
      <c r="B151" s="364" t="s">
        <v>1005</v>
      </c>
      <c r="C151" s="364" t="s">
        <v>985</v>
      </c>
      <c r="D151" s="364" t="s">
        <v>778</v>
      </c>
      <c r="E151" s="364" t="s">
        <v>526</v>
      </c>
      <c r="F151" s="364" t="s">
        <v>874</v>
      </c>
      <c r="J151" s="382" t="s">
        <v>787</v>
      </c>
      <c r="K151" s="382" t="s">
        <v>1006</v>
      </c>
      <c r="L151" s="383">
        <v>0</v>
      </c>
      <c r="M151" s="383">
        <v>26</v>
      </c>
    </row>
    <row r="152" spans="1:13" x14ac:dyDescent="0.25">
      <c r="A152" s="365" t="s">
        <v>974</v>
      </c>
      <c r="B152" s="364" t="s">
        <v>1007</v>
      </c>
      <c r="C152" s="364" t="s">
        <v>985</v>
      </c>
      <c r="D152" s="364" t="s">
        <v>618</v>
      </c>
      <c r="E152" s="364" t="s">
        <v>526</v>
      </c>
      <c r="F152" s="364" t="s">
        <v>874</v>
      </c>
      <c r="J152" s="382" t="s">
        <v>435</v>
      </c>
      <c r="K152" s="382" t="s">
        <v>1008</v>
      </c>
      <c r="L152" s="383">
        <v>44</v>
      </c>
      <c r="M152" s="383">
        <v>20</v>
      </c>
    </row>
    <row r="153" spans="1:13" x14ac:dyDescent="0.25">
      <c r="A153" s="365" t="s">
        <v>974</v>
      </c>
      <c r="B153" s="364" t="s">
        <v>1007</v>
      </c>
      <c r="C153" s="364" t="s">
        <v>985</v>
      </c>
      <c r="D153" s="364" t="s">
        <v>595</v>
      </c>
      <c r="E153" s="364" t="s">
        <v>526</v>
      </c>
      <c r="F153" s="364" t="s">
        <v>874</v>
      </c>
      <c r="J153" s="382" t="s">
        <v>433</v>
      </c>
      <c r="K153" s="382" t="s">
        <v>792</v>
      </c>
      <c r="L153" s="383">
        <v>41</v>
      </c>
      <c r="M153" s="383">
        <v>72</v>
      </c>
    </row>
    <row r="154" spans="1:13" x14ac:dyDescent="0.25">
      <c r="A154" s="364" t="s">
        <v>472</v>
      </c>
      <c r="B154" s="364" t="s">
        <v>698</v>
      </c>
      <c r="C154" s="364" t="s">
        <v>699</v>
      </c>
      <c r="D154" s="364" t="s">
        <v>34</v>
      </c>
      <c r="E154" s="364" t="s">
        <v>526</v>
      </c>
      <c r="F154" s="364" t="s">
        <v>874</v>
      </c>
      <c r="J154" s="382" t="s">
        <v>453</v>
      </c>
      <c r="K154" s="382" t="s">
        <v>794</v>
      </c>
      <c r="L154" s="383">
        <v>36</v>
      </c>
      <c r="M154" s="383">
        <v>52</v>
      </c>
    </row>
    <row r="155" spans="1:13" x14ac:dyDescent="0.25">
      <c r="A155" s="364" t="s">
        <v>451</v>
      </c>
      <c r="B155" s="364" t="s">
        <v>1009</v>
      </c>
      <c r="C155" s="364" t="s">
        <v>791</v>
      </c>
      <c r="D155" s="364" t="s">
        <v>618</v>
      </c>
      <c r="E155" s="364" t="s">
        <v>526</v>
      </c>
      <c r="F155" s="364" t="s">
        <v>874</v>
      </c>
      <c r="J155" s="382" t="s">
        <v>436</v>
      </c>
      <c r="K155" s="382" t="s">
        <v>795</v>
      </c>
      <c r="L155" s="383">
        <v>33</v>
      </c>
      <c r="M155" s="383">
        <v>30</v>
      </c>
    </row>
    <row r="156" spans="1:13" x14ac:dyDescent="0.25">
      <c r="A156" s="364" t="s">
        <v>452</v>
      </c>
      <c r="B156" s="364" t="s">
        <v>702</v>
      </c>
      <c r="C156" s="364" t="s">
        <v>1010</v>
      </c>
      <c r="D156" s="364" t="s">
        <v>34</v>
      </c>
      <c r="E156" s="364" t="s">
        <v>526</v>
      </c>
      <c r="F156" s="364" t="s">
        <v>874</v>
      </c>
      <c r="J156" s="382" t="s">
        <v>437</v>
      </c>
      <c r="K156" s="382" t="s">
        <v>1011</v>
      </c>
      <c r="L156" s="383">
        <v>19</v>
      </c>
      <c r="M156" s="383">
        <v>9</v>
      </c>
    </row>
    <row r="157" spans="1:13" ht="30" x14ac:dyDescent="0.25">
      <c r="A157" s="364" t="s">
        <v>456</v>
      </c>
      <c r="B157" s="364" t="s">
        <v>704</v>
      </c>
      <c r="C157" s="364" t="s">
        <v>1012</v>
      </c>
      <c r="D157" s="364" t="s">
        <v>516</v>
      </c>
      <c r="E157" s="364" t="s">
        <v>526</v>
      </c>
      <c r="F157" s="364" t="s">
        <v>874</v>
      </c>
      <c r="J157" s="382" t="s">
        <v>438</v>
      </c>
      <c r="K157" s="382" t="s">
        <v>1013</v>
      </c>
      <c r="L157" s="383">
        <v>22</v>
      </c>
      <c r="M157" s="383">
        <v>23</v>
      </c>
    </row>
    <row r="158" spans="1:13" x14ac:dyDescent="0.25">
      <c r="A158" s="364" t="s">
        <v>359</v>
      </c>
      <c r="B158" s="364" t="s">
        <v>706</v>
      </c>
      <c r="C158" s="364" t="s">
        <v>707</v>
      </c>
      <c r="D158" s="364" t="s">
        <v>34</v>
      </c>
      <c r="E158" s="364" t="s">
        <v>526</v>
      </c>
      <c r="F158" s="364" t="s">
        <v>874</v>
      </c>
      <c r="J158" s="382" t="s">
        <v>439</v>
      </c>
      <c r="K158" s="382" t="s">
        <v>1014</v>
      </c>
      <c r="L158" s="383">
        <v>28</v>
      </c>
      <c r="M158" s="383">
        <v>27</v>
      </c>
    </row>
    <row r="159" spans="1:13" x14ac:dyDescent="0.25">
      <c r="A159" s="364" t="s">
        <v>474</v>
      </c>
      <c r="B159" s="364" t="s">
        <v>708</v>
      </c>
      <c r="C159" s="364" t="s">
        <v>709</v>
      </c>
      <c r="D159" s="364" t="s">
        <v>516</v>
      </c>
      <c r="E159" s="364" t="s">
        <v>512</v>
      </c>
      <c r="F159" s="364" t="s">
        <v>920</v>
      </c>
      <c r="J159" s="382" t="s">
        <v>442</v>
      </c>
      <c r="K159" s="382" t="s">
        <v>1015</v>
      </c>
      <c r="L159" s="383">
        <v>0</v>
      </c>
      <c r="M159" s="383">
        <v>16</v>
      </c>
    </row>
    <row r="160" spans="1:13" x14ac:dyDescent="0.25">
      <c r="A160" s="364" t="s">
        <v>458</v>
      </c>
      <c r="B160" s="364" t="s">
        <v>710</v>
      </c>
      <c r="C160" s="364" t="s">
        <v>1016</v>
      </c>
      <c r="D160" s="364" t="s">
        <v>34</v>
      </c>
      <c r="E160" s="364" t="s">
        <v>526</v>
      </c>
      <c r="F160" s="364" t="s">
        <v>874</v>
      </c>
      <c r="J160" s="382" t="s">
        <v>442</v>
      </c>
      <c r="K160" s="382" t="s">
        <v>1017</v>
      </c>
      <c r="L160" s="383">
        <v>57</v>
      </c>
      <c r="M160" s="383">
        <v>0</v>
      </c>
    </row>
    <row r="161" spans="1:13" x14ac:dyDescent="0.25">
      <c r="A161" s="364" t="s">
        <v>465</v>
      </c>
      <c r="B161" s="364" t="s">
        <v>715</v>
      </c>
      <c r="C161" s="364" t="s">
        <v>793</v>
      </c>
      <c r="D161" s="364" t="s">
        <v>516</v>
      </c>
      <c r="E161" s="364" t="s">
        <v>526</v>
      </c>
      <c r="F161" s="364" t="s">
        <v>874</v>
      </c>
      <c r="J161" s="382" t="s">
        <v>443</v>
      </c>
      <c r="K161" s="382" t="s">
        <v>1018</v>
      </c>
      <c r="L161" s="383">
        <v>24</v>
      </c>
      <c r="M161" s="383">
        <v>24</v>
      </c>
    </row>
    <row r="162" spans="1:13" x14ac:dyDescent="0.25">
      <c r="A162" s="365" t="s">
        <v>498</v>
      </c>
      <c r="B162" s="364" t="s">
        <v>710</v>
      </c>
      <c r="C162" s="364" t="s">
        <v>1016</v>
      </c>
      <c r="D162" s="364" t="s">
        <v>886</v>
      </c>
      <c r="E162" s="364" t="s">
        <v>526</v>
      </c>
      <c r="F162" s="364" t="s">
        <v>874</v>
      </c>
      <c r="J162" s="382" t="s">
        <v>444</v>
      </c>
      <c r="K162" s="382" t="s">
        <v>806</v>
      </c>
      <c r="L162" s="383">
        <v>42</v>
      </c>
      <c r="M162" s="383">
        <v>38</v>
      </c>
    </row>
    <row r="163" spans="1:13" ht="30" x14ac:dyDescent="0.25">
      <c r="A163" s="364" t="s">
        <v>499</v>
      </c>
      <c r="B163" s="364" t="s">
        <v>721</v>
      </c>
      <c r="C163" s="364" t="s">
        <v>1019</v>
      </c>
      <c r="D163" s="364" t="s">
        <v>516</v>
      </c>
      <c r="E163" s="364" t="s">
        <v>526</v>
      </c>
      <c r="F163" s="364" t="s">
        <v>916</v>
      </c>
      <c r="J163" s="382" t="s">
        <v>808</v>
      </c>
      <c r="K163" s="382" t="s">
        <v>809</v>
      </c>
      <c r="L163" s="383">
        <v>14</v>
      </c>
      <c r="M163" s="383">
        <v>8</v>
      </c>
    </row>
    <row r="164" spans="1:13" x14ac:dyDescent="0.25">
      <c r="A164" s="365" t="s">
        <v>459</v>
      </c>
      <c r="B164" s="364" t="s">
        <v>723</v>
      </c>
      <c r="C164" s="364" t="s">
        <v>1020</v>
      </c>
      <c r="D164" s="364" t="s">
        <v>34</v>
      </c>
      <c r="E164" s="364" t="s">
        <v>526</v>
      </c>
      <c r="F164" s="364" t="s">
        <v>874</v>
      </c>
      <c r="J164" s="382" t="s">
        <v>811</v>
      </c>
      <c r="K164" s="382" t="s">
        <v>812</v>
      </c>
      <c r="L164" s="383">
        <v>5</v>
      </c>
      <c r="M164" s="383">
        <v>3</v>
      </c>
    </row>
    <row r="165" spans="1:13" x14ac:dyDescent="0.25">
      <c r="A165" s="365" t="s">
        <v>448</v>
      </c>
      <c r="B165" s="364" t="s">
        <v>725</v>
      </c>
      <c r="C165" s="364"/>
      <c r="D165" s="364"/>
      <c r="E165" s="364"/>
      <c r="F165" s="364"/>
      <c r="J165" s="382" t="s">
        <v>450</v>
      </c>
      <c r="K165" s="382" t="s">
        <v>1021</v>
      </c>
      <c r="L165" s="383">
        <v>14</v>
      </c>
      <c r="M165" s="383">
        <v>15</v>
      </c>
    </row>
    <row r="166" spans="1:13" x14ac:dyDescent="0.25">
      <c r="A166" s="365" t="s">
        <v>448</v>
      </c>
      <c r="B166" s="364" t="s">
        <v>725</v>
      </c>
      <c r="C166" s="364" t="s">
        <v>1022</v>
      </c>
      <c r="D166" s="364" t="s">
        <v>666</v>
      </c>
      <c r="E166" s="364" t="s">
        <v>526</v>
      </c>
      <c r="F166" s="364" t="s">
        <v>899</v>
      </c>
      <c r="J166" s="382" t="s">
        <v>381</v>
      </c>
      <c r="K166" s="382" t="s">
        <v>815</v>
      </c>
      <c r="L166" s="383">
        <v>0</v>
      </c>
      <c r="M166" s="383">
        <v>6</v>
      </c>
    </row>
    <row r="167" spans="1:13" x14ac:dyDescent="0.25">
      <c r="A167" s="364" t="s">
        <v>493</v>
      </c>
      <c r="B167" s="364" t="s">
        <v>727</v>
      </c>
      <c r="C167" s="364" t="s">
        <v>977</v>
      </c>
      <c r="D167" s="364" t="s">
        <v>520</v>
      </c>
      <c r="E167" s="364" t="s">
        <v>512</v>
      </c>
      <c r="F167" s="364" t="s">
        <v>874</v>
      </c>
      <c r="J167" s="382" t="s">
        <v>486</v>
      </c>
      <c r="K167" s="382" t="s">
        <v>1023</v>
      </c>
      <c r="L167" s="383">
        <v>9</v>
      </c>
      <c r="M167" s="383">
        <v>1</v>
      </c>
    </row>
    <row r="168" spans="1:13" x14ac:dyDescent="0.25">
      <c r="A168" s="364" t="s">
        <v>402</v>
      </c>
      <c r="B168" s="364" t="s">
        <v>742</v>
      </c>
      <c r="C168" s="364" t="s">
        <v>743</v>
      </c>
      <c r="D168" s="364" t="s">
        <v>34</v>
      </c>
      <c r="E168" s="364" t="s">
        <v>526</v>
      </c>
      <c r="F168" s="364" t="s">
        <v>874</v>
      </c>
      <c r="J168" s="382" t="s">
        <v>468</v>
      </c>
      <c r="K168" s="382" t="s">
        <v>1024</v>
      </c>
      <c r="L168" s="383">
        <v>50</v>
      </c>
      <c r="M168" s="383">
        <v>43</v>
      </c>
    </row>
    <row r="169" spans="1:13" x14ac:dyDescent="0.25">
      <c r="A169" s="365" t="s">
        <v>360</v>
      </c>
      <c r="B169" s="364" t="s">
        <v>744</v>
      </c>
      <c r="C169" s="364" t="s">
        <v>1025</v>
      </c>
      <c r="D169" s="364" t="s">
        <v>34</v>
      </c>
      <c r="E169" s="364" t="s">
        <v>526</v>
      </c>
      <c r="F169" s="364" t="s">
        <v>874</v>
      </c>
      <c r="J169" s="382" t="s">
        <v>470</v>
      </c>
      <c r="K169" s="382" t="s">
        <v>820</v>
      </c>
      <c r="L169" s="383">
        <v>44</v>
      </c>
      <c r="M169" s="383">
        <v>46</v>
      </c>
    </row>
    <row r="170" spans="1:13" x14ac:dyDescent="0.25">
      <c r="A170" s="365" t="s">
        <v>360</v>
      </c>
      <c r="B170" s="364" t="s">
        <v>744</v>
      </c>
      <c r="C170" s="364" t="s">
        <v>605</v>
      </c>
      <c r="D170" s="364" t="s">
        <v>34</v>
      </c>
      <c r="E170" s="364" t="s">
        <v>526</v>
      </c>
      <c r="F170" s="364" t="s">
        <v>874</v>
      </c>
      <c r="J170" s="382" t="s">
        <v>471</v>
      </c>
      <c r="K170" s="382" t="s">
        <v>822</v>
      </c>
      <c r="L170" s="383">
        <v>22</v>
      </c>
      <c r="M170" s="383">
        <v>0</v>
      </c>
    </row>
    <row r="171" spans="1:13" x14ac:dyDescent="0.25">
      <c r="A171" s="366" t="s">
        <v>361</v>
      </c>
      <c r="B171" s="366" t="s">
        <v>746</v>
      </c>
      <c r="C171" s="366" t="s">
        <v>1026</v>
      </c>
      <c r="D171" s="366" t="s">
        <v>516</v>
      </c>
      <c r="E171" s="366" t="s">
        <v>526</v>
      </c>
      <c r="F171" s="366" t="s">
        <v>874</v>
      </c>
      <c r="J171" s="382" t="s">
        <v>475</v>
      </c>
      <c r="K171" s="382" t="s">
        <v>824</v>
      </c>
      <c r="L171" s="383">
        <v>72</v>
      </c>
      <c r="M171" s="383">
        <v>63</v>
      </c>
    </row>
    <row r="172" spans="1:13" x14ac:dyDescent="0.25">
      <c r="A172" s="366" t="s">
        <v>393</v>
      </c>
      <c r="B172" s="366" t="s">
        <v>748</v>
      </c>
      <c r="C172" s="366" t="s">
        <v>743</v>
      </c>
      <c r="D172" s="366" t="s">
        <v>595</v>
      </c>
      <c r="E172" s="366" t="s">
        <v>517</v>
      </c>
      <c r="F172" s="366" t="s">
        <v>874</v>
      </c>
      <c r="J172" s="382" t="s">
        <v>479</v>
      </c>
      <c r="K172" s="382" t="s">
        <v>825</v>
      </c>
      <c r="L172" s="383">
        <v>29</v>
      </c>
      <c r="M172" s="383">
        <v>27</v>
      </c>
    </row>
    <row r="173" spans="1:13" x14ac:dyDescent="0.25">
      <c r="A173" s="366" t="s">
        <v>362</v>
      </c>
      <c r="B173" s="366" t="s">
        <v>749</v>
      </c>
      <c r="C173" s="366" t="s">
        <v>750</v>
      </c>
      <c r="D173" s="366" t="s">
        <v>34</v>
      </c>
      <c r="E173" s="366" t="s">
        <v>526</v>
      </c>
      <c r="F173" s="366" t="s">
        <v>874</v>
      </c>
      <c r="J173" s="382" t="s">
        <v>480</v>
      </c>
      <c r="K173" s="382" t="s">
        <v>1027</v>
      </c>
      <c r="L173" s="383">
        <v>24</v>
      </c>
      <c r="M173" s="383">
        <v>16</v>
      </c>
    </row>
    <row r="174" spans="1:13" x14ac:dyDescent="0.25">
      <c r="A174" s="367" t="s">
        <v>363</v>
      </c>
      <c r="B174" s="367" t="s">
        <v>751</v>
      </c>
      <c r="C174" s="367" t="s">
        <v>752</v>
      </c>
      <c r="D174" s="367" t="s">
        <v>34</v>
      </c>
      <c r="E174" s="367" t="s">
        <v>526</v>
      </c>
      <c r="F174" s="367" t="s">
        <v>874</v>
      </c>
      <c r="J174" s="382" t="s">
        <v>487</v>
      </c>
      <c r="K174" s="382" t="s">
        <v>1028</v>
      </c>
      <c r="L174" s="383">
        <v>33</v>
      </c>
      <c r="M174" s="383">
        <v>39</v>
      </c>
    </row>
    <row r="175" spans="1:13" x14ac:dyDescent="0.25">
      <c r="A175" s="367" t="s">
        <v>364</v>
      </c>
      <c r="B175" s="367" t="s">
        <v>753</v>
      </c>
      <c r="C175" s="367" t="s">
        <v>1029</v>
      </c>
      <c r="D175" s="367" t="s">
        <v>516</v>
      </c>
      <c r="E175" s="367" t="s">
        <v>526</v>
      </c>
      <c r="F175" s="367" t="s">
        <v>874</v>
      </c>
      <c r="J175" s="382" t="s">
        <v>473</v>
      </c>
      <c r="K175" s="382" t="s">
        <v>1030</v>
      </c>
      <c r="L175" s="383">
        <v>50</v>
      </c>
      <c r="M175" s="383">
        <v>49</v>
      </c>
    </row>
    <row r="176" spans="1:13" x14ac:dyDescent="0.25">
      <c r="A176" s="366" t="s">
        <v>365</v>
      </c>
      <c r="B176" s="366" t="s">
        <v>755</v>
      </c>
      <c r="C176" s="366" t="s">
        <v>1031</v>
      </c>
      <c r="D176" s="366" t="s">
        <v>516</v>
      </c>
      <c r="E176" s="366" t="s">
        <v>526</v>
      </c>
      <c r="F176" s="366" t="s">
        <v>874</v>
      </c>
      <c r="J176" s="382" t="s">
        <v>481</v>
      </c>
      <c r="K176" s="382" t="s">
        <v>830</v>
      </c>
      <c r="L176" s="383">
        <v>39</v>
      </c>
      <c r="M176" s="383">
        <v>29</v>
      </c>
    </row>
    <row r="177" spans="1:13" x14ac:dyDescent="0.25">
      <c r="A177" s="367" t="s">
        <v>408</v>
      </c>
      <c r="B177" s="367" t="s">
        <v>757</v>
      </c>
      <c r="C177" s="367" t="s">
        <v>1029</v>
      </c>
      <c r="D177" s="367" t="s">
        <v>592</v>
      </c>
      <c r="E177" s="367" t="s">
        <v>526</v>
      </c>
      <c r="F177" s="367" t="s">
        <v>874</v>
      </c>
      <c r="J177" s="382" t="s">
        <v>482</v>
      </c>
      <c r="K177" s="382" t="s">
        <v>831</v>
      </c>
      <c r="L177" s="383">
        <v>33</v>
      </c>
      <c r="M177" s="383">
        <v>29</v>
      </c>
    </row>
    <row r="178" spans="1:13" x14ac:dyDescent="0.25">
      <c r="A178" s="366" t="s">
        <v>758</v>
      </c>
      <c r="B178" s="366" t="s">
        <v>759</v>
      </c>
      <c r="C178" s="366" t="s">
        <v>1029</v>
      </c>
      <c r="D178" s="366" t="s">
        <v>595</v>
      </c>
      <c r="E178" s="366" t="s">
        <v>526</v>
      </c>
      <c r="F178" s="366" t="s">
        <v>874</v>
      </c>
      <c r="J178" s="382" t="s">
        <v>483</v>
      </c>
      <c r="K178" s="382" t="s">
        <v>1032</v>
      </c>
      <c r="L178" s="383">
        <v>24</v>
      </c>
      <c r="M178" s="383">
        <v>12</v>
      </c>
    </row>
    <row r="179" spans="1:13" x14ac:dyDescent="0.25">
      <c r="A179" s="367" t="s">
        <v>366</v>
      </c>
      <c r="B179" s="367" t="s">
        <v>760</v>
      </c>
      <c r="C179" s="367" t="s">
        <v>750</v>
      </c>
      <c r="D179" s="367" t="s">
        <v>516</v>
      </c>
      <c r="E179" s="367" t="s">
        <v>526</v>
      </c>
      <c r="F179" s="367" t="s">
        <v>874</v>
      </c>
      <c r="J179" s="382" t="s">
        <v>484</v>
      </c>
      <c r="K179" s="382" t="s">
        <v>833</v>
      </c>
      <c r="L179" s="383">
        <v>65</v>
      </c>
      <c r="M179" s="383">
        <v>18</v>
      </c>
    </row>
    <row r="180" spans="1:13" x14ac:dyDescent="0.25">
      <c r="A180" s="367" t="s">
        <v>367</v>
      </c>
      <c r="B180" s="367" t="s">
        <v>761</v>
      </c>
      <c r="C180" s="367" t="s">
        <v>1029</v>
      </c>
      <c r="D180" s="367" t="s">
        <v>516</v>
      </c>
      <c r="E180" s="367" t="s">
        <v>526</v>
      </c>
      <c r="F180" s="367" t="s">
        <v>899</v>
      </c>
      <c r="J180" s="382" t="s">
        <v>494</v>
      </c>
      <c r="K180" s="382" t="s">
        <v>1033</v>
      </c>
      <c r="L180" s="383">
        <v>24</v>
      </c>
      <c r="M180" s="383">
        <v>35</v>
      </c>
    </row>
    <row r="181" spans="1:13" x14ac:dyDescent="0.25">
      <c r="A181" s="364" t="s">
        <v>368</v>
      </c>
      <c r="B181" s="364" t="s">
        <v>762</v>
      </c>
      <c r="C181" s="364" t="s">
        <v>1034</v>
      </c>
      <c r="D181" s="364" t="s">
        <v>34</v>
      </c>
      <c r="E181" s="364" t="s">
        <v>526</v>
      </c>
      <c r="F181" s="364" t="s">
        <v>874</v>
      </c>
      <c r="J181" s="382" t="s">
        <v>383</v>
      </c>
      <c r="K181" s="382" t="s">
        <v>835</v>
      </c>
      <c r="L181" s="383">
        <v>26</v>
      </c>
      <c r="M181" s="383">
        <v>14</v>
      </c>
    </row>
    <row r="182" spans="1:13" x14ac:dyDescent="0.25">
      <c r="A182" s="366" t="s">
        <v>369</v>
      </c>
      <c r="B182" s="366" t="s">
        <v>1035</v>
      </c>
      <c r="C182" s="366" t="s">
        <v>1036</v>
      </c>
      <c r="D182" s="366" t="s">
        <v>516</v>
      </c>
      <c r="E182" s="366" t="s">
        <v>526</v>
      </c>
      <c r="F182" s="366" t="s">
        <v>874</v>
      </c>
      <c r="J182" s="382" t="s">
        <v>384</v>
      </c>
      <c r="K182" s="382" t="s">
        <v>1037</v>
      </c>
      <c r="L182" s="383">
        <v>21</v>
      </c>
      <c r="M182" s="383">
        <v>29</v>
      </c>
    </row>
    <row r="183" spans="1:13" x14ac:dyDescent="0.25">
      <c r="A183" s="366" t="s">
        <v>370</v>
      </c>
      <c r="B183" s="366" t="s">
        <v>764</v>
      </c>
      <c r="C183" s="366" t="s">
        <v>1031</v>
      </c>
      <c r="D183" s="366" t="s">
        <v>34</v>
      </c>
      <c r="E183" s="366" t="s">
        <v>526</v>
      </c>
      <c r="F183" s="366" t="s">
        <v>874</v>
      </c>
      <c r="J183" s="382" t="s">
        <v>385</v>
      </c>
      <c r="K183" s="382" t="s">
        <v>838</v>
      </c>
      <c r="L183" s="383">
        <v>14</v>
      </c>
      <c r="M183" s="383">
        <v>13</v>
      </c>
    </row>
    <row r="184" spans="1:13" x14ac:dyDescent="0.25">
      <c r="A184" s="366" t="s">
        <v>371</v>
      </c>
      <c r="B184" s="366" t="s">
        <v>765</v>
      </c>
      <c r="C184" s="366" t="s">
        <v>752</v>
      </c>
      <c r="D184" s="366" t="s">
        <v>34</v>
      </c>
      <c r="E184" s="366" t="s">
        <v>526</v>
      </c>
      <c r="F184" s="366" t="s">
        <v>874</v>
      </c>
      <c r="J184" s="382" t="s">
        <v>1038</v>
      </c>
      <c r="K184" s="382" t="s">
        <v>840</v>
      </c>
      <c r="L184" s="383">
        <v>0</v>
      </c>
      <c r="M184" s="383">
        <v>114</v>
      </c>
    </row>
    <row r="185" spans="1:13" ht="30" x14ac:dyDescent="0.25">
      <c r="A185" s="366" t="s">
        <v>374</v>
      </c>
      <c r="B185" s="366" t="s">
        <v>766</v>
      </c>
      <c r="C185" s="366" t="s">
        <v>548</v>
      </c>
      <c r="D185" s="366" t="s">
        <v>516</v>
      </c>
      <c r="E185" s="366" t="s">
        <v>526</v>
      </c>
      <c r="F185" s="366" t="s">
        <v>874</v>
      </c>
      <c r="J185" s="382" t="s">
        <v>1039</v>
      </c>
      <c r="K185" s="382" t="s">
        <v>1040</v>
      </c>
      <c r="L185" s="383">
        <v>0</v>
      </c>
      <c r="M185" s="383">
        <v>103</v>
      </c>
    </row>
    <row r="186" spans="1:13" x14ac:dyDescent="0.25">
      <c r="A186" s="366" t="s">
        <v>376</v>
      </c>
      <c r="B186" s="366" t="s">
        <v>767</v>
      </c>
      <c r="C186" s="366" t="s">
        <v>1041</v>
      </c>
      <c r="D186" s="366" t="s">
        <v>511</v>
      </c>
      <c r="E186" s="366" t="s">
        <v>526</v>
      </c>
      <c r="F186" s="366" t="s">
        <v>874</v>
      </c>
      <c r="J186" s="382" t="s">
        <v>387</v>
      </c>
      <c r="K186" s="382" t="s">
        <v>842</v>
      </c>
      <c r="L186" s="383">
        <v>11</v>
      </c>
      <c r="M186" s="383">
        <v>16</v>
      </c>
    </row>
    <row r="187" spans="1:13" x14ac:dyDescent="0.25">
      <c r="A187" s="366" t="s">
        <v>377</v>
      </c>
      <c r="B187" s="366" t="s">
        <v>769</v>
      </c>
      <c r="C187" s="366" t="s">
        <v>1041</v>
      </c>
      <c r="D187" s="366" t="s">
        <v>511</v>
      </c>
      <c r="E187" s="366" t="s">
        <v>526</v>
      </c>
      <c r="F187" s="366" t="s">
        <v>1042</v>
      </c>
      <c r="J187" s="382" t="s">
        <v>467</v>
      </c>
      <c r="K187" s="382" t="s">
        <v>843</v>
      </c>
      <c r="L187" s="383">
        <v>27</v>
      </c>
      <c r="M187" s="383">
        <v>33</v>
      </c>
    </row>
    <row r="188" spans="1:13" x14ac:dyDescent="0.25">
      <c r="A188" s="366" t="s">
        <v>378</v>
      </c>
      <c r="B188" s="366" t="s">
        <v>770</v>
      </c>
      <c r="C188" s="366" t="s">
        <v>771</v>
      </c>
      <c r="D188" s="366" t="s">
        <v>516</v>
      </c>
      <c r="E188" s="366" t="s">
        <v>526</v>
      </c>
      <c r="F188" s="366" t="s">
        <v>920</v>
      </c>
      <c r="J188" s="382" t="s">
        <v>466</v>
      </c>
      <c r="K188" s="382" t="s">
        <v>1043</v>
      </c>
      <c r="L188" s="383">
        <v>56</v>
      </c>
      <c r="M188" s="383">
        <v>26</v>
      </c>
    </row>
    <row r="189" spans="1:13" x14ac:dyDescent="0.25">
      <c r="A189" s="366" t="s">
        <v>379</v>
      </c>
      <c r="B189" s="366" t="s">
        <v>772</v>
      </c>
      <c r="C189" s="366" t="s">
        <v>523</v>
      </c>
      <c r="D189" s="366" t="s">
        <v>516</v>
      </c>
      <c r="E189" s="366" t="s">
        <v>526</v>
      </c>
      <c r="F189" s="366" t="s">
        <v>899</v>
      </c>
      <c r="J189" s="382" t="s">
        <v>403</v>
      </c>
      <c r="K189" s="382" t="s">
        <v>846</v>
      </c>
      <c r="L189" s="383">
        <v>149</v>
      </c>
      <c r="M189" s="383">
        <v>106</v>
      </c>
    </row>
    <row r="190" spans="1:13" ht="30" x14ac:dyDescent="0.25">
      <c r="A190" s="366" t="s">
        <v>380</v>
      </c>
      <c r="B190" s="366" t="s">
        <v>773</v>
      </c>
      <c r="C190" s="366" t="s">
        <v>1044</v>
      </c>
      <c r="D190" s="366" t="s">
        <v>516</v>
      </c>
      <c r="E190" s="366" t="s">
        <v>526</v>
      </c>
      <c r="F190" s="366" t="s">
        <v>874</v>
      </c>
      <c r="J190" s="382" t="s">
        <v>422</v>
      </c>
      <c r="K190" s="382" t="s">
        <v>1045</v>
      </c>
      <c r="L190" s="383">
        <v>105</v>
      </c>
      <c r="M190" s="383">
        <v>67</v>
      </c>
    </row>
    <row r="191" spans="1:13" x14ac:dyDescent="0.25">
      <c r="A191" s="368" t="s">
        <v>375</v>
      </c>
      <c r="B191" s="366" t="s">
        <v>775</v>
      </c>
      <c r="C191" s="366" t="s">
        <v>565</v>
      </c>
      <c r="D191" s="366" t="s">
        <v>786</v>
      </c>
      <c r="E191" s="366" t="s">
        <v>526</v>
      </c>
      <c r="F191" s="366" t="s">
        <v>874</v>
      </c>
      <c r="J191" s="382" t="s">
        <v>423</v>
      </c>
      <c r="K191" s="382" t="s">
        <v>850</v>
      </c>
      <c r="L191" s="383">
        <v>90</v>
      </c>
      <c r="M191" s="383">
        <v>43</v>
      </c>
    </row>
    <row r="192" spans="1:13" x14ac:dyDescent="0.25">
      <c r="A192" s="368" t="s">
        <v>375</v>
      </c>
      <c r="B192" s="366" t="s">
        <v>775</v>
      </c>
      <c r="C192" s="366" t="s">
        <v>565</v>
      </c>
      <c r="D192" s="366" t="s">
        <v>34</v>
      </c>
      <c r="E192" s="366" t="s">
        <v>526</v>
      </c>
      <c r="F192" s="366" t="s">
        <v>874</v>
      </c>
      <c r="J192" s="382" t="s">
        <v>424</v>
      </c>
      <c r="K192" s="382" t="s">
        <v>852</v>
      </c>
      <c r="L192" s="383">
        <v>78</v>
      </c>
      <c r="M192" s="383">
        <v>33</v>
      </c>
    </row>
    <row r="193" spans="1:13" x14ac:dyDescent="0.25">
      <c r="A193" s="368" t="s">
        <v>375</v>
      </c>
      <c r="B193" s="366" t="s">
        <v>775</v>
      </c>
      <c r="C193" s="366" t="s">
        <v>565</v>
      </c>
      <c r="D193" s="366" t="s">
        <v>516</v>
      </c>
      <c r="E193" s="366" t="s">
        <v>526</v>
      </c>
      <c r="F193" s="366" t="s">
        <v>874</v>
      </c>
      <c r="J193" s="382" t="s">
        <v>425</v>
      </c>
      <c r="K193" s="382" t="s">
        <v>1046</v>
      </c>
      <c r="L193" s="383">
        <v>60</v>
      </c>
      <c r="M193" s="383">
        <v>50</v>
      </c>
    </row>
    <row r="194" spans="1:13" x14ac:dyDescent="0.25">
      <c r="A194" s="368" t="s">
        <v>776</v>
      </c>
      <c r="B194" s="366" t="s">
        <v>777</v>
      </c>
      <c r="C194" s="366" t="s">
        <v>565</v>
      </c>
      <c r="D194" s="366" t="s">
        <v>592</v>
      </c>
      <c r="E194" s="366" t="s">
        <v>526</v>
      </c>
      <c r="F194" s="366" t="s">
        <v>874</v>
      </c>
      <c r="J194" s="382" t="s">
        <v>856</v>
      </c>
      <c r="K194" s="382" t="s">
        <v>1047</v>
      </c>
      <c r="L194" s="383">
        <v>3</v>
      </c>
      <c r="M194" s="383">
        <v>1</v>
      </c>
    </row>
    <row r="195" spans="1:13" x14ac:dyDescent="0.25">
      <c r="A195" s="368" t="s">
        <v>776</v>
      </c>
      <c r="B195" s="366" t="s">
        <v>777</v>
      </c>
      <c r="C195" s="366" t="s">
        <v>565</v>
      </c>
      <c r="D195" s="366" t="s">
        <v>778</v>
      </c>
      <c r="E195" s="366" t="s">
        <v>526</v>
      </c>
      <c r="F195" s="366" t="s">
        <v>874</v>
      </c>
      <c r="J195" s="382" t="s">
        <v>858</v>
      </c>
      <c r="K195" s="382" t="s">
        <v>1048</v>
      </c>
      <c r="L195" s="383">
        <v>3</v>
      </c>
      <c r="M195" s="383">
        <v>1</v>
      </c>
    </row>
    <row r="196" spans="1:13" x14ac:dyDescent="0.25">
      <c r="A196" s="368" t="s">
        <v>779</v>
      </c>
      <c r="B196" s="366" t="s">
        <v>780</v>
      </c>
      <c r="C196" s="366" t="s">
        <v>565</v>
      </c>
      <c r="D196" s="366" t="s">
        <v>618</v>
      </c>
      <c r="E196" s="366" t="s">
        <v>526</v>
      </c>
      <c r="F196" s="366" t="s">
        <v>874</v>
      </c>
      <c r="J196" s="382" t="s">
        <v>445</v>
      </c>
      <c r="K196" s="382" t="s">
        <v>860</v>
      </c>
      <c r="L196" s="383">
        <v>12</v>
      </c>
      <c r="M196" s="383">
        <v>7</v>
      </c>
    </row>
    <row r="197" spans="1:13" x14ac:dyDescent="0.25">
      <c r="A197" s="368" t="s">
        <v>779</v>
      </c>
      <c r="B197" s="366" t="s">
        <v>780</v>
      </c>
      <c r="C197" s="366" t="s">
        <v>565</v>
      </c>
      <c r="D197" s="366" t="s">
        <v>595</v>
      </c>
      <c r="E197" s="366" t="s">
        <v>526</v>
      </c>
      <c r="F197" s="366" t="s">
        <v>874</v>
      </c>
      <c r="J197" s="382" t="s">
        <v>391</v>
      </c>
      <c r="K197" s="382" t="s">
        <v>862</v>
      </c>
      <c r="L197" s="383">
        <v>183</v>
      </c>
      <c r="M197" s="383">
        <v>111</v>
      </c>
    </row>
    <row r="198" spans="1:13" x14ac:dyDescent="0.25">
      <c r="A198" s="368" t="s">
        <v>373</v>
      </c>
      <c r="B198" s="366" t="s">
        <v>781</v>
      </c>
      <c r="C198" s="366" t="s">
        <v>782</v>
      </c>
      <c r="D198" s="366" t="s">
        <v>516</v>
      </c>
      <c r="E198" s="366" t="s">
        <v>526</v>
      </c>
      <c r="F198" s="366" t="s">
        <v>916</v>
      </c>
      <c r="J198" s="382" t="s">
        <v>457</v>
      </c>
      <c r="K198" s="382" t="s">
        <v>1049</v>
      </c>
      <c r="L198" s="383">
        <v>25</v>
      </c>
      <c r="M198" s="383">
        <v>23</v>
      </c>
    </row>
    <row r="199" spans="1:13" x14ac:dyDescent="0.25">
      <c r="A199" s="368" t="s">
        <v>373</v>
      </c>
      <c r="B199" s="366" t="s">
        <v>781</v>
      </c>
      <c r="C199" s="366" t="s">
        <v>782</v>
      </c>
      <c r="D199" s="366" t="s">
        <v>34</v>
      </c>
      <c r="E199" s="366" t="s">
        <v>526</v>
      </c>
      <c r="F199" s="366" t="s">
        <v>874</v>
      </c>
      <c r="J199" s="382" t="s">
        <v>392</v>
      </c>
      <c r="K199" s="382" t="s">
        <v>866</v>
      </c>
      <c r="L199" s="383">
        <v>124</v>
      </c>
      <c r="M199" s="383">
        <v>51</v>
      </c>
    </row>
    <row r="200" spans="1:13" x14ac:dyDescent="0.25">
      <c r="A200" s="366" t="s">
        <v>372</v>
      </c>
      <c r="B200" s="366" t="s">
        <v>783</v>
      </c>
      <c r="C200" s="366" t="s">
        <v>782</v>
      </c>
      <c r="D200" s="366" t="s">
        <v>34</v>
      </c>
      <c r="E200" s="366" t="s">
        <v>526</v>
      </c>
      <c r="F200" s="366" t="s">
        <v>916</v>
      </c>
    </row>
    <row r="201" spans="1:13" x14ac:dyDescent="0.25">
      <c r="A201" s="368" t="s">
        <v>784</v>
      </c>
      <c r="B201" s="366" t="s">
        <v>785</v>
      </c>
      <c r="C201" s="366" t="s">
        <v>1041</v>
      </c>
      <c r="D201" s="366" t="s">
        <v>786</v>
      </c>
      <c r="E201" s="366" t="s">
        <v>526</v>
      </c>
      <c r="F201" s="366" t="s">
        <v>920</v>
      </c>
    </row>
    <row r="202" spans="1:13" x14ac:dyDescent="0.25">
      <c r="A202" s="368" t="s">
        <v>784</v>
      </c>
      <c r="B202" s="366" t="s">
        <v>785</v>
      </c>
      <c r="C202" s="366" t="s">
        <v>1041</v>
      </c>
      <c r="D202" s="366" t="s">
        <v>34</v>
      </c>
      <c r="E202" s="366" t="s">
        <v>526</v>
      </c>
      <c r="F202" s="366" t="s">
        <v>920</v>
      </c>
    </row>
    <row r="203" spans="1:13" x14ac:dyDescent="0.25">
      <c r="A203" s="368" t="s">
        <v>784</v>
      </c>
      <c r="B203" s="366" t="s">
        <v>785</v>
      </c>
      <c r="C203" s="366" t="s">
        <v>1041</v>
      </c>
      <c r="D203" s="366" t="s">
        <v>516</v>
      </c>
      <c r="E203" s="366" t="s">
        <v>526</v>
      </c>
      <c r="F203" s="366" t="s">
        <v>920</v>
      </c>
    </row>
    <row r="204" spans="1:13" x14ac:dyDescent="0.25">
      <c r="A204" s="368" t="s">
        <v>787</v>
      </c>
      <c r="B204" s="366" t="s">
        <v>788</v>
      </c>
      <c r="C204" s="366" t="s">
        <v>605</v>
      </c>
      <c r="D204" s="366" t="s">
        <v>592</v>
      </c>
      <c r="E204" s="366" t="s">
        <v>526</v>
      </c>
      <c r="F204" s="366" t="s">
        <v>874</v>
      </c>
    </row>
    <row r="205" spans="1:13" x14ac:dyDescent="0.25">
      <c r="A205" s="368" t="s">
        <v>787</v>
      </c>
      <c r="B205" s="366" t="s">
        <v>788</v>
      </c>
      <c r="C205" s="366" t="s">
        <v>605</v>
      </c>
      <c r="D205" s="366" t="s">
        <v>778</v>
      </c>
      <c r="E205" s="366" t="s">
        <v>526</v>
      </c>
      <c r="F205" s="366" t="s">
        <v>874</v>
      </c>
    </row>
    <row r="206" spans="1:13" x14ac:dyDescent="0.25">
      <c r="A206" s="366" t="s">
        <v>435</v>
      </c>
      <c r="B206" s="366" t="s">
        <v>790</v>
      </c>
      <c r="C206" s="366" t="s">
        <v>791</v>
      </c>
      <c r="D206" s="366" t="s">
        <v>516</v>
      </c>
      <c r="E206" s="366" t="s">
        <v>526</v>
      </c>
      <c r="F206" s="366" t="s">
        <v>874</v>
      </c>
    </row>
    <row r="207" spans="1:13" x14ac:dyDescent="0.25">
      <c r="A207" s="366" t="s">
        <v>433</v>
      </c>
      <c r="B207" s="366" t="s">
        <v>792</v>
      </c>
      <c r="C207" s="366" t="s">
        <v>793</v>
      </c>
      <c r="D207" s="366" t="s">
        <v>520</v>
      </c>
      <c r="E207" s="366" t="s">
        <v>526</v>
      </c>
      <c r="F207" s="366" t="s">
        <v>874</v>
      </c>
    </row>
    <row r="208" spans="1:13" x14ac:dyDescent="0.25">
      <c r="A208" s="366" t="s">
        <v>453</v>
      </c>
      <c r="B208" s="366" t="s">
        <v>794</v>
      </c>
      <c r="C208" s="366" t="s">
        <v>1050</v>
      </c>
      <c r="D208" s="366" t="s">
        <v>34</v>
      </c>
      <c r="E208" s="366" t="s">
        <v>526</v>
      </c>
      <c r="F208" s="366" t="s">
        <v>916</v>
      </c>
    </row>
    <row r="209" spans="1:6" x14ac:dyDescent="0.25">
      <c r="A209" s="366" t="s">
        <v>436</v>
      </c>
      <c r="B209" s="366" t="s">
        <v>795</v>
      </c>
      <c r="C209" s="366" t="s">
        <v>796</v>
      </c>
      <c r="D209" s="367" t="s">
        <v>618</v>
      </c>
      <c r="E209" s="367" t="s">
        <v>526</v>
      </c>
      <c r="F209" s="367" t="s">
        <v>874</v>
      </c>
    </row>
    <row r="210" spans="1:6" ht="30" x14ac:dyDescent="0.25">
      <c r="A210" s="366" t="s">
        <v>437</v>
      </c>
      <c r="B210" s="366" t="s">
        <v>1011</v>
      </c>
      <c r="C210" s="369" t="s">
        <v>1051</v>
      </c>
      <c r="D210" s="366" t="s">
        <v>666</v>
      </c>
      <c r="E210" s="366" t="s">
        <v>526</v>
      </c>
      <c r="F210" s="366" t="s">
        <v>899</v>
      </c>
    </row>
    <row r="211" spans="1:6" ht="30" x14ac:dyDescent="0.25">
      <c r="A211" s="370" t="s">
        <v>438</v>
      </c>
      <c r="B211" s="370" t="s">
        <v>799</v>
      </c>
      <c r="C211" s="371" t="s">
        <v>1052</v>
      </c>
      <c r="D211" s="366" t="s">
        <v>659</v>
      </c>
      <c r="E211" s="366" t="s">
        <v>526</v>
      </c>
      <c r="F211" s="366" t="s">
        <v>874</v>
      </c>
    </row>
    <row r="212" spans="1:6" x14ac:dyDescent="0.25">
      <c r="A212" s="370" t="s">
        <v>439</v>
      </c>
      <c r="B212" s="370" t="s">
        <v>1053</v>
      </c>
      <c r="C212" s="371" t="s">
        <v>1054</v>
      </c>
      <c r="D212" s="366" t="s">
        <v>520</v>
      </c>
      <c r="E212" s="366" t="s">
        <v>526</v>
      </c>
      <c r="F212" s="366" t="s">
        <v>899</v>
      </c>
    </row>
    <row r="213" spans="1:6" x14ac:dyDescent="0.25">
      <c r="A213" s="370" t="s">
        <v>442</v>
      </c>
      <c r="B213" s="370" t="s">
        <v>1055</v>
      </c>
      <c r="C213" s="371" t="s">
        <v>697</v>
      </c>
      <c r="D213" s="366" t="s">
        <v>516</v>
      </c>
      <c r="E213" s="366" t="s">
        <v>512</v>
      </c>
      <c r="F213" s="366" t="s">
        <v>874</v>
      </c>
    </row>
    <row r="214" spans="1:6" x14ac:dyDescent="0.25">
      <c r="A214" s="370" t="s">
        <v>443</v>
      </c>
      <c r="B214" s="370" t="s">
        <v>1018</v>
      </c>
      <c r="C214" s="371" t="s">
        <v>1056</v>
      </c>
      <c r="D214" s="366" t="s">
        <v>516</v>
      </c>
      <c r="E214" s="366" t="s">
        <v>526</v>
      </c>
      <c r="F214" s="366" t="s">
        <v>874</v>
      </c>
    </row>
    <row r="215" spans="1:6" ht="30" x14ac:dyDescent="0.25">
      <c r="A215" s="370" t="s">
        <v>444</v>
      </c>
      <c r="B215" s="370" t="s">
        <v>806</v>
      </c>
      <c r="C215" s="371" t="s">
        <v>1057</v>
      </c>
      <c r="D215" s="366" t="s">
        <v>664</v>
      </c>
      <c r="E215" s="366" t="s">
        <v>526</v>
      </c>
      <c r="F215" s="366" t="s">
        <v>874</v>
      </c>
    </row>
    <row r="216" spans="1:6" x14ac:dyDescent="0.25">
      <c r="A216" s="372" t="s">
        <v>808</v>
      </c>
      <c r="B216" s="370" t="s">
        <v>809</v>
      </c>
      <c r="C216" s="371" t="s">
        <v>810</v>
      </c>
      <c r="D216" s="366" t="s">
        <v>34</v>
      </c>
      <c r="E216" s="366" t="s">
        <v>526</v>
      </c>
      <c r="F216" s="366" t="s">
        <v>874</v>
      </c>
    </row>
    <row r="217" spans="1:6" x14ac:dyDescent="0.25">
      <c r="A217" s="372" t="s">
        <v>808</v>
      </c>
      <c r="B217" s="370" t="s">
        <v>809</v>
      </c>
      <c r="C217" s="371" t="s">
        <v>810</v>
      </c>
      <c r="D217" s="366" t="s">
        <v>516</v>
      </c>
      <c r="E217" s="366" t="s">
        <v>526</v>
      </c>
      <c r="F217" s="366" t="s">
        <v>874</v>
      </c>
    </row>
    <row r="218" spans="1:6" x14ac:dyDescent="0.25">
      <c r="A218" s="372" t="s">
        <v>811</v>
      </c>
      <c r="B218" s="370" t="s">
        <v>812</v>
      </c>
      <c r="C218" s="371" t="s">
        <v>810</v>
      </c>
      <c r="D218" s="366" t="s">
        <v>34</v>
      </c>
      <c r="E218" s="366" t="s">
        <v>526</v>
      </c>
      <c r="F218" s="366" t="s">
        <v>874</v>
      </c>
    </row>
    <row r="219" spans="1:6" x14ac:dyDescent="0.25">
      <c r="A219" s="372" t="s">
        <v>811</v>
      </c>
      <c r="B219" s="370" t="s">
        <v>812</v>
      </c>
      <c r="C219" s="371" t="s">
        <v>810</v>
      </c>
      <c r="D219" s="366" t="s">
        <v>516</v>
      </c>
      <c r="E219" s="366" t="s">
        <v>526</v>
      </c>
      <c r="F219" s="366" t="s">
        <v>874</v>
      </c>
    </row>
    <row r="220" spans="1:6" x14ac:dyDescent="0.25">
      <c r="A220" s="370" t="s">
        <v>450</v>
      </c>
      <c r="B220" s="370" t="s">
        <v>813</v>
      </c>
      <c r="C220" s="373" t="s">
        <v>701</v>
      </c>
      <c r="D220" s="366" t="s">
        <v>595</v>
      </c>
      <c r="E220" s="366" t="s">
        <v>526</v>
      </c>
      <c r="F220" s="366" t="s">
        <v>874</v>
      </c>
    </row>
    <row r="221" spans="1:6" x14ac:dyDescent="0.25">
      <c r="A221" s="372" t="s">
        <v>486</v>
      </c>
      <c r="B221" s="370" t="s">
        <v>817</v>
      </c>
      <c r="C221" s="371" t="s">
        <v>1058</v>
      </c>
      <c r="D221" s="366" t="s">
        <v>786</v>
      </c>
      <c r="E221" s="366" t="s">
        <v>526</v>
      </c>
      <c r="F221" s="366" t="s">
        <v>874</v>
      </c>
    </row>
    <row r="222" spans="1:6" x14ac:dyDescent="0.25">
      <c r="A222" s="372" t="s">
        <v>486</v>
      </c>
      <c r="B222" s="370" t="s">
        <v>817</v>
      </c>
      <c r="C222" s="371" t="s">
        <v>1058</v>
      </c>
      <c r="D222" s="366" t="s">
        <v>34</v>
      </c>
      <c r="E222" s="366" t="s">
        <v>526</v>
      </c>
      <c r="F222" s="366" t="s">
        <v>874</v>
      </c>
    </row>
    <row r="223" spans="1:6" x14ac:dyDescent="0.25">
      <c r="A223" s="372" t="s">
        <v>486</v>
      </c>
      <c r="B223" s="370" t="s">
        <v>817</v>
      </c>
      <c r="C223" s="371" t="s">
        <v>1058</v>
      </c>
      <c r="D223" s="366" t="s">
        <v>516</v>
      </c>
      <c r="E223" s="366" t="s">
        <v>526</v>
      </c>
      <c r="F223" s="366" t="s">
        <v>1042</v>
      </c>
    </row>
    <row r="224" spans="1:6" x14ac:dyDescent="0.25">
      <c r="A224" s="370" t="s">
        <v>468</v>
      </c>
      <c r="B224" s="370" t="s">
        <v>819</v>
      </c>
      <c r="C224" s="371" t="s">
        <v>1059</v>
      </c>
      <c r="D224" s="366" t="s">
        <v>516</v>
      </c>
      <c r="E224" s="366" t="s">
        <v>512</v>
      </c>
      <c r="F224" s="366" t="s">
        <v>874</v>
      </c>
    </row>
    <row r="225" spans="1:6" x14ac:dyDescent="0.25">
      <c r="A225" s="370" t="s">
        <v>470</v>
      </c>
      <c r="B225" s="370" t="s">
        <v>820</v>
      </c>
      <c r="C225" s="371" t="s">
        <v>821</v>
      </c>
      <c r="D225" s="366" t="s">
        <v>34</v>
      </c>
      <c r="E225" s="366" t="s">
        <v>512</v>
      </c>
      <c r="F225" s="366" t="s">
        <v>874</v>
      </c>
    </row>
    <row r="226" spans="1:6" x14ac:dyDescent="0.25">
      <c r="A226" s="370" t="s">
        <v>475</v>
      </c>
      <c r="B226" s="370" t="s">
        <v>824</v>
      </c>
      <c r="C226" s="371" t="s">
        <v>510</v>
      </c>
      <c r="D226" s="366" t="s">
        <v>34</v>
      </c>
      <c r="E226" s="366" t="s">
        <v>512</v>
      </c>
      <c r="F226" s="366" t="s">
        <v>916</v>
      </c>
    </row>
    <row r="227" spans="1:6" ht="30" x14ac:dyDescent="0.25">
      <c r="A227" s="370" t="s">
        <v>479</v>
      </c>
      <c r="B227" s="370" t="s">
        <v>825</v>
      </c>
      <c r="C227" s="371" t="s">
        <v>1060</v>
      </c>
      <c r="D227" s="366" t="s">
        <v>34</v>
      </c>
      <c r="E227" s="366" t="s">
        <v>512</v>
      </c>
      <c r="F227" s="366" t="s">
        <v>916</v>
      </c>
    </row>
    <row r="228" spans="1:6" ht="30" x14ac:dyDescent="0.25">
      <c r="A228" s="370" t="s">
        <v>480</v>
      </c>
      <c r="B228" s="370" t="s">
        <v>1027</v>
      </c>
      <c r="C228" s="371" t="s">
        <v>1061</v>
      </c>
      <c r="D228" s="366" t="s">
        <v>516</v>
      </c>
      <c r="E228" s="366" t="s">
        <v>512</v>
      </c>
      <c r="F228" s="366" t="s">
        <v>916</v>
      </c>
    </row>
    <row r="229" spans="1:6" x14ac:dyDescent="0.25">
      <c r="A229" s="374" t="s">
        <v>487</v>
      </c>
      <c r="B229" s="375" t="s">
        <v>827</v>
      </c>
      <c r="C229" s="376" t="s">
        <v>1059</v>
      </c>
      <c r="D229" s="367" t="s">
        <v>34</v>
      </c>
      <c r="E229" s="367" t="s">
        <v>512</v>
      </c>
      <c r="F229" s="367" t="s">
        <v>874</v>
      </c>
    </row>
    <row r="230" spans="1:6" x14ac:dyDescent="0.25">
      <c r="A230" s="370" t="s">
        <v>473</v>
      </c>
      <c r="B230" s="370" t="s">
        <v>828</v>
      </c>
      <c r="C230" s="371" t="s">
        <v>829</v>
      </c>
      <c r="D230" s="366" t="s">
        <v>520</v>
      </c>
      <c r="E230" s="366" t="s">
        <v>512</v>
      </c>
      <c r="F230" s="366" t="s">
        <v>874</v>
      </c>
    </row>
    <row r="231" spans="1:6" x14ac:dyDescent="0.25">
      <c r="A231" s="370" t="s">
        <v>481</v>
      </c>
      <c r="B231" s="370" t="s">
        <v>830</v>
      </c>
      <c r="C231" s="371" t="s">
        <v>1050</v>
      </c>
      <c r="D231" s="366" t="s">
        <v>520</v>
      </c>
      <c r="E231" s="366" t="s">
        <v>512</v>
      </c>
      <c r="F231" s="366" t="s">
        <v>911</v>
      </c>
    </row>
    <row r="232" spans="1:6" x14ac:dyDescent="0.25">
      <c r="A232" s="370" t="s">
        <v>482</v>
      </c>
      <c r="B232" s="370" t="s">
        <v>831</v>
      </c>
      <c r="C232" s="371" t="s">
        <v>709</v>
      </c>
      <c r="D232" s="366" t="s">
        <v>546</v>
      </c>
      <c r="E232" s="366" t="s">
        <v>512</v>
      </c>
      <c r="F232" s="366" t="s">
        <v>920</v>
      </c>
    </row>
    <row r="233" spans="1:6" x14ac:dyDescent="0.25">
      <c r="A233" s="370" t="s">
        <v>483</v>
      </c>
      <c r="B233" s="370" t="s">
        <v>832</v>
      </c>
      <c r="C233" s="371" t="s">
        <v>1062</v>
      </c>
      <c r="D233" s="366" t="s">
        <v>666</v>
      </c>
      <c r="E233" s="366" t="s">
        <v>512</v>
      </c>
      <c r="F233" s="366" t="s">
        <v>920</v>
      </c>
    </row>
    <row r="234" spans="1:6" x14ac:dyDescent="0.25">
      <c r="A234" s="370" t="s">
        <v>484</v>
      </c>
      <c r="B234" s="370" t="s">
        <v>833</v>
      </c>
      <c r="C234" s="371" t="s">
        <v>1010</v>
      </c>
      <c r="D234" s="366" t="s">
        <v>803</v>
      </c>
      <c r="E234" s="366" t="s">
        <v>512</v>
      </c>
      <c r="F234" s="366" t="s">
        <v>920</v>
      </c>
    </row>
    <row r="235" spans="1:6" x14ac:dyDescent="0.25">
      <c r="A235" s="370" t="s">
        <v>494</v>
      </c>
      <c r="B235" s="370" t="s">
        <v>1063</v>
      </c>
      <c r="C235" s="371" t="s">
        <v>821</v>
      </c>
      <c r="D235" s="366" t="s">
        <v>595</v>
      </c>
      <c r="E235" s="366" t="s">
        <v>512</v>
      </c>
      <c r="F235" s="366" t="s">
        <v>874</v>
      </c>
    </row>
    <row r="236" spans="1:6" x14ac:dyDescent="0.25">
      <c r="A236" s="370" t="s">
        <v>383</v>
      </c>
      <c r="B236" s="370" t="s">
        <v>835</v>
      </c>
      <c r="C236" s="371" t="s">
        <v>885</v>
      </c>
      <c r="D236" s="366" t="s">
        <v>516</v>
      </c>
      <c r="E236" s="366" t="s">
        <v>517</v>
      </c>
      <c r="F236" s="366" t="s">
        <v>874</v>
      </c>
    </row>
    <row r="237" spans="1:6" x14ac:dyDescent="0.25">
      <c r="A237" s="370" t="s">
        <v>384</v>
      </c>
      <c r="B237" s="370" t="s">
        <v>837</v>
      </c>
      <c r="C237" s="371" t="s">
        <v>515</v>
      </c>
      <c r="D237" s="366" t="s">
        <v>34</v>
      </c>
      <c r="E237" s="366" t="s">
        <v>517</v>
      </c>
      <c r="F237" s="366" t="s">
        <v>874</v>
      </c>
    </row>
    <row r="238" spans="1:6" x14ac:dyDescent="0.25">
      <c r="A238" s="370" t="s">
        <v>385</v>
      </c>
      <c r="B238" s="370" t="s">
        <v>838</v>
      </c>
      <c r="C238" s="371" t="s">
        <v>885</v>
      </c>
      <c r="D238" s="366" t="s">
        <v>34</v>
      </c>
      <c r="E238" s="366" t="s">
        <v>517</v>
      </c>
      <c r="F238" s="366" t="s">
        <v>874</v>
      </c>
    </row>
    <row r="239" spans="1:6" x14ac:dyDescent="0.25">
      <c r="A239" s="372" t="s">
        <v>1038</v>
      </c>
      <c r="B239" s="370" t="s">
        <v>840</v>
      </c>
      <c r="C239" s="371" t="s">
        <v>841</v>
      </c>
      <c r="D239" s="366" t="s">
        <v>34</v>
      </c>
      <c r="E239" s="366" t="s">
        <v>526</v>
      </c>
      <c r="F239" s="366" t="s">
        <v>874</v>
      </c>
    </row>
    <row r="240" spans="1:6" x14ac:dyDescent="0.25">
      <c r="A240" s="372" t="s">
        <v>1038</v>
      </c>
      <c r="B240" s="370" t="s">
        <v>840</v>
      </c>
      <c r="C240" s="371" t="s">
        <v>841</v>
      </c>
      <c r="D240" s="366" t="s">
        <v>511</v>
      </c>
      <c r="E240" s="366" t="s">
        <v>526</v>
      </c>
      <c r="F240" s="366" t="s">
        <v>874</v>
      </c>
    </row>
    <row r="241" spans="1:6" x14ac:dyDescent="0.25">
      <c r="A241" s="370" t="s">
        <v>1039</v>
      </c>
      <c r="B241" s="370" t="s">
        <v>1064</v>
      </c>
      <c r="C241" s="371" t="s">
        <v>686</v>
      </c>
      <c r="D241" s="366" t="s">
        <v>516</v>
      </c>
      <c r="E241" s="366" t="s">
        <v>526</v>
      </c>
      <c r="F241" s="366" t="s">
        <v>874</v>
      </c>
    </row>
    <row r="242" spans="1:6" x14ac:dyDescent="0.25">
      <c r="A242" s="370" t="s">
        <v>387</v>
      </c>
      <c r="B242" s="370" t="s">
        <v>842</v>
      </c>
      <c r="C242" s="371" t="s">
        <v>569</v>
      </c>
      <c r="D242" s="366" t="s">
        <v>34</v>
      </c>
      <c r="E242" s="366" t="s">
        <v>517</v>
      </c>
      <c r="F242" s="366" t="s">
        <v>874</v>
      </c>
    </row>
    <row r="243" spans="1:6" x14ac:dyDescent="0.25">
      <c r="A243" s="377" t="s">
        <v>467</v>
      </c>
      <c r="B243" s="378" t="s">
        <v>843</v>
      </c>
      <c r="C243" s="379" t="s">
        <v>681</v>
      </c>
      <c r="D243" s="366" t="s">
        <v>34</v>
      </c>
      <c r="E243" s="366" t="s">
        <v>526</v>
      </c>
      <c r="F243" s="366" t="s">
        <v>874</v>
      </c>
    </row>
    <row r="244" spans="1:6" x14ac:dyDescent="0.25">
      <c r="A244" s="377" t="s">
        <v>466</v>
      </c>
      <c r="B244" s="378" t="s">
        <v>844</v>
      </c>
      <c r="C244" s="379" t="s">
        <v>1065</v>
      </c>
      <c r="D244" s="366" t="s">
        <v>516</v>
      </c>
      <c r="E244" s="366" t="s">
        <v>526</v>
      </c>
      <c r="F244" s="366" t="s">
        <v>874</v>
      </c>
    </row>
    <row r="245" spans="1:6" x14ac:dyDescent="0.25">
      <c r="A245" s="377" t="s">
        <v>403</v>
      </c>
      <c r="B245" s="378" t="s">
        <v>846</v>
      </c>
      <c r="C245" s="379" t="s">
        <v>1066</v>
      </c>
      <c r="D245" s="366" t="s">
        <v>516</v>
      </c>
      <c r="E245" s="366" t="s">
        <v>526</v>
      </c>
      <c r="F245" s="366" t="s">
        <v>874</v>
      </c>
    </row>
    <row r="246" spans="1:6" x14ac:dyDescent="0.25">
      <c r="A246" s="377" t="s">
        <v>422</v>
      </c>
      <c r="B246" s="378" t="s">
        <v>848</v>
      </c>
      <c r="C246" s="379" t="s">
        <v>849</v>
      </c>
      <c r="D246" s="366" t="s">
        <v>34</v>
      </c>
      <c r="E246" s="366" t="s">
        <v>526</v>
      </c>
      <c r="F246" s="366" t="s">
        <v>874</v>
      </c>
    </row>
    <row r="247" spans="1:6" x14ac:dyDescent="0.25">
      <c r="A247" s="377" t="s">
        <v>423</v>
      </c>
      <c r="B247" s="378" t="s">
        <v>850</v>
      </c>
      <c r="C247" s="379" t="s">
        <v>851</v>
      </c>
      <c r="D247" s="366" t="s">
        <v>516</v>
      </c>
      <c r="E247" s="366" t="s">
        <v>526</v>
      </c>
      <c r="F247" s="366" t="s">
        <v>874</v>
      </c>
    </row>
    <row r="248" spans="1:6" x14ac:dyDescent="0.25">
      <c r="A248" s="377" t="s">
        <v>424</v>
      </c>
      <c r="B248" s="378" t="s">
        <v>852</v>
      </c>
      <c r="C248" s="379" t="s">
        <v>1067</v>
      </c>
      <c r="D248" s="366" t="s">
        <v>516</v>
      </c>
      <c r="E248" s="366" t="s">
        <v>526</v>
      </c>
      <c r="F248" s="366" t="s">
        <v>874</v>
      </c>
    </row>
    <row r="249" spans="1:6" x14ac:dyDescent="0.25">
      <c r="A249" s="377" t="s">
        <v>425</v>
      </c>
      <c r="B249" s="378" t="s">
        <v>854</v>
      </c>
      <c r="C249" s="379" t="s">
        <v>1068</v>
      </c>
      <c r="D249" s="366" t="s">
        <v>34</v>
      </c>
      <c r="E249" s="366" t="s">
        <v>526</v>
      </c>
      <c r="F249" s="366" t="s">
        <v>874</v>
      </c>
    </row>
    <row r="250" spans="1:6" x14ac:dyDescent="0.25">
      <c r="A250" s="377" t="s">
        <v>856</v>
      </c>
      <c r="B250" s="378" t="s">
        <v>857</v>
      </c>
      <c r="C250" s="379" t="s">
        <v>1029</v>
      </c>
      <c r="D250" s="366" t="s">
        <v>592</v>
      </c>
      <c r="E250" s="366" t="s">
        <v>526</v>
      </c>
      <c r="F250" s="366" t="s">
        <v>874</v>
      </c>
    </row>
    <row r="251" spans="1:6" x14ac:dyDescent="0.25">
      <c r="A251" s="377" t="s">
        <v>858</v>
      </c>
      <c r="B251" s="378" t="s">
        <v>859</v>
      </c>
      <c r="C251" s="379" t="s">
        <v>1029</v>
      </c>
      <c r="D251" s="366" t="s">
        <v>595</v>
      </c>
      <c r="E251" s="366" t="s">
        <v>526</v>
      </c>
      <c r="F251" s="366" t="s">
        <v>874</v>
      </c>
    </row>
    <row r="252" spans="1:6" x14ac:dyDescent="0.25">
      <c r="A252" s="380" t="s">
        <v>445</v>
      </c>
      <c r="B252" s="378" t="s">
        <v>860</v>
      </c>
      <c r="C252" s="379" t="s">
        <v>793</v>
      </c>
      <c r="D252" s="366" t="s">
        <v>786</v>
      </c>
      <c r="E252" s="366" t="s">
        <v>526</v>
      </c>
      <c r="F252" s="366" t="s">
        <v>1042</v>
      </c>
    </row>
    <row r="253" spans="1:6" x14ac:dyDescent="0.25">
      <c r="A253" s="380" t="s">
        <v>445</v>
      </c>
      <c r="B253" s="378" t="s">
        <v>860</v>
      </c>
      <c r="C253" s="379" t="s">
        <v>793</v>
      </c>
      <c r="D253" s="366" t="s">
        <v>34</v>
      </c>
      <c r="E253" s="366" t="s">
        <v>526</v>
      </c>
      <c r="F253" s="366" t="s">
        <v>1042</v>
      </c>
    </row>
    <row r="254" spans="1:6" x14ac:dyDescent="0.25">
      <c r="A254" s="380" t="s">
        <v>445</v>
      </c>
      <c r="B254" s="378" t="s">
        <v>860</v>
      </c>
      <c r="C254" s="379" t="s">
        <v>793</v>
      </c>
      <c r="D254" s="366" t="s">
        <v>516</v>
      </c>
      <c r="E254" s="366" t="s">
        <v>526</v>
      </c>
      <c r="F254" s="366" t="s">
        <v>1042</v>
      </c>
    </row>
    <row r="255" spans="1:6" x14ac:dyDescent="0.25">
      <c r="A255" s="377" t="s">
        <v>428</v>
      </c>
      <c r="B255" s="378" t="s">
        <v>861</v>
      </c>
      <c r="C255" s="379" t="s">
        <v>515</v>
      </c>
      <c r="D255" s="366" t="s">
        <v>34</v>
      </c>
      <c r="E255" s="366" t="s">
        <v>517</v>
      </c>
      <c r="F255" s="366" t="s">
        <v>874</v>
      </c>
    </row>
    <row r="256" spans="1:6" ht="30" x14ac:dyDescent="0.25">
      <c r="A256" s="377" t="s">
        <v>391</v>
      </c>
      <c r="B256" s="378" t="s">
        <v>862</v>
      </c>
      <c r="C256" s="379" t="s">
        <v>1069</v>
      </c>
      <c r="D256" s="366" t="s">
        <v>34</v>
      </c>
      <c r="E256" s="366" t="s">
        <v>526</v>
      </c>
      <c r="F256" s="366" t="s">
        <v>874</v>
      </c>
    </row>
    <row r="257" spans="1:6" x14ac:dyDescent="0.25">
      <c r="A257" s="377" t="s">
        <v>457</v>
      </c>
      <c r="B257" s="378" t="s">
        <v>1070</v>
      </c>
      <c r="C257" s="379" t="s">
        <v>865</v>
      </c>
      <c r="D257" s="366" t="s">
        <v>516</v>
      </c>
      <c r="E257" s="366" t="s">
        <v>526</v>
      </c>
      <c r="F257" s="366" t="s">
        <v>874</v>
      </c>
    </row>
    <row r="258" spans="1:6" ht="30" x14ac:dyDescent="0.2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5.75" thickBot="1" x14ac:dyDescent="0.3">
      <c r="A2" t="s">
        <v>1081</v>
      </c>
      <c r="B2" s="33"/>
      <c r="C2" s="33"/>
      <c r="E2" t="s">
        <v>1082</v>
      </c>
      <c r="O2" s="18"/>
      <c r="P2" s="18"/>
      <c r="Q2" s="20" t="s">
        <v>1083</v>
      </c>
      <c r="R2" s="32" t="s">
        <v>1084</v>
      </c>
      <c r="T2" s="10"/>
      <c r="V2" s="18" t="s">
        <v>1081</v>
      </c>
    </row>
    <row r="3" spans="1:28" ht="25.5" x14ac:dyDescent="0.3">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5" x14ac:dyDescent="0.3">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5" x14ac:dyDescent="0.3">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5" x14ac:dyDescent="0.3">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75" x14ac:dyDescent="0.3">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5" x14ac:dyDescent="0.3">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5" x14ac:dyDescent="0.3">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3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3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5" x14ac:dyDescent="0.3">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5" x14ac:dyDescent="0.3">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5" x14ac:dyDescent="0.3">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5" x14ac:dyDescent="0.3">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5" x14ac:dyDescent="0.3">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5" x14ac:dyDescent="0.3">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2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2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2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2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2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2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2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2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2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2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2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2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75" x14ac:dyDescent="0.2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2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2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2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2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2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2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2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2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2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2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2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2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5" x14ac:dyDescent="0.3">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2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2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5" x14ac:dyDescent="0.3">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2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75" x14ac:dyDescent="0.2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2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5" x14ac:dyDescent="0.3">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75" x14ac:dyDescent="0.2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2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5" x14ac:dyDescent="0.3">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2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2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2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2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2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2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2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2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2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2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2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2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2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2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2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2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2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2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2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2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2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2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2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2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2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2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2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2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2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2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2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2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2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2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2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2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2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75" x14ac:dyDescent="0.2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2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2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2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2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2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2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2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2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2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2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2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2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2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2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2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2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2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2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2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2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2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2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2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2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2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2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2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2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2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25">
      <c r="E121" t="s">
        <v>1550</v>
      </c>
      <c r="I121" s="8"/>
      <c r="V121" s="18" t="s">
        <v>342</v>
      </c>
      <c r="Z121" s="28" t="s">
        <v>1551</v>
      </c>
      <c r="AA121" s="29" t="s">
        <v>1552</v>
      </c>
      <c r="AB121" s="29" t="str">
        <f>Table15[[#This Row],[Subject Study Pack Code]]&amp;" - "&amp;Table15[[#This Row],[Subject Name]]</f>
        <v>CHEM20011 - Environmental Chemistry</v>
      </c>
    </row>
    <row r="122" spans="1:28" x14ac:dyDescent="0.2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25">
      <c r="E123" t="s">
        <v>1556</v>
      </c>
      <c r="I123" s="8"/>
      <c r="V123" s="61" t="s">
        <v>500</v>
      </c>
      <c r="Z123" s="28" t="s">
        <v>1557</v>
      </c>
      <c r="AA123" s="29" t="s">
        <v>1558</v>
      </c>
      <c r="AB123" s="29" t="str">
        <f>Table15[[#This Row],[Subject Study Pack Code]]&amp;" - "&amp;Table15[[#This Row],[Subject Name]]</f>
        <v>CHEM20019 - Practical Chemistry 2</v>
      </c>
    </row>
    <row r="124" spans="1:28" x14ac:dyDescent="0.2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25">
      <c r="E125" t="s">
        <v>1562</v>
      </c>
      <c r="I125" s="8"/>
      <c r="V125" s="18" t="s">
        <v>356</v>
      </c>
      <c r="Z125" s="28" t="s">
        <v>1563</v>
      </c>
      <c r="AA125" s="29" t="s">
        <v>1564</v>
      </c>
      <c r="AB125" s="29" t="str">
        <f>Table15[[#This Row],[Subject Study Pack Code]]&amp;" - "&amp;Table15[[#This Row],[Subject Name]]</f>
        <v>CHEM30001 - Physical Chemistry IIIA</v>
      </c>
    </row>
    <row r="126" spans="1:28" x14ac:dyDescent="0.2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25">
      <c r="E127" t="s">
        <v>1568</v>
      </c>
      <c r="I127" s="8"/>
      <c r="V127" s="63" t="s">
        <v>464</v>
      </c>
      <c r="Z127" s="28" t="s">
        <v>1569</v>
      </c>
      <c r="AA127" s="29" t="s">
        <v>1570</v>
      </c>
      <c r="AB127" s="29" t="str">
        <f>Table15[[#This Row],[Subject Study Pack Code]]&amp;" - "&amp;Table15[[#This Row],[Subject Name]]</f>
        <v>CHEM30013 - Chemical Research Project</v>
      </c>
    </row>
    <row r="128" spans="1:28" x14ac:dyDescent="0.2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2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25">
      <c r="E130" t="s">
        <v>1577</v>
      </c>
      <c r="I130" s="8"/>
      <c r="V130" s="61" t="s">
        <v>496</v>
      </c>
      <c r="Z130" s="28" t="s">
        <v>1578</v>
      </c>
      <c r="AA130" s="29" t="s">
        <v>1579</v>
      </c>
      <c r="AB130" s="29" t="str">
        <f>Table15[[#This Row],[Subject Study Pack Code]]&amp;" - "&amp;Table15[[#This Row],[Subject Name]]</f>
        <v>CHEM30016 - Reactivity and Mechanism</v>
      </c>
    </row>
    <row r="131" spans="5:28" x14ac:dyDescent="0.2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25">
      <c r="E132" t="s">
        <v>1583</v>
      </c>
      <c r="I132" s="8"/>
      <c r="V132" s="61" t="s">
        <v>687</v>
      </c>
      <c r="Z132" s="28" t="s">
        <v>1584</v>
      </c>
      <c r="AA132" s="29" t="s">
        <v>1585</v>
      </c>
      <c r="AB132" s="29" t="str">
        <f>Table15[[#This Row],[Subject Study Pack Code]]&amp;" - "&amp;Table15[[#This Row],[Subject Name]]</f>
        <v>CHEM40004 - Chemistry Research Project</v>
      </c>
    </row>
    <row r="133" spans="5:28" x14ac:dyDescent="0.25">
      <c r="E133" t="s">
        <v>1586</v>
      </c>
      <c r="V133" s="63" t="s">
        <v>690</v>
      </c>
      <c r="Z133" s="28" t="s">
        <v>1587</v>
      </c>
      <c r="AA133" s="29" t="s">
        <v>1585</v>
      </c>
      <c r="AB133" s="29" t="str">
        <f>Table15[[#This Row],[Subject Study Pack Code]]&amp;" - "&amp;Table15[[#This Row],[Subject Name]]</f>
        <v>CHEM40008 - Chemistry Research Project</v>
      </c>
    </row>
    <row r="134" spans="5:28" x14ac:dyDescent="0.25">
      <c r="E134" t="s">
        <v>1588</v>
      </c>
      <c r="V134" s="61" t="s">
        <v>690</v>
      </c>
      <c r="Z134" s="28" t="s">
        <v>1589</v>
      </c>
      <c r="AA134" s="29" t="s">
        <v>1585</v>
      </c>
      <c r="AB134" s="29" t="str">
        <f>Table15[[#This Row],[Subject Study Pack Code]]&amp;" - "&amp;Table15[[#This Row],[Subject Name]]</f>
        <v>CHEM40009 - Chemistry Research Project</v>
      </c>
    </row>
    <row r="135" spans="5:28" x14ac:dyDescent="0.25">
      <c r="E135" t="s">
        <v>1590</v>
      </c>
      <c r="V135" s="63" t="s">
        <v>691</v>
      </c>
      <c r="Z135" s="29" t="s">
        <v>1591</v>
      </c>
      <c r="AA135" s="29" t="s">
        <v>1245</v>
      </c>
      <c r="AB135" s="29" t="str">
        <f>Table15[[#This Row],[Subject Study Pack Code]]&amp;" - "&amp;Table15[[#This Row],[Subject Name]]</f>
        <v>CHEM80001 - NEW - Name TBC</v>
      </c>
    </row>
    <row r="136" spans="5:28" x14ac:dyDescent="0.25">
      <c r="E136" t="s">
        <v>1592</v>
      </c>
      <c r="V136" s="61" t="s">
        <v>691</v>
      </c>
      <c r="Z136" s="28" t="s">
        <v>1593</v>
      </c>
      <c r="AA136" s="29" t="s">
        <v>1101</v>
      </c>
      <c r="AB136" s="29" t="str">
        <f>Table15[[#This Row],[Subject Study Pack Code]]&amp;" - "&amp;Table15[[#This Row],[Subject Name]]</f>
        <v>CHEM90001 - PhD Research</v>
      </c>
    </row>
    <row r="137" spans="5:28" x14ac:dyDescent="0.25">
      <c r="E137" t="s">
        <v>1594</v>
      </c>
      <c r="V137" s="63" t="s">
        <v>692</v>
      </c>
      <c r="Z137" s="28" t="s">
        <v>1595</v>
      </c>
      <c r="AA137" s="29" t="s">
        <v>1232</v>
      </c>
      <c r="AB137" s="29" t="str">
        <f>Table15[[#This Row],[Subject Study Pack Code]]&amp;" - "&amp;Table15[[#This Row],[Subject Name]]</f>
        <v>CHEM90003 - MPhil Research</v>
      </c>
    </row>
    <row r="138" spans="5:28" x14ac:dyDescent="0.25">
      <c r="E138" t="s">
        <v>1596</v>
      </c>
      <c r="V138" s="61" t="s">
        <v>692</v>
      </c>
      <c r="Z138" s="28" t="s">
        <v>1597</v>
      </c>
      <c r="AA138" s="29" t="s">
        <v>1552</v>
      </c>
      <c r="AB138" s="29" t="str">
        <f>Table15[[#This Row],[Subject Study Pack Code]]&amp;" - "&amp;Table15[[#This Row],[Subject Name]]</f>
        <v>CHEM90007 - Environmental Chemistry</v>
      </c>
    </row>
    <row r="139" spans="5:28" x14ac:dyDescent="0.25">
      <c r="E139" t="s">
        <v>1598</v>
      </c>
      <c r="V139" s="63" t="s">
        <v>694</v>
      </c>
      <c r="Z139" s="28" t="s">
        <v>1599</v>
      </c>
      <c r="AA139" s="29" t="s">
        <v>1600</v>
      </c>
      <c r="AB139" s="29" t="str">
        <f>Table15[[#This Row],[Subject Study Pack Code]]&amp;" - "&amp;Table15[[#This Row],[Subject Name]]</f>
        <v>CHEM90008 - Advanced Spectroscopy</v>
      </c>
    </row>
    <row r="140" spans="5:28" x14ac:dyDescent="0.2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25">
      <c r="E141" t="s">
        <v>1604</v>
      </c>
      <c r="V141" s="63" t="s">
        <v>695</v>
      </c>
      <c r="Z141" s="28" t="s">
        <v>1605</v>
      </c>
      <c r="AA141" s="29" t="s">
        <v>1606</v>
      </c>
      <c r="AB141" s="29" t="str">
        <f>Table15[[#This Row],[Subject Study Pack Code]]&amp;" - "&amp;Table15[[#This Row],[Subject Name]]</f>
        <v>CHEM90010 - Advanced Chemical Applications 1</v>
      </c>
    </row>
    <row r="142" spans="5:28" x14ac:dyDescent="0.25">
      <c r="E142" t="s">
        <v>1607</v>
      </c>
      <c r="V142" s="61" t="s">
        <v>695</v>
      </c>
      <c r="Z142" s="28" t="s">
        <v>1608</v>
      </c>
      <c r="AA142" s="29" t="s">
        <v>1609</v>
      </c>
      <c r="AB142" s="29" t="str">
        <f>Table15[[#This Row],[Subject Study Pack Code]]&amp;" - "&amp;Table15[[#This Row],[Subject Name]]</f>
        <v>CHEM90013 - Chemistry Masters Research Project</v>
      </c>
    </row>
    <row r="143" spans="5:28" x14ac:dyDescent="0.25">
      <c r="E143" t="s">
        <v>1610</v>
      </c>
      <c r="V143" s="63" t="s">
        <v>447</v>
      </c>
      <c r="Z143" s="28" t="s">
        <v>1611</v>
      </c>
      <c r="AA143" s="29" t="s">
        <v>1609</v>
      </c>
      <c r="AB143" s="29" t="str">
        <f>Table15[[#This Row],[Subject Study Pack Code]]&amp;" - "&amp;Table15[[#This Row],[Subject Name]]</f>
        <v>CHEM90014 - Chemistry Masters Research Project</v>
      </c>
    </row>
    <row r="144" spans="5:28" x14ac:dyDescent="0.25">
      <c r="E144" t="s">
        <v>1612</v>
      </c>
      <c r="V144" s="63" t="s">
        <v>472</v>
      </c>
      <c r="Z144" s="28" t="s">
        <v>1613</v>
      </c>
      <c r="AA144" s="29" t="s">
        <v>1609</v>
      </c>
      <c r="AB144" s="29" t="str">
        <f>Table15[[#This Row],[Subject Study Pack Code]]&amp;" - "&amp;Table15[[#This Row],[Subject Name]]</f>
        <v>CHEM90015 - Chemistry Masters Research Project</v>
      </c>
    </row>
    <row r="145" spans="5:28" x14ac:dyDescent="0.25">
      <c r="E145" t="s">
        <v>1614</v>
      </c>
      <c r="V145" s="63" t="s">
        <v>451</v>
      </c>
      <c r="Z145" s="28" t="s">
        <v>1615</v>
      </c>
      <c r="AA145" s="29" t="s">
        <v>1609</v>
      </c>
      <c r="AB145" s="29" t="str">
        <f>Table15[[#This Row],[Subject Study Pack Code]]&amp;" - "&amp;Table15[[#This Row],[Subject Name]]</f>
        <v>CHEM90016 - Chemistry Masters Research Project</v>
      </c>
    </row>
    <row r="146" spans="5:28" x14ac:dyDescent="0.2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25">
      <c r="E147" t="s">
        <v>1619</v>
      </c>
      <c r="V147" s="61" t="s">
        <v>456</v>
      </c>
      <c r="Z147" s="28" t="s">
        <v>1620</v>
      </c>
      <c r="AA147" s="29" t="s">
        <v>1621</v>
      </c>
      <c r="AB147" s="29" t="str">
        <f>Table15[[#This Row],[Subject Study Pack Code]]&amp;" - "&amp;Table15[[#This Row],[Subject Name]]</f>
        <v>CHEM90018 - Advanced Chemical Applications 2</v>
      </c>
    </row>
    <row r="148" spans="5:28" x14ac:dyDescent="0.25">
      <c r="E148" t="s">
        <v>1622</v>
      </c>
      <c r="V148" s="18" t="s">
        <v>359</v>
      </c>
      <c r="Z148" s="28" t="s">
        <v>1623</v>
      </c>
      <c r="AA148" s="29" t="s">
        <v>1609</v>
      </c>
      <c r="AB148" s="29" t="str">
        <f>Table15[[#This Row],[Subject Study Pack Code]]&amp;" - "&amp;Table15[[#This Row],[Subject Name]]</f>
        <v>CHEM90019 - Chemistry Masters Research Project</v>
      </c>
    </row>
    <row r="149" spans="5:28" x14ac:dyDescent="0.25">
      <c r="E149" t="s">
        <v>1624</v>
      </c>
      <c r="V149" s="61" t="s">
        <v>474</v>
      </c>
      <c r="Z149" s="28" t="s">
        <v>1625</v>
      </c>
      <c r="AA149" s="29" t="s">
        <v>1609</v>
      </c>
      <c r="AB149" s="29" t="str">
        <f>Table15[[#This Row],[Subject Study Pack Code]]&amp;" - "&amp;Table15[[#This Row],[Subject Name]]</f>
        <v>CHEM90020 - Chemistry Masters Research Project</v>
      </c>
    </row>
    <row r="150" spans="5:28" x14ac:dyDescent="0.25">
      <c r="E150" t="s">
        <v>1626</v>
      </c>
      <c r="V150" s="63" t="s">
        <v>458</v>
      </c>
      <c r="Z150" s="28" t="s">
        <v>1627</v>
      </c>
      <c r="AA150" s="29" t="s">
        <v>1609</v>
      </c>
      <c r="AB150" s="29" t="str">
        <f>Table15[[#This Row],[Subject Study Pack Code]]&amp;" - "&amp;Table15[[#This Row],[Subject Name]]</f>
        <v>CHEM90021 - Chemistry Masters Research Project</v>
      </c>
    </row>
    <row r="151" spans="5:28" x14ac:dyDescent="0.25">
      <c r="E151" t="s">
        <v>1628</v>
      </c>
      <c r="V151" s="63" t="s">
        <v>712</v>
      </c>
      <c r="Z151" s="28" t="s">
        <v>1629</v>
      </c>
      <c r="AA151" s="29" t="s">
        <v>1609</v>
      </c>
      <c r="AB151" s="29" t="str">
        <f>Table15[[#This Row],[Subject Study Pack Code]]&amp;" - "&amp;Table15[[#This Row],[Subject Name]]</f>
        <v>CHEM90022 - Chemistry Masters Research Project</v>
      </c>
    </row>
    <row r="152" spans="5:28" x14ac:dyDescent="0.25">
      <c r="E152" t="s">
        <v>1630</v>
      </c>
      <c r="V152" s="61" t="s">
        <v>465</v>
      </c>
      <c r="Z152" s="28" t="s">
        <v>1631</v>
      </c>
      <c r="AA152" s="29" t="s">
        <v>1101</v>
      </c>
      <c r="AB152" s="29" t="str">
        <f>Table15[[#This Row],[Subject Study Pack Code]]&amp;" - "&amp;Table15[[#This Row],[Subject Name]]</f>
        <v>CHEN90004 - PhD Research</v>
      </c>
    </row>
    <row r="153" spans="5:28" x14ac:dyDescent="0.25">
      <c r="E153" t="s">
        <v>1632</v>
      </c>
      <c r="V153" s="63" t="s">
        <v>498</v>
      </c>
      <c r="Z153" s="28" t="s">
        <v>1633</v>
      </c>
      <c r="AA153" s="29" t="s">
        <v>1634</v>
      </c>
      <c r="AB153" s="29" t="str">
        <f>Table15[[#This Row],[Subject Study Pack Code]]&amp;" - "&amp;Table15[[#This Row],[Subject Name]]</f>
        <v>CHEN90008 - OLD</v>
      </c>
    </row>
    <row r="154" spans="5:28" x14ac:dyDescent="0.25">
      <c r="E154" t="s">
        <v>1635</v>
      </c>
      <c r="V154" s="63" t="s">
        <v>718</v>
      </c>
      <c r="Z154" s="29" t="s">
        <v>1636</v>
      </c>
      <c r="AA154" s="29" t="s">
        <v>1245</v>
      </c>
      <c r="AB154" s="29" t="str">
        <f>Table15[[#This Row],[Subject Study Pack Code]]&amp;" - "&amp;Table15[[#This Row],[Subject Name]]</f>
        <v>COMP90059 - NEW - Name TBC</v>
      </c>
    </row>
    <row r="155" spans="5:28" x14ac:dyDescent="0.25">
      <c r="E155" t="s">
        <v>1637</v>
      </c>
      <c r="V155" s="61" t="s">
        <v>499</v>
      </c>
      <c r="Z155" s="28" t="s">
        <v>1638</v>
      </c>
      <c r="AA155" s="29" t="s">
        <v>1101</v>
      </c>
      <c r="AB155" s="29" t="str">
        <f>Table15[[#This Row],[Subject Study Pack Code]]&amp;" - "&amp;Table15[[#This Row],[Subject Name]]</f>
        <v>CVEN90037 - PhD Research</v>
      </c>
    </row>
    <row r="156" spans="5:28" x14ac:dyDescent="0.25">
      <c r="E156" t="s">
        <v>1639</v>
      </c>
      <c r="V156" s="63" t="s">
        <v>459</v>
      </c>
      <c r="Z156" s="28" t="s">
        <v>1640</v>
      </c>
      <c r="AA156" s="29" t="s">
        <v>1634</v>
      </c>
      <c r="AB156" s="29" t="str">
        <f>Table15[[#This Row],[Subject Study Pack Code]]&amp;" - "&amp;Table15[[#This Row],[Subject Name]]</f>
        <v>DEVT30001 - OLD</v>
      </c>
    </row>
    <row r="157" spans="5:28" x14ac:dyDescent="0.25">
      <c r="E157" t="s">
        <v>1639</v>
      </c>
      <c r="V157" s="60" t="s">
        <v>448</v>
      </c>
      <c r="Z157" s="28" t="s">
        <v>1641</v>
      </c>
      <c r="AA157" s="29" t="s">
        <v>1642</v>
      </c>
      <c r="AB157" s="29" t="str">
        <f>Table15[[#This Row],[Subject Study Pack Code]]&amp;" - "&amp;Table15[[#This Row],[Subject Name]]</f>
        <v>DEVT90003 - The Political Ecology of Development</v>
      </c>
    </row>
    <row r="158" spans="5:28" x14ac:dyDescent="0.25">
      <c r="E158" t="s">
        <v>62</v>
      </c>
      <c r="V158" s="60" t="s">
        <v>493</v>
      </c>
      <c r="Z158" s="28" t="s">
        <v>1643</v>
      </c>
      <c r="AA158" s="29" t="s">
        <v>1644</v>
      </c>
      <c r="AB158" s="29" t="str">
        <f>Table15[[#This Row],[Subject Study Pack Code]]&amp;" - "&amp;Table15[[#This Row],[Subject Name]]</f>
        <v>ECOL20003 - Ecology</v>
      </c>
    </row>
    <row r="159" spans="5:28" x14ac:dyDescent="0.25">
      <c r="E159" t="s">
        <v>1645</v>
      </c>
      <c r="V159" s="61" t="s">
        <v>501</v>
      </c>
      <c r="Z159" s="28" t="s">
        <v>500</v>
      </c>
      <c r="AA159" s="29" t="s">
        <v>675</v>
      </c>
      <c r="AB159" s="29" t="str">
        <f>Table15[[#This Row],[Subject Study Pack Code]]&amp;" - "&amp;Table15[[#This Row],[Subject Name]]</f>
        <v>ECOL30005 - Applied Ecology</v>
      </c>
    </row>
    <row r="160" spans="5:28" x14ac:dyDescent="0.25">
      <c r="E160" t="s">
        <v>1646</v>
      </c>
      <c r="V160" s="63" t="s">
        <v>495</v>
      </c>
      <c r="Z160" s="28" t="s">
        <v>1647</v>
      </c>
      <c r="AA160" s="29" t="s">
        <v>1648</v>
      </c>
      <c r="AB160" s="29" t="str">
        <f>Table15[[#This Row],[Subject Study Pack Code]]&amp;" - "&amp;Table15[[#This Row],[Subject Name]]</f>
        <v>ECOL30006 - Ecology in Changing Environments</v>
      </c>
    </row>
    <row r="161" spans="5:28" x14ac:dyDescent="0.2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25">
      <c r="E162" t="s">
        <v>1652</v>
      </c>
      <c r="V162" s="63" t="s">
        <v>732</v>
      </c>
      <c r="Z162" s="28" t="s">
        <v>1653</v>
      </c>
      <c r="AA162" s="29" t="s">
        <v>1101</v>
      </c>
      <c r="AB162" s="29" t="str">
        <f>Table15[[#This Row],[Subject Study Pack Code]]&amp;" - "&amp;Table15[[#This Row],[Subject Name]]</f>
        <v>EDUC90514 - PhD Research</v>
      </c>
    </row>
    <row r="163" spans="5:28" x14ac:dyDescent="0.25">
      <c r="E163" t="s">
        <v>1654</v>
      </c>
      <c r="V163" s="61" t="s">
        <v>732</v>
      </c>
      <c r="Z163" s="28" t="s">
        <v>464</v>
      </c>
      <c r="AA163" s="29" t="s">
        <v>680</v>
      </c>
      <c r="AB163" s="29" t="str">
        <f>Table15[[#This Row],[Subject Study Pack Code]]&amp;" - "&amp;Table15[[#This Row],[Subject Name]]</f>
        <v>ENST20001 - Human Behaviour and Environment</v>
      </c>
    </row>
    <row r="164" spans="5:28" x14ac:dyDescent="0.25">
      <c r="E164" t="s">
        <v>1655</v>
      </c>
      <c r="V164" s="63" t="s">
        <v>734</v>
      </c>
      <c r="Z164" s="28" t="s">
        <v>1656</v>
      </c>
      <c r="AA164" s="29" t="s">
        <v>1657</v>
      </c>
      <c r="AB164" s="29" t="str">
        <f>Table15[[#This Row],[Subject Study Pack Code]]&amp;" - "&amp;Table15[[#This Row],[Subject Name]]</f>
        <v>ENST20002 - Environmental Change Field Class</v>
      </c>
    </row>
    <row r="165" spans="5:28" x14ac:dyDescent="0.25">
      <c r="E165" t="s">
        <v>1658</v>
      </c>
      <c r="V165" s="61" t="s">
        <v>734</v>
      </c>
      <c r="Z165" s="28" t="s">
        <v>1659</v>
      </c>
      <c r="AA165" s="29" t="s">
        <v>1660</v>
      </c>
      <c r="AB165" s="29" t="str">
        <f>Table15[[#This Row],[Subject Study Pack Code]]&amp;" - "&amp;Table15[[#This Row],[Subject Name]]</f>
        <v>ENST70001 - Environmental Research Proj (50 Long)</v>
      </c>
    </row>
    <row r="166" spans="5:28" x14ac:dyDescent="0.25">
      <c r="E166" t="s">
        <v>1661</v>
      </c>
      <c r="V166" s="63" t="s">
        <v>736</v>
      </c>
      <c r="Z166" s="28" t="s">
        <v>1662</v>
      </c>
      <c r="AA166" s="29" t="s">
        <v>1663</v>
      </c>
      <c r="AB166" s="29" t="str">
        <f>Table15[[#This Row],[Subject Study Pack Code]]&amp;" - "&amp;Table15[[#This Row],[Subject Name]]</f>
        <v>ENST70002 - Environmental Research - Industry D</v>
      </c>
    </row>
    <row r="167" spans="5:28" x14ac:dyDescent="0.2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25">
      <c r="E168" t="s">
        <v>1667</v>
      </c>
      <c r="V168" s="63" t="s">
        <v>738</v>
      </c>
      <c r="Z168" s="28" t="s">
        <v>1668</v>
      </c>
      <c r="AA168" s="29" t="s">
        <v>1669</v>
      </c>
      <c r="AB168" s="29" t="str">
        <f>Table15[[#This Row],[Subject Study Pack Code]]&amp;" - "&amp;Table15[[#This Row],[Subject Name]]</f>
        <v>ENST90004 - Climate Change Politics and Policy</v>
      </c>
    </row>
    <row r="169" spans="5:28" x14ac:dyDescent="0.25">
      <c r="E169" t="s">
        <v>1670</v>
      </c>
      <c r="V169" s="61" t="s">
        <v>738</v>
      </c>
      <c r="Z169" s="28" t="s">
        <v>1671</v>
      </c>
      <c r="AA169" s="29" t="s">
        <v>1672</v>
      </c>
      <c r="AB169" s="29" t="str">
        <f>Table15[[#This Row],[Subject Study Pack Code]]&amp;" - "&amp;Table15[[#This Row],[Subject Name]]</f>
        <v>ENST90005 - Environmental Policy</v>
      </c>
    </row>
    <row r="170" spans="5:28" x14ac:dyDescent="0.25">
      <c r="E170" t="s">
        <v>1673</v>
      </c>
      <c r="V170" s="63" t="s">
        <v>740</v>
      </c>
      <c r="Z170" s="28" t="s">
        <v>952</v>
      </c>
      <c r="AA170" s="29" t="s">
        <v>984</v>
      </c>
      <c r="AB170" s="29" t="str">
        <f>Table15[[#This Row],[Subject Study Pack Code]]&amp;" - "&amp;Table15[[#This Row],[Subject Name]]</f>
        <v>ENST90006 - Environmental Research Review (12.5)</v>
      </c>
    </row>
    <row r="171" spans="5:28" x14ac:dyDescent="0.25">
      <c r="E171" t="s">
        <v>1674</v>
      </c>
      <c r="V171" s="61" t="s">
        <v>740</v>
      </c>
      <c r="Z171" s="28" t="s">
        <v>954</v>
      </c>
      <c r="AA171" s="29" t="s">
        <v>988</v>
      </c>
      <c r="AB171" s="29" t="str">
        <f>Table15[[#This Row],[Subject Study Pack Code]]&amp;" - "&amp;Table15[[#This Row],[Subject Name]]</f>
        <v>ENST90007 - Environmental Research Project (25)</v>
      </c>
    </row>
    <row r="172" spans="5:28" x14ac:dyDescent="0.25">
      <c r="E172" t="s">
        <v>1675</v>
      </c>
      <c r="V172" s="18" t="s">
        <v>402</v>
      </c>
      <c r="Z172" s="28" t="s">
        <v>956</v>
      </c>
      <c r="AA172" s="29" t="s">
        <v>989</v>
      </c>
      <c r="AB172" s="29" t="str">
        <f>Table15[[#This Row],[Subject Study Pack Code]]&amp;" - "&amp;Table15[[#This Row],[Subject Name]]</f>
        <v>ENST90016 - Environmental Research Project (50)</v>
      </c>
    </row>
    <row r="173" spans="5:28" x14ac:dyDescent="0.25">
      <c r="E173" t="s">
        <v>1676</v>
      </c>
      <c r="V173" s="18" t="s">
        <v>360</v>
      </c>
      <c r="Z173" s="28" t="s">
        <v>1677</v>
      </c>
      <c r="AA173" s="29" t="s">
        <v>1678</v>
      </c>
      <c r="AB173" s="29" t="str">
        <f>Table15[[#This Row],[Subject Study Pack Code]]&amp;" - "&amp;Table15[[#This Row],[Subject Name]]</f>
        <v>ENST90017 - Environmental Policy Instruments</v>
      </c>
    </row>
    <row r="174" spans="5:28" x14ac:dyDescent="0.25">
      <c r="E174" t="s">
        <v>1679</v>
      </c>
      <c r="V174" s="18" t="s">
        <v>360</v>
      </c>
      <c r="Z174" s="28" t="s">
        <v>1680</v>
      </c>
      <c r="AA174" s="29" t="s">
        <v>1681</v>
      </c>
      <c r="AB174" s="29" t="str">
        <f>Table15[[#This Row],[Subject Study Pack Code]]&amp;" - "&amp;Table15[[#This Row],[Subject Name]]</f>
        <v>ENST90019 - Contemporary Environmental Issues B</v>
      </c>
    </row>
    <row r="175" spans="5:28" x14ac:dyDescent="0.25">
      <c r="E175" t="s">
        <v>1682</v>
      </c>
      <c r="V175" s="18" t="s">
        <v>361</v>
      </c>
      <c r="Z175" s="28" t="s">
        <v>1683</v>
      </c>
      <c r="AA175" s="29" t="s">
        <v>1684</v>
      </c>
      <c r="AB175" s="29" t="str">
        <f>Table15[[#This Row],[Subject Study Pack Code]]&amp;" - "&amp;Table15[[#This Row],[Subject Name]]</f>
        <v>ENST90022 - Contemporary Environmental Issues A</v>
      </c>
    </row>
    <row r="176" spans="5:28" x14ac:dyDescent="0.2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25">
      <c r="E177" t="s">
        <v>1688</v>
      </c>
      <c r="V177" s="18" t="s">
        <v>362</v>
      </c>
      <c r="Z177" s="28" t="s">
        <v>994</v>
      </c>
      <c r="AA177" s="29" t="s">
        <v>995</v>
      </c>
      <c r="AB177" s="29" t="str">
        <f>Table15[[#This Row],[Subject Study Pack Code]]&amp;" - "&amp;Table15[[#This Row],[Subject Name]]</f>
        <v>ENST90025 - Environmental Industry Research (25)</v>
      </c>
    </row>
    <row r="178" spans="5:28" x14ac:dyDescent="0.2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25">
      <c r="E179" t="s">
        <v>1692</v>
      </c>
      <c r="V179" s="18" t="s">
        <v>364</v>
      </c>
      <c r="Z179" s="28" t="s">
        <v>1329</v>
      </c>
      <c r="AA179" s="29" t="s">
        <v>1693</v>
      </c>
      <c r="AB179" s="29" t="str">
        <f>Table15[[#This Row],[Subject Study Pack Code]]&amp;" - "&amp;Table15[[#This Row],[Subject Name]]</f>
        <v>ENST90031 - Bushfire Interface Design Workshop</v>
      </c>
    </row>
    <row r="180" spans="5:28" x14ac:dyDescent="0.25">
      <c r="E180" t="s">
        <v>1694</v>
      </c>
      <c r="V180" s="18" t="s">
        <v>365</v>
      </c>
      <c r="Z180" s="28" t="s">
        <v>1695</v>
      </c>
      <c r="AA180" s="29" t="s">
        <v>1696</v>
      </c>
      <c r="AB180" s="29" t="str">
        <f>Table15[[#This Row],[Subject Study Pack Code]]&amp;" - "&amp;Table15[[#This Row],[Subject Name]]</f>
        <v>ENST90032 - Sustainability and Behavioural Change</v>
      </c>
    </row>
    <row r="181" spans="5:28" x14ac:dyDescent="0.25">
      <c r="E181" t="s">
        <v>1697</v>
      </c>
      <c r="V181" s="18" t="s">
        <v>408</v>
      </c>
      <c r="Z181" s="28" t="s">
        <v>447</v>
      </c>
      <c r="AA181" s="29" t="s">
        <v>696</v>
      </c>
      <c r="AB181" s="29" t="str">
        <f>Table15[[#This Row],[Subject Study Pack Code]]&amp;" - "&amp;Table15[[#This Row],[Subject Name]]</f>
        <v>ENST90033 - Climate Change Mitigation</v>
      </c>
    </row>
    <row r="182" spans="5:28" x14ac:dyDescent="0.25">
      <c r="E182" t="s">
        <v>1698</v>
      </c>
      <c r="V182" s="18" t="s">
        <v>758</v>
      </c>
      <c r="Z182" s="28" t="s">
        <v>1699</v>
      </c>
      <c r="AA182" s="29" t="s">
        <v>1700</v>
      </c>
      <c r="AB182" s="29" t="str">
        <f>Table15[[#This Row],[Subject Study Pack Code]]&amp;" - "&amp;Table15[[#This Row],[Subject Name]]</f>
        <v>ENST90034 - Adapting to Climate Change</v>
      </c>
    </row>
    <row r="183" spans="5:28" x14ac:dyDescent="0.25">
      <c r="E183" t="s">
        <v>1701</v>
      </c>
      <c r="V183" s="18" t="s">
        <v>366</v>
      </c>
      <c r="Z183" s="29" t="s">
        <v>359</v>
      </c>
      <c r="AA183" s="29" t="s">
        <v>706</v>
      </c>
      <c r="AB183" s="29" t="str">
        <f>Table15[[#This Row],[Subject Study Pack Code]]&amp;" - "&amp;Table15[[#This Row],[Subject Name]]</f>
        <v>ENVS10001 - Natural Environments</v>
      </c>
    </row>
    <row r="184" spans="5:28" x14ac:dyDescent="0.25">
      <c r="E184" t="s">
        <v>1702</v>
      </c>
      <c r="V184" s="18" t="s">
        <v>367</v>
      </c>
      <c r="Z184" s="28" t="s">
        <v>1703</v>
      </c>
      <c r="AA184" s="29" t="s">
        <v>1704</v>
      </c>
      <c r="AB184" s="29" t="str">
        <f>Table15[[#This Row],[Subject Study Pack Code]]&amp;" - "&amp;Table15[[#This Row],[Subject Name]]</f>
        <v>ENVS10002 - Reshaping Environments</v>
      </c>
    </row>
    <row r="185" spans="5:28" x14ac:dyDescent="0.25">
      <c r="E185" t="s">
        <v>1705</v>
      </c>
      <c r="V185" s="18" t="s">
        <v>368</v>
      </c>
      <c r="Z185" s="28" t="s">
        <v>1706</v>
      </c>
      <c r="AA185" s="29" t="s">
        <v>1707</v>
      </c>
      <c r="AB185" s="29" t="str">
        <f>Table15[[#This Row],[Subject Study Pack Code]]&amp;" - "&amp;Table15[[#This Row],[Subject Name]]</f>
        <v>ENVS10007 - Urban Environments</v>
      </c>
    </row>
    <row r="186" spans="5:28" x14ac:dyDescent="0.25">
      <c r="E186" t="s">
        <v>1708</v>
      </c>
      <c r="V186" s="18" t="s">
        <v>368</v>
      </c>
      <c r="Z186" s="28" t="s">
        <v>1709</v>
      </c>
      <c r="AA186" s="29" t="s">
        <v>1710</v>
      </c>
      <c r="AB186" s="29" t="str">
        <f>Table15[[#This Row],[Subject Study Pack Code]]&amp;" - "&amp;Table15[[#This Row],[Subject Name]]</f>
        <v>ENVS10009 - Structural Environments</v>
      </c>
    </row>
    <row r="187" spans="5:28" x14ac:dyDescent="0.25">
      <c r="E187" t="s">
        <v>1711</v>
      </c>
      <c r="V187" s="18" t="s">
        <v>370</v>
      </c>
      <c r="Z187" s="28" t="s">
        <v>1712</v>
      </c>
      <c r="AA187" s="29" t="s">
        <v>1713</v>
      </c>
      <c r="AB187" s="29" t="str">
        <f>Table15[[#This Row],[Subject Study Pack Code]]&amp;" - "&amp;Table15[[#This Row],[Subject Name]]</f>
        <v>ENVS10010 - Property Environments</v>
      </c>
    </row>
    <row r="188" spans="5:28" x14ac:dyDescent="0.25">
      <c r="E188" t="s">
        <v>1714</v>
      </c>
      <c r="V188" s="18" t="s">
        <v>371</v>
      </c>
      <c r="Z188" s="28" t="s">
        <v>1174</v>
      </c>
      <c r="AA188" s="29" t="s">
        <v>1715</v>
      </c>
      <c r="AB188" s="29" t="str">
        <f>Table15[[#This Row],[Subject Study Pack Code]]&amp;" - "&amp;Table15[[#This Row],[Subject Name]]</f>
        <v>ENVS10011 - Productive Environments</v>
      </c>
    </row>
    <row r="189" spans="5:28" x14ac:dyDescent="0.25">
      <c r="E189" t="s">
        <v>1716</v>
      </c>
      <c r="V189" s="18" t="s">
        <v>374</v>
      </c>
      <c r="Z189" s="28" t="s">
        <v>491</v>
      </c>
      <c r="AA189" s="29" t="s">
        <v>1717</v>
      </c>
      <c r="AB189" s="29" t="str">
        <f>Table15[[#This Row],[Subject Study Pack Code]]&amp;" - "&amp;Table15[[#This Row],[Subject Name]]</f>
        <v>ENVS10012 - Changing Melbourne</v>
      </c>
    </row>
    <row r="190" spans="5:28" x14ac:dyDescent="0.25">
      <c r="E190" t="s">
        <v>1718</v>
      </c>
      <c r="V190" s="18" t="s">
        <v>376</v>
      </c>
      <c r="Z190" s="28" t="s">
        <v>1719</v>
      </c>
      <c r="AA190" s="29" t="s">
        <v>1720</v>
      </c>
      <c r="AB190" s="29" t="str">
        <f>Table15[[#This Row],[Subject Study Pack Code]]&amp;" - "&amp;Table15[[#This Row],[Subject Name]]</f>
        <v>ERTH10001 - The Global Environment</v>
      </c>
    </row>
    <row r="191" spans="5:28" x14ac:dyDescent="0.25">
      <c r="E191" t="s">
        <v>1721</v>
      </c>
      <c r="V191" s="18" t="s">
        <v>377</v>
      </c>
      <c r="Z191" s="28" t="s">
        <v>1722</v>
      </c>
      <c r="AA191" s="29" t="s">
        <v>1723</v>
      </c>
      <c r="AB191" s="29" t="str">
        <f>Table15[[#This Row],[Subject Study Pack Code]]&amp;" - "&amp;Table15[[#This Row],[Subject Name]]</f>
        <v>ERTH10002 - Understanding Planet Earth</v>
      </c>
    </row>
    <row r="192" spans="5:28" x14ac:dyDescent="0.25">
      <c r="E192" t="s">
        <v>1724</v>
      </c>
      <c r="V192" s="18" t="s">
        <v>378</v>
      </c>
      <c r="Z192" s="29" t="s">
        <v>1725</v>
      </c>
      <c r="AA192" s="29" t="s">
        <v>1245</v>
      </c>
      <c r="AB192" s="29" t="str">
        <f>Table15[[#This Row],[Subject Study Pack Code]]&amp;" - "&amp;Table15[[#This Row],[Subject Name]]</f>
        <v>ERTH10003 - NEW - Name TBC</v>
      </c>
    </row>
    <row r="193" spans="5:28" x14ac:dyDescent="0.25">
      <c r="E193" t="s">
        <v>1726</v>
      </c>
      <c r="V193" s="18" t="s">
        <v>379</v>
      </c>
      <c r="Z193" s="28" t="s">
        <v>1727</v>
      </c>
      <c r="AA193" s="29" t="s">
        <v>1728</v>
      </c>
      <c r="AB193" s="29" t="str">
        <f>Table15[[#This Row],[Subject Study Pack Code]]&amp;" - "&amp;Table15[[#This Row],[Subject Name]]</f>
        <v>ERTH20001 - Dangerous Earth</v>
      </c>
    </row>
    <row r="194" spans="5:28" x14ac:dyDescent="0.25">
      <c r="E194" t="s">
        <v>1729</v>
      </c>
      <c r="V194" s="18" t="s">
        <v>380</v>
      </c>
      <c r="Z194" s="28" t="s">
        <v>1730</v>
      </c>
      <c r="AA194" s="29" t="s">
        <v>1731</v>
      </c>
      <c r="AB194" s="29" t="str">
        <f>Table15[[#This Row],[Subject Study Pack Code]]&amp;" - "&amp;Table15[[#This Row],[Subject Name]]</f>
        <v>ERTH20002 - Environmental Geosciences</v>
      </c>
    </row>
    <row r="195" spans="5:28" x14ac:dyDescent="0.25">
      <c r="E195" t="s">
        <v>1732</v>
      </c>
      <c r="V195" s="18" t="s">
        <v>380</v>
      </c>
      <c r="Z195" s="28" t="s">
        <v>1733</v>
      </c>
      <c r="AA195" s="29" t="s">
        <v>1734</v>
      </c>
      <c r="AB195" s="29" t="str">
        <f>Table15[[#This Row],[Subject Study Pack Code]]&amp;" - "&amp;Table15[[#This Row],[Subject Name]]</f>
        <v>ERTH20003 - Past Climates: Icehouse to Greenhouse</v>
      </c>
    </row>
    <row r="196" spans="5:28" x14ac:dyDescent="0.25">
      <c r="E196" t="s">
        <v>1735</v>
      </c>
      <c r="V196" s="18" t="s">
        <v>375</v>
      </c>
      <c r="Z196" s="28" t="s">
        <v>1736</v>
      </c>
      <c r="AA196" s="29" t="s">
        <v>1737</v>
      </c>
      <c r="AB196" s="29" t="str">
        <f>Table15[[#This Row],[Subject Study Pack Code]]&amp;" - "&amp;Table15[[#This Row],[Subject Name]]</f>
        <v>ERTH30001 - Hydrogeology/Environmental Geochemistry</v>
      </c>
    </row>
    <row r="197" spans="5:28" x14ac:dyDescent="0.25">
      <c r="E197" t="s">
        <v>1738</v>
      </c>
      <c r="V197" s="18" t="s">
        <v>375</v>
      </c>
      <c r="Z197" s="28" t="s">
        <v>1739</v>
      </c>
      <c r="AA197" s="29" t="s">
        <v>1740</v>
      </c>
      <c r="AB197" s="29" t="str">
        <f>Table15[[#This Row],[Subject Study Pack Code]]&amp;" - "&amp;Table15[[#This Row],[Subject Name]]</f>
        <v>ERTH40001 - Earth Sciences Research Project</v>
      </c>
    </row>
    <row r="198" spans="5:28" x14ac:dyDescent="0.25">
      <c r="E198" t="s">
        <v>1741</v>
      </c>
      <c r="V198" s="18" t="s">
        <v>776</v>
      </c>
      <c r="Z198" s="28" t="s">
        <v>1742</v>
      </c>
      <c r="AA198" s="29" t="s">
        <v>1740</v>
      </c>
      <c r="AB198" s="29" t="str">
        <f>Table15[[#This Row],[Subject Study Pack Code]]&amp;" - "&amp;Table15[[#This Row],[Subject Name]]</f>
        <v>ERTH40003 - Earth Sciences Research Project</v>
      </c>
    </row>
    <row r="199" spans="5:28" x14ac:dyDescent="0.25">
      <c r="E199" t="s">
        <v>1743</v>
      </c>
      <c r="V199" s="18" t="s">
        <v>776</v>
      </c>
      <c r="Z199" s="28" t="s">
        <v>1744</v>
      </c>
      <c r="AA199" s="29" t="s">
        <v>1740</v>
      </c>
      <c r="AB199" s="29" t="str">
        <f>Table15[[#This Row],[Subject Study Pack Code]]&amp;" - "&amp;Table15[[#This Row],[Subject Name]]</f>
        <v>ERTH40006 - Earth Sciences Research Project</v>
      </c>
    </row>
    <row r="200" spans="5:28" x14ac:dyDescent="0.25">
      <c r="E200" t="s">
        <v>1745</v>
      </c>
      <c r="V200" s="18" t="s">
        <v>779</v>
      </c>
      <c r="Z200" s="29" t="s">
        <v>1746</v>
      </c>
      <c r="AA200" s="29" t="s">
        <v>1245</v>
      </c>
      <c r="AB200" s="29" t="str">
        <f>Table15[[#This Row],[Subject Study Pack Code]]&amp;" - "&amp;Table15[[#This Row],[Subject Name]]</f>
        <v>ERTH80001 - NEW - Name TBC</v>
      </c>
    </row>
    <row r="201" spans="5:28" x14ac:dyDescent="0.25">
      <c r="E201" t="s">
        <v>1747</v>
      </c>
      <c r="V201" s="18" t="s">
        <v>779</v>
      </c>
      <c r="Z201" s="28" t="s">
        <v>1748</v>
      </c>
      <c r="AA201" s="29" t="s">
        <v>1101</v>
      </c>
      <c r="AB201" s="29" t="str">
        <f>Table15[[#This Row],[Subject Study Pack Code]]&amp;" - "&amp;Table15[[#This Row],[Subject Name]]</f>
        <v>ERTH90002 - PhD Research</v>
      </c>
    </row>
    <row r="202" spans="5:28" x14ac:dyDescent="0.25">
      <c r="E202" t="s">
        <v>1749</v>
      </c>
      <c r="V202" s="18" t="s">
        <v>373</v>
      </c>
      <c r="Z202" s="28" t="s">
        <v>1750</v>
      </c>
      <c r="AA202" s="29" t="s">
        <v>1232</v>
      </c>
      <c r="AB202" s="29" t="str">
        <f>Table15[[#This Row],[Subject Study Pack Code]]&amp;" - "&amp;Table15[[#This Row],[Subject Name]]</f>
        <v>ERTH90004 - MPhil Research</v>
      </c>
    </row>
    <row r="203" spans="5:28" x14ac:dyDescent="0.25">
      <c r="E203" t="s">
        <v>1751</v>
      </c>
      <c r="V203" s="18" t="s">
        <v>372</v>
      </c>
      <c r="Z203" s="28" t="s">
        <v>1752</v>
      </c>
      <c r="AA203" s="29" t="s">
        <v>1753</v>
      </c>
      <c r="AB203" s="29" t="str">
        <f>Table15[[#This Row],[Subject Study Pack Code]]&amp;" - "&amp;Table15[[#This Row],[Subject Name]]</f>
        <v>ERTH90022 - Research Project</v>
      </c>
    </row>
    <row r="204" spans="5:28" x14ac:dyDescent="0.25">
      <c r="E204" t="s">
        <v>1754</v>
      </c>
      <c r="V204" s="18" t="s">
        <v>784</v>
      </c>
      <c r="Z204" s="28" t="s">
        <v>1755</v>
      </c>
      <c r="AA204" s="29" t="s">
        <v>1753</v>
      </c>
      <c r="AB204" s="29" t="str">
        <f>Table15[[#This Row],[Subject Study Pack Code]]&amp;" - "&amp;Table15[[#This Row],[Subject Name]]</f>
        <v>ERTH90023 - Research Project</v>
      </c>
    </row>
    <row r="205" spans="5:28" x14ac:dyDescent="0.25">
      <c r="E205" t="s">
        <v>1756</v>
      </c>
      <c r="V205" s="18" t="s">
        <v>787</v>
      </c>
      <c r="Z205" s="28" t="s">
        <v>1757</v>
      </c>
      <c r="AA205" s="29" t="s">
        <v>1753</v>
      </c>
      <c r="AB205" s="29" t="str">
        <f>Table15[[#This Row],[Subject Study Pack Code]]&amp;" - "&amp;Table15[[#This Row],[Subject Name]]</f>
        <v>ERTH90024 - Research Project</v>
      </c>
    </row>
    <row r="206" spans="5:28" x14ac:dyDescent="0.25">
      <c r="E206" t="s">
        <v>1758</v>
      </c>
      <c r="V206" s="18" t="s">
        <v>784</v>
      </c>
      <c r="Z206" s="28" t="s">
        <v>1759</v>
      </c>
      <c r="AA206" s="29" t="s">
        <v>1753</v>
      </c>
      <c r="AB206" s="29" t="str">
        <f>Table15[[#This Row],[Subject Study Pack Code]]&amp;" - "&amp;Table15[[#This Row],[Subject Name]]</f>
        <v>ERTH90025 - Research Project</v>
      </c>
    </row>
    <row r="207" spans="5:28" x14ac:dyDescent="0.25">
      <c r="E207" t="s">
        <v>1760</v>
      </c>
      <c r="V207" s="63" t="s">
        <v>434</v>
      </c>
      <c r="Z207" s="28" t="s">
        <v>1761</v>
      </c>
      <c r="AA207" s="29" t="s">
        <v>1762</v>
      </c>
      <c r="AB207" s="29" t="str">
        <f>Table15[[#This Row],[Subject Study Pack Code]]&amp;" - "&amp;Table15[[#This Row],[Subject Name]]</f>
        <v>ERTH90026 - Climate Modelling and Climate Change</v>
      </c>
    </row>
    <row r="208" spans="5:28" x14ac:dyDescent="0.25">
      <c r="E208" t="s">
        <v>1763</v>
      </c>
      <c r="V208" s="61" t="s">
        <v>435</v>
      </c>
      <c r="Z208" s="28" t="s">
        <v>1764</v>
      </c>
      <c r="AA208" s="29" t="s">
        <v>1765</v>
      </c>
      <c r="AB208" s="29" t="str">
        <f>Table15[[#This Row],[Subject Study Pack Code]]&amp;" - "&amp;Table15[[#This Row],[Subject Name]]</f>
        <v>ERTH90027 - Fluvial Geomorphology and Hydrology</v>
      </c>
    </row>
    <row r="209" spans="5:28" x14ac:dyDescent="0.25">
      <c r="E209" t="s">
        <v>1766</v>
      </c>
      <c r="V209" s="60" t="s">
        <v>433</v>
      </c>
      <c r="Z209" s="28" t="s">
        <v>474</v>
      </c>
      <c r="AA209" s="29" t="s">
        <v>708</v>
      </c>
      <c r="AB209" s="29" t="str">
        <f>Table15[[#This Row],[Subject Study Pack Code]]&amp;" - "&amp;Table15[[#This Row],[Subject Name]]</f>
        <v>ERTH90028 - Urban Soils, Substrates and Water</v>
      </c>
    </row>
    <row r="210" spans="5:28" x14ac:dyDescent="0.25">
      <c r="E210" t="s">
        <v>1767</v>
      </c>
      <c r="V210" s="63" t="s">
        <v>453</v>
      </c>
      <c r="Z210" s="29" t="s">
        <v>1768</v>
      </c>
      <c r="AA210" s="29" t="s">
        <v>1245</v>
      </c>
      <c r="AB210" s="29" t="str">
        <f>Table15[[#This Row],[Subject Study Pack Code]]&amp;" - "&amp;Table15[[#This Row],[Subject Name]]</f>
        <v>ERTH90029 - NEW - Name TBC</v>
      </c>
    </row>
    <row r="211" spans="5:28" x14ac:dyDescent="0.25">
      <c r="E211" t="s">
        <v>1769</v>
      </c>
      <c r="V211" s="63" t="s">
        <v>436</v>
      </c>
      <c r="Z211" s="29" t="s">
        <v>1770</v>
      </c>
      <c r="AA211" s="29" t="s">
        <v>1245</v>
      </c>
      <c r="AB211" s="29" t="str">
        <f>Table15[[#This Row],[Subject Study Pack Code]]&amp;" - "&amp;Table15[[#This Row],[Subject Name]]</f>
        <v>ERTH90032 - NEW - Name TBC</v>
      </c>
    </row>
    <row r="212" spans="5:28" x14ac:dyDescent="0.25">
      <c r="E212" t="s">
        <v>1771</v>
      </c>
      <c r="V212" s="60" t="s">
        <v>437</v>
      </c>
      <c r="Z212" s="29" t="s">
        <v>1772</v>
      </c>
      <c r="AA212" s="29" t="s">
        <v>1245</v>
      </c>
      <c r="AB212" s="29" t="str">
        <f>Table15[[#This Row],[Subject Study Pack Code]]&amp;" - "&amp;Table15[[#This Row],[Subject Name]]</f>
        <v>ERTH90033 - NEW - Name TBC</v>
      </c>
    </row>
    <row r="213" spans="5:28" x14ac:dyDescent="0.25">
      <c r="E213" t="s">
        <v>1773</v>
      </c>
      <c r="V213" s="61" t="s">
        <v>438</v>
      </c>
      <c r="Z213" s="29" t="s">
        <v>1774</v>
      </c>
      <c r="AA213" s="29" t="s">
        <v>1245</v>
      </c>
      <c r="AB213" s="29" t="str">
        <f>Table15[[#This Row],[Subject Study Pack Code]]&amp;" - "&amp;Table15[[#This Row],[Subject Name]]</f>
        <v>ERTH90034 - NEW - Name TBC</v>
      </c>
    </row>
    <row r="214" spans="5:28" x14ac:dyDescent="0.25">
      <c r="E214" t="s">
        <v>1775</v>
      </c>
      <c r="V214" s="60" t="s">
        <v>439</v>
      </c>
      <c r="Z214" s="29" t="s">
        <v>1776</v>
      </c>
      <c r="AA214" s="29" t="s">
        <v>1245</v>
      </c>
      <c r="AB214" s="29" t="str">
        <f>Table15[[#This Row],[Subject Study Pack Code]]&amp;" - "&amp;Table15[[#This Row],[Subject Name]]</f>
        <v>EVSC10001 - NEW - Name TBC</v>
      </c>
    </row>
    <row r="215" spans="5:28" x14ac:dyDescent="0.25">
      <c r="E215" t="s">
        <v>1777</v>
      </c>
      <c r="V215" s="63" t="s">
        <v>441</v>
      </c>
      <c r="Z215" s="28" t="s">
        <v>1177</v>
      </c>
      <c r="AA215" s="29" t="s">
        <v>1778</v>
      </c>
      <c r="AB215" s="29" t="str">
        <f>Table15[[#This Row],[Subject Study Pack Code]]&amp;" - "&amp;Table15[[#This Row],[Subject Name]]</f>
        <v>EVSC20001 - Leaves to Landscape</v>
      </c>
    </row>
    <row r="216" spans="5:28" x14ac:dyDescent="0.25">
      <c r="E216" t="s">
        <v>1779</v>
      </c>
      <c r="V216" s="61" t="s">
        <v>442</v>
      </c>
      <c r="Z216" s="28" t="s">
        <v>1183</v>
      </c>
      <c r="AA216" s="29" t="s">
        <v>1780</v>
      </c>
      <c r="AB216" s="29" t="str">
        <f>Table15[[#This Row],[Subject Study Pack Code]]&amp;" - "&amp;Table15[[#This Row],[Subject Name]]</f>
        <v>EVSC20002 - Soil and Water Resources</v>
      </c>
    </row>
    <row r="217" spans="5:28" x14ac:dyDescent="0.25">
      <c r="E217" t="s">
        <v>1781</v>
      </c>
      <c r="V217" s="61" t="s">
        <v>443</v>
      </c>
      <c r="Z217" s="28" t="s">
        <v>1187</v>
      </c>
      <c r="AA217" s="29" t="s">
        <v>1782</v>
      </c>
      <c r="AB217" s="29" t="str">
        <f>Table15[[#This Row],[Subject Study Pack Code]]&amp;" - "&amp;Table15[[#This Row],[Subject Name]]</f>
        <v>EVSC20003 - Forests in a Global Context</v>
      </c>
    </row>
    <row r="218" spans="5:28" x14ac:dyDescent="0.2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25">
      <c r="E219" t="s">
        <v>1786</v>
      </c>
      <c r="V219" s="63" t="s">
        <v>808</v>
      </c>
      <c r="Z219" s="29" t="s">
        <v>492</v>
      </c>
      <c r="AA219" s="29" t="s">
        <v>1245</v>
      </c>
      <c r="AB219" s="29" t="str">
        <f>Table15[[#This Row],[Subject Study Pack Code]]&amp;" - "&amp;Table15[[#This Row],[Subject Name]]</f>
        <v>EVSC20005 - NEW - Name TBC</v>
      </c>
    </row>
    <row r="220" spans="5:28" x14ac:dyDescent="0.2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25">
      <c r="E221" t="s">
        <v>1790</v>
      </c>
      <c r="V221" s="63" t="s">
        <v>811</v>
      </c>
      <c r="Z221" s="28" t="s">
        <v>458</v>
      </c>
      <c r="AA221" s="29" t="s">
        <v>710</v>
      </c>
      <c r="AB221" s="29" t="str">
        <f>Table15[[#This Row],[Subject Study Pack Code]]&amp;" - "&amp;Table15[[#This Row],[Subject Name]]</f>
        <v>EVSC30003 - Environmental Risk Assessment</v>
      </c>
    </row>
    <row r="222" spans="5:28" x14ac:dyDescent="0.25">
      <c r="E222" t="s">
        <v>1791</v>
      </c>
      <c r="V222" s="61" t="s">
        <v>811</v>
      </c>
      <c r="Z222" s="28" t="s">
        <v>1196</v>
      </c>
      <c r="AA222" s="29" t="s">
        <v>790</v>
      </c>
      <c r="AB222" s="29" t="str">
        <f>Table15[[#This Row],[Subject Study Pack Code]]&amp;" - "&amp;Table15[[#This Row],[Subject Name]]</f>
        <v>EVSC30005 - Fire in the Australian Landscape</v>
      </c>
    </row>
    <row r="223" spans="5:28" x14ac:dyDescent="0.25">
      <c r="E223" t="s">
        <v>1792</v>
      </c>
      <c r="V223" s="61" t="s">
        <v>450</v>
      </c>
      <c r="Z223" s="28" t="s">
        <v>712</v>
      </c>
      <c r="AA223" s="29" t="s">
        <v>713</v>
      </c>
      <c r="AB223" s="29" t="str">
        <f>Table15[[#This Row],[Subject Study Pack Code]]&amp;" - "&amp;Table15[[#This Row],[Subject Name]]</f>
        <v>EVSC30006 - Ecology of Urban Landscapes</v>
      </c>
    </row>
    <row r="224" spans="5:28" x14ac:dyDescent="0.25">
      <c r="E224" t="s">
        <v>1793</v>
      </c>
      <c r="V224" s="18" t="s">
        <v>381</v>
      </c>
      <c r="Z224" s="29" t="s">
        <v>465</v>
      </c>
      <c r="AA224" s="29" t="s">
        <v>1794</v>
      </c>
      <c r="AB224" s="29" t="str">
        <f>Table15[[#This Row],[Subject Study Pack Code]]&amp;" - "&amp;Table15[[#This Row],[Subject Name]]</f>
        <v>EVSC30007 - Integrated Landscape Problem Solving</v>
      </c>
    </row>
    <row r="225" spans="5:28" x14ac:dyDescent="0.2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25">
      <c r="E226" t="s">
        <v>1797</v>
      </c>
      <c r="V226" s="63" t="s">
        <v>486</v>
      </c>
      <c r="Z226" s="28" t="s">
        <v>1798</v>
      </c>
      <c r="AA226" s="29" t="s">
        <v>710</v>
      </c>
      <c r="AB226" s="29" t="str">
        <f>Table15[[#This Row],[Subject Study Pack Code]]&amp;" - "&amp;Table15[[#This Row],[Subject Name]]</f>
        <v>EVSC90010 - Environmental Risk Assessment</v>
      </c>
    </row>
    <row r="227" spans="5:28" x14ac:dyDescent="0.25">
      <c r="E227" t="s">
        <v>1799</v>
      </c>
      <c r="V227" s="61" t="s">
        <v>486</v>
      </c>
      <c r="Z227" s="28" t="s">
        <v>498</v>
      </c>
      <c r="AA227" s="29" t="s">
        <v>710</v>
      </c>
      <c r="AB227" s="29" t="str">
        <f>Table15[[#This Row],[Subject Study Pack Code]]&amp;" - "&amp;Table15[[#This Row],[Subject Name]]</f>
        <v>EVSC90014 - Environmental Risk Assessment</v>
      </c>
    </row>
    <row r="228" spans="5:28" x14ac:dyDescent="0.25">
      <c r="E228" t="s">
        <v>1800</v>
      </c>
      <c r="V228" s="61" t="s">
        <v>463</v>
      </c>
      <c r="Z228" s="28" t="s">
        <v>718</v>
      </c>
      <c r="AA228" s="29" t="s">
        <v>719</v>
      </c>
      <c r="AB228" s="29" t="str">
        <f>Table15[[#This Row],[Subject Study Pack Code]]&amp;" - "&amp;Table15[[#This Row],[Subject Name]]</f>
        <v>EVSC90015 - Environmental Impact Assessment</v>
      </c>
    </row>
    <row r="229" spans="5:28" x14ac:dyDescent="0.25">
      <c r="E229" t="s">
        <v>1801</v>
      </c>
      <c r="V229" s="61" t="s">
        <v>462</v>
      </c>
      <c r="Z229" s="28" t="s">
        <v>1802</v>
      </c>
      <c r="AA229" s="29" t="s">
        <v>1803</v>
      </c>
      <c r="AB229" s="29" t="str">
        <f>Table15[[#This Row],[Subject Study Pack Code]]&amp;" - "&amp;Table15[[#This Row],[Subject Name]]</f>
        <v>EVSC90016 - Environmental Monitoring and Audit</v>
      </c>
    </row>
    <row r="230" spans="5:28" x14ac:dyDescent="0.25">
      <c r="E230" t="s">
        <v>1804</v>
      </c>
      <c r="V230" s="61" t="s">
        <v>468</v>
      </c>
      <c r="Z230" s="28" t="s">
        <v>1805</v>
      </c>
      <c r="AA230" s="29" t="s">
        <v>1806</v>
      </c>
      <c r="AB230" s="29" t="str">
        <f>Table15[[#This Row],[Subject Study Pack Code]]&amp;" - "&amp;Table15[[#This Row],[Subject Name]]</f>
        <v>EVSC90017 - Global Environmental Change</v>
      </c>
    </row>
    <row r="231" spans="5:28" x14ac:dyDescent="0.25">
      <c r="E231" t="s">
        <v>1807</v>
      </c>
      <c r="V231" s="63" t="s">
        <v>470</v>
      </c>
      <c r="Z231" s="28" t="s">
        <v>1808</v>
      </c>
      <c r="AA231" s="29" t="s">
        <v>1809</v>
      </c>
      <c r="AB231" s="29" t="str">
        <f>Table15[[#This Row],[Subject Study Pack Code]]&amp;" - "&amp;Table15[[#This Row],[Subject Name]]</f>
        <v>EVSC90018 - Hydrogeology and the Environment</v>
      </c>
    </row>
    <row r="232" spans="5:28" x14ac:dyDescent="0.25">
      <c r="E232" t="s">
        <v>1810</v>
      </c>
      <c r="V232" s="60" t="s">
        <v>471</v>
      </c>
      <c r="Z232" s="28" t="s">
        <v>499</v>
      </c>
      <c r="AA232" s="29" t="s">
        <v>721</v>
      </c>
      <c r="AB232" s="29" t="str">
        <f>Table15[[#This Row],[Subject Study Pack Code]]&amp;" - "&amp;Table15[[#This Row],[Subject Name]]</f>
        <v>EVSC90019 - Graduate Seminar: Environmental Science</v>
      </c>
    </row>
    <row r="233" spans="5:28" x14ac:dyDescent="0.25">
      <c r="E233" t="s">
        <v>1811</v>
      </c>
      <c r="V233" s="63" t="s">
        <v>475</v>
      </c>
      <c r="Z233" s="28" t="s">
        <v>459</v>
      </c>
      <c r="AA233" s="29" t="s">
        <v>723</v>
      </c>
      <c r="AB233" s="29" t="str">
        <f>Table15[[#This Row],[Subject Study Pack Code]]&amp;" - "&amp;Table15[[#This Row],[Subject Name]]</f>
        <v>EVSC90020 - Environmental Modelling</v>
      </c>
    </row>
    <row r="234" spans="5:28" x14ac:dyDescent="0.25">
      <c r="E234" t="s">
        <v>1812</v>
      </c>
      <c r="V234" s="63" t="s">
        <v>479</v>
      </c>
      <c r="Z234" s="28" t="s">
        <v>449</v>
      </c>
      <c r="AA234" s="29" t="s">
        <v>1813</v>
      </c>
      <c r="AB234" s="29" t="str">
        <f>Table15[[#This Row],[Subject Study Pack Code]]&amp;" - "&amp;Table15[[#This Row],[Subject Name]]</f>
        <v>EVSC90024 - Bushfire Interface Science</v>
      </c>
    </row>
    <row r="235" spans="5:28" x14ac:dyDescent="0.25">
      <c r="E235" t="s">
        <v>1814</v>
      </c>
      <c r="V235" s="61" t="s">
        <v>480</v>
      </c>
      <c r="Z235" s="29" t="s">
        <v>493</v>
      </c>
      <c r="AA235" s="29" t="s">
        <v>1245</v>
      </c>
      <c r="AB235" s="29" t="str">
        <f>Table15[[#This Row],[Subject Study Pack Code]]&amp;" - "&amp;Table15[[#This Row],[Subject Name]]</f>
        <v>EVSC90025 - NEW - Name TBC</v>
      </c>
    </row>
    <row r="236" spans="5:28" x14ac:dyDescent="0.25">
      <c r="E236" t="s">
        <v>1815</v>
      </c>
      <c r="V236" s="63" t="s">
        <v>487</v>
      </c>
      <c r="Z236" s="29" t="s">
        <v>501</v>
      </c>
      <c r="AA236" s="29" t="s">
        <v>1245</v>
      </c>
      <c r="AB236" s="29" t="str">
        <f>Table15[[#This Row],[Subject Study Pack Code]]&amp;" - "&amp;Table15[[#This Row],[Subject Name]]</f>
        <v>EVSC90026 - NEW - Name TBC</v>
      </c>
    </row>
    <row r="237" spans="5:28" x14ac:dyDescent="0.25">
      <c r="E237" t="s">
        <v>1816</v>
      </c>
      <c r="V237" s="64" t="s">
        <v>473</v>
      </c>
      <c r="Z237" s="29" t="s">
        <v>495</v>
      </c>
      <c r="AA237" s="29" t="s">
        <v>1245</v>
      </c>
      <c r="AB237" s="29" t="str">
        <f>Table15[[#This Row],[Subject Study Pack Code]]&amp;" - "&amp;Table15[[#This Row],[Subject Name]]</f>
        <v>EVSC90027 - NEW - Name TBC</v>
      </c>
    </row>
    <row r="238" spans="5:28" x14ac:dyDescent="0.25">
      <c r="E238" t="s">
        <v>1817</v>
      </c>
      <c r="V238" s="60" t="s">
        <v>481</v>
      </c>
      <c r="Z238" s="29" t="s">
        <v>732</v>
      </c>
      <c r="AA238" s="29" t="s">
        <v>1245</v>
      </c>
      <c r="AB238" s="29" t="str">
        <f>Table15[[#This Row],[Subject Study Pack Code]]&amp;" - "&amp;Table15[[#This Row],[Subject Name]]</f>
        <v>EVSC90028 - NEW - Name TBC</v>
      </c>
    </row>
    <row r="239" spans="5:28" x14ac:dyDescent="0.25">
      <c r="E239" t="s">
        <v>1818</v>
      </c>
      <c r="V239" s="60" t="s">
        <v>482</v>
      </c>
      <c r="Z239" s="28" t="s">
        <v>433</v>
      </c>
      <c r="AA239" s="29" t="s">
        <v>792</v>
      </c>
      <c r="AB239" s="29" t="str">
        <f>Table15[[#This Row],[Subject Study Pack Code]]&amp;" - "&amp;Table15[[#This Row],[Subject Name]]</f>
        <v>FRST30001 - Forest Systems</v>
      </c>
    </row>
    <row r="240" spans="5:28" x14ac:dyDescent="0.25">
      <c r="E240" t="s">
        <v>1819</v>
      </c>
      <c r="V240" s="60" t="s">
        <v>483</v>
      </c>
      <c r="Z240" s="28" t="s">
        <v>1538</v>
      </c>
      <c r="AA240" s="29" t="s">
        <v>1232</v>
      </c>
      <c r="AB240" s="29" t="str">
        <f>Table15[[#This Row],[Subject Study Pack Code]]&amp;" - "&amp;Table15[[#This Row],[Subject Name]]</f>
        <v>FRST70002 - MPhil Research</v>
      </c>
    </row>
    <row r="241" spans="5:28" x14ac:dyDescent="0.25">
      <c r="E241" t="s">
        <v>1819</v>
      </c>
      <c r="V241" s="63" t="s">
        <v>484</v>
      </c>
      <c r="Z241" s="28" t="s">
        <v>1267</v>
      </c>
      <c r="AA241" s="29" t="s">
        <v>1101</v>
      </c>
      <c r="AB241" s="29" t="str">
        <f>Table15[[#This Row],[Subject Study Pack Code]]&amp;" - "&amp;Table15[[#This Row],[Subject Name]]</f>
        <v>FRST80001 - PhD Research</v>
      </c>
    </row>
    <row r="242" spans="5:28" x14ac:dyDescent="0.25">
      <c r="E242" t="s">
        <v>1820</v>
      </c>
      <c r="V242" s="60" t="s">
        <v>478</v>
      </c>
      <c r="Z242" s="28" t="s">
        <v>436</v>
      </c>
      <c r="AA242" s="29" t="s">
        <v>1821</v>
      </c>
      <c r="AB242" s="29" t="str">
        <f>Table15[[#This Row],[Subject Study Pack Code]]&amp;" - "&amp;Table15[[#This Row],[Subject Name]]</f>
        <v>FRST90015 - Forest Ecosystems</v>
      </c>
    </row>
    <row r="243" spans="5:28" x14ac:dyDescent="0.25">
      <c r="E243" t="s">
        <v>1822</v>
      </c>
      <c r="V243" s="63" t="s">
        <v>494</v>
      </c>
      <c r="Z243" s="28" t="s">
        <v>1350</v>
      </c>
      <c r="AA243" s="29" t="s">
        <v>1823</v>
      </c>
      <c r="AB243" s="29" t="str">
        <f>Table15[[#This Row],[Subject Study Pack Code]]&amp;" - "&amp;Table15[[#This Row],[Subject Name]]</f>
        <v>FRST90016 - Trees in a Changing Climate</v>
      </c>
    </row>
    <row r="244" spans="5:28" x14ac:dyDescent="0.25">
      <c r="E244" t="s">
        <v>1824</v>
      </c>
      <c r="V244" s="18" t="s">
        <v>383</v>
      </c>
      <c r="Z244" s="28" t="s">
        <v>437</v>
      </c>
      <c r="AA244" s="29" t="s">
        <v>1011</v>
      </c>
      <c r="AB244" s="29" t="str">
        <f>Table15[[#This Row],[Subject Study Pack Code]]&amp;" - "&amp;Table15[[#This Row],[Subject Name]]</f>
        <v>FRST90017 - Bushfire Planning &amp; Management</v>
      </c>
    </row>
    <row r="245" spans="5:28" x14ac:dyDescent="0.25">
      <c r="E245" t="s">
        <v>1825</v>
      </c>
      <c r="V245" s="18" t="s">
        <v>426</v>
      </c>
      <c r="Z245" s="28" t="s">
        <v>1826</v>
      </c>
      <c r="AA245" s="29" t="s">
        <v>1827</v>
      </c>
      <c r="AB245" s="29" t="str">
        <f>Table15[[#This Row],[Subject Study Pack Code]]&amp;" - "&amp;Table15[[#This Row],[Subject Name]]</f>
        <v>FRST90019 - Forest Assessment and Monitoring</v>
      </c>
    </row>
    <row r="246" spans="5:28" x14ac:dyDescent="0.25">
      <c r="E246" t="s">
        <v>1828</v>
      </c>
      <c r="V246" s="61" t="s">
        <v>1829</v>
      </c>
      <c r="Z246" s="28" t="s">
        <v>1362</v>
      </c>
      <c r="AA246" s="29" t="s">
        <v>1830</v>
      </c>
      <c r="AB246" s="29" t="str">
        <f>Table15[[#This Row],[Subject Study Pack Code]]&amp;" - "&amp;Table15[[#This Row],[Subject Name]]</f>
        <v>FRST90020 - Silviculture &amp; Forest Dynamics</v>
      </c>
    </row>
    <row r="247" spans="5:28" x14ac:dyDescent="0.25">
      <c r="E247" t="s">
        <v>1831</v>
      </c>
      <c r="V247" s="18" t="s">
        <v>384</v>
      </c>
      <c r="Z247" s="28" t="s">
        <v>1366</v>
      </c>
      <c r="AA247" s="29" t="s">
        <v>1832</v>
      </c>
      <c r="AB247" s="29" t="str">
        <f>Table15[[#This Row],[Subject Study Pack Code]]&amp;" - "&amp;Table15[[#This Row],[Subject Name]]</f>
        <v>FRST90021 - Sustainable Forest Management</v>
      </c>
    </row>
    <row r="248" spans="5:28" x14ac:dyDescent="0.25">
      <c r="E248" t="s">
        <v>1833</v>
      </c>
      <c r="V248" s="18" t="s">
        <v>385</v>
      </c>
      <c r="Z248" s="28" t="s">
        <v>438</v>
      </c>
      <c r="AA248" s="29" t="s">
        <v>1834</v>
      </c>
      <c r="AB248" s="29" t="str">
        <f>Table15[[#This Row],[Subject Study Pack Code]]&amp;" - "&amp;Table15[[#This Row],[Subject Name]]</f>
        <v>FRST90022 - Forests and Water</v>
      </c>
    </row>
    <row r="249" spans="5:28" x14ac:dyDescent="0.25">
      <c r="E249" t="s">
        <v>1835</v>
      </c>
      <c r="V249" s="18" t="s">
        <v>1038</v>
      </c>
      <c r="Z249" s="28" t="s">
        <v>439</v>
      </c>
      <c r="AA249" s="29" t="s">
        <v>1836</v>
      </c>
      <c r="AB249" s="29" t="str">
        <f>Table15[[#This Row],[Subject Study Pack Code]]&amp;" - "&amp;Table15[[#This Row],[Subject Name]]</f>
        <v>FRST90025 - Bushfire &amp; Climate</v>
      </c>
    </row>
    <row r="250" spans="5:28" x14ac:dyDescent="0.25">
      <c r="V250" s="18" t="s">
        <v>387</v>
      </c>
      <c r="Z250" s="28" t="s">
        <v>1376</v>
      </c>
      <c r="AA250" s="29" t="s">
        <v>1837</v>
      </c>
      <c r="AB250" s="29" t="str">
        <f>Table15[[#This Row],[Subject Study Pack Code]]&amp;" - "&amp;Table15[[#This Row],[Subject Name]]</f>
        <v>FRST90026 - Bushfire &amp; Biodiversity</v>
      </c>
    </row>
    <row r="251" spans="5:28" x14ac:dyDescent="0.25">
      <c r="V251" s="63" t="s">
        <v>467</v>
      </c>
      <c r="Z251" s="28" t="s">
        <v>440</v>
      </c>
      <c r="AA251" s="29" t="s">
        <v>1838</v>
      </c>
      <c r="AB251" s="29" t="str">
        <f>Table15[[#This Row],[Subject Study Pack Code]]&amp;" - "&amp;Table15[[#This Row],[Subject Name]]</f>
        <v>FRST90029 - International Forest Policy</v>
      </c>
    </row>
    <row r="252" spans="5:28" x14ac:dyDescent="0.25">
      <c r="V252" s="61" t="s">
        <v>466</v>
      </c>
      <c r="Z252" s="28" t="s">
        <v>441</v>
      </c>
      <c r="AA252" s="29" t="s">
        <v>802</v>
      </c>
      <c r="AB252" s="29" t="str">
        <f>Table15[[#This Row],[Subject Study Pack Code]]&amp;" - "&amp;Table15[[#This Row],[Subject Name]]</f>
        <v>FRST90030 - Forests in the Asia Pacific Region</v>
      </c>
    </row>
    <row r="253" spans="5:28" x14ac:dyDescent="0.25">
      <c r="V253" s="18" t="s">
        <v>403</v>
      </c>
      <c r="Z253" s="28" t="s">
        <v>1388</v>
      </c>
      <c r="AA253" s="29" t="s">
        <v>1839</v>
      </c>
      <c r="AB253" s="29" t="str">
        <f>Table15[[#This Row],[Subject Study Pack Code]]&amp;" - "&amp;Table15[[#This Row],[Subject Name]]</f>
        <v>FRST90031 - Timber, Sustainable &amp; Renewable Material</v>
      </c>
    </row>
    <row r="254" spans="5:28" x14ac:dyDescent="0.25">
      <c r="V254" s="18" t="s">
        <v>403</v>
      </c>
      <c r="Z254" s="28" t="s">
        <v>442</v>
      </c>
      <c r="AA254" s="29" t="s">
        <v>804</v>
      </c>
      <c r="AB254" s="29" t="str">
        <f>Table15[[#This Row],[Subject Study Pack Code]]&amp;" - "&amp;Table15[[#This Row],[Subject Name]]</f>
        <v>FRST90032 - Forests, Carbon and Climate Change</v>
      </c>
    </row>
    <row r="255" spans="5:28" x14ac:dyDescent="0.25">
      <c r="V255" s="18" t="s">
        <v>422</v>
      </c>
      <c r="Z255" s="28" t="s">
        <v>443</v>
      </c>
      <c r="AA255" s="29" t="s">
        <v>1018</v>
      </c>
      <c r="AB255" s="29" t="str">
        <f>Table15[[#This Row],[Subject Study Pack Code]]&amp;" - "&amp;Table15[[#This Row],[Subject Name]]</f>
        <v>FRST90033 - Farm Trees &amp; Agroforestry</v>
      </c>
    </row>
    <row r="256" spans="5:28" x14ac:dyDescent="0.25">
      <c r="V256" s="18" t="s">
        <v>423</v>
      </c>
      <c r="Z256" s="28" t="s">
        <v>444</v>
      </c>
      <c r="AA256" s="29" t="s">
        <v>806</v>
      </c>
      <c r="AB256" s="29" t="str">
        <f>Table15[[#This Row],[Subject Study Pack Code]]&amp;" - "&amp;Table15[[#This Row],[Subject Name]]</f>
        <v>FRST90034 - Ecological Restoration</v>
      </c>
    </row>
    <row r="257" spans="22:28" x14ac:dyDescent="0.25">
      <c r="V257" s="18" t="s">
        <v>424</v>
      </c>
      <c r="Z257" s="28" t="s">
        <v>1401</v>
      </c>
      <c r="AA257" s="29" t="s">
        <v>1840</v>
      </c>
      <c r="AB257" s="29" t="str">
        <f>Table15[[#This Row],[Subject Study Pack Code]]&amp;" - "&amp;Table15[[#This Row],[Subject Name]]</f>
        <v>FRST90035 - Forest Internship Project</v>
      </c>
    </row>
    <row r="258" spans="22:28" x14ac:dyDescent="0.25">
      <c r="V258" s="18" t="s">
        <v>425</v>
      </c>
      <c r="Z258" s="28" t="s">
        <v>1841</v>
      </c>
      <c r="AA258" s="29" t="s">
        <v>1842</v>
      </c>
      <c r="AB258" s="29" t="str">
        <f>Table15[[#This Row],[Subject Study Pack Code]]&amp;" - "&amp;Table15[[#This Row],[Subject Name]]</f>
        <v>FRST90036 - Forest Research Project</v>
      </c>
    </row>
    <row r="259" spans="22:28" x14ac:dyDescent="0.25">
      <c r="V259" s="18" t="s">
        <v>856</v>
      </c>
      <c r="Z259" s="28" t="s">
        <v>1843</v>
      </c>
      <c r="AA259" s="29" t="s">
        <v>1844</v>
      </c>
      <c r="AB259" s="29" t="str">
        <f>Table15[[#This Row],[Subject Study Pack Code]]&amp;" - "&amp;Table15[[#This Row],[Subject Name]]</f>
        <v>FRST90041 - Forest Operations</v>
      </c>
    </row>
    <row r="260" spans="22:28" x14ac:dyDescent="0.25">
      <c r="V260" s="18" t="s">
        <v>858</v>
      </c>
      <c r="Z260" s="28" t="s">
        <v>1845</v>
      </c>
      <c r="AA260" s="29" t="s">
        <v>1101</v>
      </c>
      <c r="AB260" s="29" t="str">
        <f>Table15[[#This Row],[Subject Study Pack Code]]&amp;" - "&amp;Table15[[#This Row],[Subject Name]]</f>
        <v>FRST90069 - PhD Research</v>
      </c>
    </row>
    <row r="261" spans="22:28" x14ac:dyDescent="0.25">
      <c r="V261" s="62" t="s">
        <v>445</v>
      </c>
      <c r="Z261" s="28" t="s">
        <v>1846</v>
      </c>
      <c r="AA261" s="29" t="s">
        <v>1232</v>
      </c>
      <c r="AB261" s="29" t="str">
        <f>Table15[[#This Row],[Subject Study Pack Code]]&amp;" - "&amp;Table15[[#This Row],[Subject Name]]</f>
        <v>FRST90070 - MPhil Research</v>
      </c>
    </row>
    <row r="262" spans="22:28" x14ac:dyDescent="0.25">
      <c r="V262" s="63" t="s">
        <v>445</v>
      </c>
      <c r="Z262" s="28" t="s">
        <v>1411</v>
      </c>
      <c r="AA262" s="29" t="s">
        <v>1847</v>
      </c>
      <c r="AB262" s="29" t="str">
        <f>Table15[[#This Row],[Subject Study Pack Code]]&amp;" - "&amp;Table15[[#This Row],[Subject Name]]</f>
        <v>FRST90073 - Forest Planning and Business Management</v>
      </c>
    </row>
    <row r="263" spans="22:28" x14ac:dyDescent="0.25">
      <c r="V263" s="61" t="s">
        <v>445</v>
      </c>
      <c r="Z263" s="28" t="s">
        <v>446</v>
      </c>
      <c r="AA263" s="29" t="s">
        <v>1848</v>
      </c>
      <c r="AB263" s="29" t="str">
        <f>Table15[[#This Row],[Subject Study Pack Code]]&amp;" - "&amp;Table15[[#This Row],[Subject Name]]</f>
        <v>FRST90075 - Long Research Project</v>
      </c>
    </row>
    <row r="264" spans="22:28" x14ac:dyDescent="0.25">
      <c r="V264" s="18" t="s">
        <v>428</v>
      </c>
      <c r="Z264" s="28" t="s">
        <v>808</v>
      </c>
      <c r="AA264" s="29" t="s">
        <v>809</v>
      </c>
      <c r="AB264" s="29" t="str">
        <f>Table15[[#This Row],[Subject Study Pack Code]]&amp;" - "&amp;Table15[[#This Row],[Subject Name]]</f>
        <v>FRST90076 - Short Research Project B</v>
      </c>
    </row>
    <row r="265" spans="22:28" x14ac:dyDescent="0.25">
      <c r="V265" s="18" t="s">
        <v>391</v>
      </c>
      <c r="Z265" s="28" t="s">
        <v>811</v>
      </c>
      <c r="AA265" s="29" t="s">
        <v>812</v>
      </c>
      <c r="AB265" s="29" t="str">
        <f>Table15[[#This Row],[Subject Study Pack Code]]&amp;" - "&amp;Table15[[#This Row],[Subject Name]]</f>
        <v>FRST90077 - Long Research Project B</v>
      </c>
    </row>
    <row r="266" spans="22:28" x14ac:dyDescent="0.25">
      <c r="V266" s="18" t="s">
        <v>391</v>
      </c>
      <c r="Z266" s="28" t="s">
        <v>1849</v>
      </c>
      <c r="AA266" s="29" t="s">
        <v>1850</v>
      </c>
      <c r="AB266" s="29" t="str">
        <f>Table15[[#This Row],[Subject Study Pack Code]]&amp;" - "&amp;Table15[[#This Row],[Subject Name]]</f>
        <v>GENE10001 - Genetics in the Media</v>
      </c>
    </row>
    <row r="267" spans="22:28" x14ac:dyDescent="0.25">
      <c r="V267" s="63" t="s">
        <v>457</v>
      </c>
      <c r="Z267" s="28" t="s">
        <v>1851</v>
      </c>
      <c r="AA267" s="29" t="s">
        <v>1852</v>
      </c>
      <c r="AB267" s="29" t="str">
        <f>Table15[[#This Row],[Subject Study Pack Code]]&amp;" - "&amp;Table15[[#This Row],[Subject Name]]</f>
        <v>GENE20001 - Principles of Genetics</v>
      </c>
    </row>
    <row r="268" spans="22:28" x14ac:dyDescent="0.25">
      <c r="V268" s="18" t="s">
        <v>392</v>
      </c>
      <c r="Z268" s="28" t="s">
        <v>1853</v>
      </c>
      <c r="AA268" s="29" t="s">
        <v>1854</v>
      </c>
      <c r="AB268" s="29" t="str">
        <f>Table15[[#This Row],[Subject Study Pack Code]]&amp;" - "&amp;Table15[[#This Row],[Subject Name]]</f>
        <v>GENE20002 - Genes and Genomes</v>
      </c>
    </row>
    <row r="269" spans="22:28" x14ac:dyDescent="0.25">
      <c r="V269" s="18" t="s">
        <v>392</v>
      </c>
      <c r="Z269" s="28" t="s">
        <v>1855</v>
      </c>
      <c r="AA269" s="29" t="s">
        <v>1856</v>
      </c>
      <c r="AB269" s="29" t="str">
        <f>Table15[[#This Row],[Subject Study Pack Code]]&amp;" - "&amp;Table15[[#This Row],[Subject Name]]</f>
        <v>GENE20003 - Experiments in Genetics</v>
      </c>
    </row>
    <row r="270" spans="22:28" x14ac:dyDescent="0.25">
      <c r="Z270" s="28" t="s">
        <v>1857</v>
      </c>
      <c r="AA270" s="29" t="s">
        <v>1858</v>
      </c>
      <c r="AB270" s="29" t="str">
        <f>Table15[[#This Row],[Subject Study Pack Code]]&amp;" - "&amp;Table15[[#This Row],[Subject Name]]</f>
        <v>GENE30001 - Evolutionary Genetics and Genomics</v>
      </c>
    </row>
    <row r="271" spans="22:28" x14ac:dyDescent="0.25">
      <c r="Z271" s="28" t="s">
        <v>1859</v>
      </c>
      <c r="AA271" s="29" t="s">
        <v>1860</v>
      </c>
      <c r="AB271" s="29" t="str">
        <f>Table15[[#This Row],[Subject Study Pack Code]]&amp;" - "&amp;Table15[[#This Row],[Subject Name]]</f>
        <v>GENE30002 - Genes: Organisation and Function</v>
      </c>
    </row>
    <row r="272" spans="22:28" x14ac:dyDescent="0.25">
      <c r="Z272" s="28" t="s">
        <v>1861</v>
      </c>
      <c r="AA272" s="29" t="s">
        <v>1862</v>
      </c>
      <c r="AB272" s="29" t="str">
        <f>Table15[[#This Row],[Subject Study Pack Code]]&amp;" - "&amp;Table15[[#This Row],[Subject Name]]</f>
        <v>GENE30004 - Genetic Analysis</v>
      </c>
    </row>
    <row r="273" spans="26:28" x14ac:dyDescent="0.25">
      <c r="Z273" s="28" t="s">
        <v>1863</v>
      </c>
      <c r="AA273" s="29" t="s">
        <v>1864</v>
      </c>
      <c r="AB273" s="29" t="str">
        <f>Table15[[#This Row],[Subject Study Pack Code]]&amp;" - "&amp;Table15[[#This Row],[Subject Name]]</f>
        <v>GENE30005 - Human and Medical Genetics</v>
      </c>
    </row>
    <row r="274" spans="26:28" x14ac:dyDescent="0.25">
      <c r="Z274" s="28" t="s">
        <v>1865</v>
      </c>
      <c r="AA274" s="29" t="s">
        <v>1866</v>
      </c>
      <c r="AB274" s="29" t="str">
        <f>Table15[[#This Row],[Subject Study Pack Code]]&amp;" - "&amp;Table15[[#This Row],[Subject Name]]</f>
        <v>GENE40001 - Genetics Research Project</v>
      </c>
    </row>
    <row r="275" spans="26:28" x14ac:dyDescent="0.25">
      <c r="Z275" s="28" t="s">
        <v>1867</v>
      </c>
      <c r="AA275" s="29" t="s">
        <v>1866</v>
      </c>
      <c r="AB275" s="29" t="str">
        <f>Table15[[#This Row],[Subject Study Pack Code]]&amp;" - "&amp;Table15[[#This Row],[Subject Name]]</f>
        <v>GENE40005 - Genetics Research Project</v>
      </c>
    </row>
    <row r="276" spans="26:28" x14ac:dyDescent="0.25">
      <c r="Z276" s="28" t="s">
        <v>1868</v>
      </c>
      <c r="AA276" s="29" t="s">
        <v>1869</v>
      </c>
      <c r="AB276" s="29" t="str">
        <f>Table15[[#This Row],[Subject Study Pack Code]]&amp;" - "&amp;Table15[[#This Row],[Subject Name]]</f>
        <v>GENE40006 - Critical Review in Genetic Research</v>
      </c>
    </row>
    <row r="277" spans="26:28" x14ac:dyDescent="0.25">
      <c r="Z277" s="28" t="s">
        <v>1870</v>
      </c>
      <c r="AA277" s="29" t="s">
        <v>1101</v>
      </c>
      <c r="AB277" s="29" t="str">
        <f>Table15[[#This Row],[Subject Study Pack Code]]&amp;" - "&amp;Table15[[#This Row],[Subject Name]]</f>
        <v>GENE90007 - PhD Research</v>
      </c>
    </row>
    <row r="278" spans="26:28" x14ac:dyDescent="0.25">
      <c r="Z278" s="28" t="s">
        <v>1871</v>
      </c>
      <c r="AA278" s="29" t="s">
        <v>1232</v>
      </c>
      <c r="AB278" s="29" t="str">
        <f>Table15[[#This Row],[Subject Study Pack Code]]&amp;" - "&amp;Table15[[#This Row],[Subject Name]]</f>
        <v>GENE90009 - MPhil Research</v>
      </c>
    </row>
    <row r="279" spans="26:28" x14ac:dyDescent="0.25">
      <c r="Z279" s="28" t="s">
        <v>1872</v>
      </c>
      <c r="AA279" s="29" t="s">
        <v>1873</v>
      </c>
      <c r="AB279" s="29" t="str">
        <f>Table15[[#This Row],[Subject Study Pack Code]]&amp;" - "&amp;Table15[[#This Row],[Subject Name]]</f>
        <v>GENE90012 - Advanced Topics in Genetics A</v>
      </c>
    </row>
    <row r="280" spans="26:28" x14ac:dyDescent="0.25">
      <c r="Z280" s="28" t="s">
        <v>1874</v>
      </c>
      <c r="AA280" s="29" t="s">
        <v>1875</v>
      </c>
      <c r="AB280" s="29" t="str">
        <f>Table15[[#This Row],[Subject Study Pack Code]]&amp;" - "&amp;Table15[[#This Row],[Subject Name]]</f>
        <v>GENE90013 - Advanced Genetic Research</v>
      </c>
    </row>
    <row r="281" spans="26:28" x14ac:dyDescent="0.25">
      <c r="Z281" s="28" t="s">
        <v>1876</v>
      </c>
      <c r="AA281" s="29" t="s">
        <v>1875</v>
      </c>
      <c r="AB281" s="29" t="str">
        <f>Table15[[#This Row],[Subject Study Pack Code]]&amp;" - "&amp;Table15[[#This Row],[Subject Name]]</f>
        <v>GENE90015 - Advanced Genetic Research</v>
      </c>
    </row>
    <row r="282" spans="26:28" x14ac:dyDescent="0.25">
      <c r="Z282" s="28" t="s">
        <v>1877</v>
      </c>
      <c r="AA282" s="29" t="s">
        <v>1875</v>
      </c>
      <c r="AB282" s="29" t="str">
        <f>Table15[[#This Row],[Subject Study Pack Code]]&amp;" - "&amp;Table15[[#This Row],[Subject Name]]</f>
        <v>GENE90016 - Advanced Genetic Research</v>
      </c>
    </row>
    <row r="283" spans="26:28" x14ac:dyDescent="0.25">
      <c r="Z283" s="28" t="s">
        <v>1878</v>
      </c>
      <c r="AA283" s="29" t="s">
        <v>1875</v>
      </c>
      <c r="AB283" s="29" t="str">
        <f>Table15[[#This Row],[Subject Study Pack Code]]&amp;" - "&amp;Table15[[#This Row],[Subject Name]]</f>
        <v>GENE90017 - Advanced Genetic Research</v>
      </c>
    </row>
    <row r="284" spans="26:28" x14ac:dyDescent="0.25">
      <c r="Z284" s="28" t="s">
        <v>1879</v>
      </c>
      <c r="AA284" s="29" t="s">
        <v>1880</v>
      </c>
      <c r="AB284" s="29" t="str">
        <f>Table15[[#This Row],[Subject Study Pack Code]]&amp;" - "&amp;Table15[[#This Row],[Subject Name]]</f>
        <v>GENE90018 - Advanced Topics in Genetics B</v>
      </c>
    </row>
    <row r="285" spans="26:28" x14ac:dyDescent="0.25">
      <c r="Z285" s="28" t="s">
        <v>1881</v>
      </c>
      <c r="AA285" s="29" t="s">
        <v>1882</v>
      </c>
      <c r="AB285" s="29" t="str">
        <f>Table15[[#This Row],[Subject Study Pack Code]]&amp;" - "&amp;Table15[[#This Row],[Subject Name]]</f>
        <v>GENE90019 - Genes Molecules and Cells</v>
      </c>
    </row>
    <row r="286" spans="26:28" x14ac:dyDescent="0.25">
      <c r="Z286" s="29" t="s">
        <v>1883</v>
      </c>
      <c r="AA286" s="29" t="s">
        <v>1245</v>
      </c>
      <c r="AB286" s="29" t="str">
        <f>Table15[[#This Row],[Subject Study Pack Code]]&amp;" - "&amp;Table15[[#This Row],[Subject Name]]</f>
        <v>GENE90020 - NEW - Name TBC</v>
      </c>
    </row>
    <row r="287" spans="26:28" x14ac:dyDescent="0.25">
      <c r="Z287" s="28" t="s">
        <v>1884</v>
      </c>
      <c r="AA287" s="29" t="s">
        <v>1885</v>
      </c>
      <c r="AB287" s="29" t="str">
        <f>Table15[[#This Row],[Subject Study Pack Code]]&amp;" - "&amp;Table15[[#This Row],[Subject Name]]</f>
        <v>GEOG10001 - Famine: The Geography of Scarcity</v>
      </c>
    </row>
    <row r="288" spans="26:28" x14ac:dyDescent="0.25">
      <c r="Z288" s="28" t="s">
        <v>1886</v>
      </c>
      <c r="AA288" s="29" t="s">
        <v>1887</v>
      </c>
      <c r="AB288" s="29" t="str">
        <f>Table15[[#This Row],[Subject Study Pack Code]]&amp;" - "&amp;Table15[[#This Row],[Subject Name]]</f>
        <v>GEOG20001 - Society and Environments</v>
      </c>
    </row>
    <row r="289" spans="26:28" x14ac:dyDescent="0.25">
      <c r="Z289" s="28" t="s">
        <v>1888</v>
      </c>
      <c r="AA289" s="29" t="s">
        <v>1889</v>
      </c>
      <c r="AB289" s="29" t="str">
        <f>Table15[[#This Row],[Subject Study Pack Code]]&amp;" - "&amp;Table15[[#This Row],[Subject Name]]</f>
        <v>GEOG20002 - Understanding Global Landforms</v>
      </c>
    </row>
    <row r="290" spans="26:28" x14ac:dyDescent="0.25">
      <c r="Z290" s="28" t="s">
        <v>1890</v>
      </c>
      <c r="AA290" s="29" t="s">
        <v>1891</v>
      </c>
      <c r="AB290" s="29" t="str">
        <f>Table15[[#This Row],[Subject Study Pack Code]]&amp;" - "&amp;Table15[[#This Row],[Subject Name]]</f>
        <v>GEOG20003 - Environmental Politics and Management</v>
      </c>
    </row>
    <row r="291" spans="26:28" x14ac:dyDescent="0.25">
      <c r="Z291" s="28" t="s">
        <v>1892</v>
      </c>
      <c r="AA291" s="29" t="s">
        <v>1893</v>
      </c>
      <c r="AB291" s="29" t="str">
        <f>Table15[[#This Row],[Subject Study Pack Code]]&amp;" - "&amp;Table15[[#This Row],[Subject Name]]</f>
        <v>GEOG20008 - Inside the City of Diversity</v>
      </c>
    </row>
    <row r="292" spans="26:28" x14ac:dyDescent="0.25">
      <c r="Z292" s="28" t="s">
        <v>1894</v>
      </c>
      <c r="AA292" s="29" t="s">
        <v>1895</v>
      </c>
      <c r="AB292" s="29" t="str">
        <f>Table15[[#This Row],[Subject Study Pack Code]]&amp;" - "&amp;Table15[[#This Row],[Subject Name]]</f>
        <v>GEOG20009 - Landscapes and Diversity</v>
      </c>
    </row>
    <row r="293" spans="26:28" x14ac:dyDescent="0.25">
      <c r="Z293" s="28" t="s">
        <v>1896</v>
      </c>
      <c r="AA293" s="29" t="s">
        <v>1897</v>
      </c>
      <c r="AB293" s="29" t="str">
        <f>Table15[[#This Row],[Subject Study Pack Code]]&amp;" - "&amp;Table15[[#This Row],[Subject Name]]</f>
        <v>GEOG20010 - China in Transition</v>
      </c>
    </row>
    <row r="294" spans="26:28" x14ac:dyDescent="0.25">
      <c r="Z294" s="29" t="s">
        <v>1898</v>
      </c>
      <c r="AA294" s="29" t="s">
        <v>1245</v>
      </c>
      <c r="AB294" s="29" t="str">
        <f>Table15[[#This Row],[Subject Study Pack Code]]&amp;" - "&amp;Table15[[#This Row],[Subject Name]]</f>
        <v>GEOG20011 - NEW - Name TBC</v>
      </c>
    </row>
    <row r="295" spans="26:28" x14ac:dyDescent="0.25">
      <c r="Z295" s="29" t="s">
        <v>1899</v>
      </c>
      <c r="AA295" s="29" t="s">
        <v>1245</v>
      </c>
      <c r="AB295" s="29" t="str">
        <f>Table15[[#This Row],[Subject Study Pack Code]]&amp;" - "&amp;Table15[[#This Row],[Subject Name]]</f>
        <v>GEOG20012 - NEW - Name TBC</v>
      </c>
    </row>
    <row r="296" spans="26:28" x14ac:dyDescent="0.25">
      <c r="Z296" s="28" t="s">
        <v>1900</v>
      </c>
      <c r="AA296" s="29" t="s">
        <v>1901</v>
      </c>
      <c r="AB296" s="29" t="str">
        <f>Table15[[#This Row],[Subject Study Pack Code]]&amp;" - "&amp;Table15[[#This Row],[Subject Name]]</f>
        <v>GEOG30001 - Coastal Landforms &amp; Processes</v>
      </c>
    </row>
    <row r="297" spans="26:28" x14ac:dyDescent="0.25">
      <c r="Z297" s="28" t="s">
        <v>1902</v>
      </c>
      <c r="AA297" s="29" t="s">
        <v>1903</v>
      </c>
      <c r="AB297" s="29" t="str">
        <f>Table15[[#This Row],[Subject Study Pack Code]]&amp;" - "&amp;Table15[[#This Row],[Subject Name]]</f>
        <v>GEOG30003 - Geographical Thought</v>
      </c>
    </row>
    <row r="298" spans="26:28" x14ac:dyDescent="0.25">
      <c r="Z298" s="28" t="s">
        <v>1904</v>
      </c>
      <c r="AA298" s="29" t="s">
        <v>1905</v>
      </c>
      <c r="AB298" s="29" t="str">
        <f>Table15[[#This Row],[Subject Study Pack Code]]&amp;" - "&amp;Table15[[#This Row],[Subject Name]]</f>
        <v>GEOG30004 - Fluvial Geomorphology</v>
      </c>
    </row>
    <row r="299" spans="26:28" x14ac:dyDescent="0.25">
      <c r="Z299" s="28" t="s">
        <v>1906</v>
      </c>
      <c r="AA299" s="29" t="s">
        <v>1907</v>
      </c>
      <c r="AB299" s="29" t="str">
        <f>Table15[[#This Row],[Subject Study Pack Code]]&amp;" - "&amp;Table15[[#This Row],[Subject Name]]</f>
        <v>GEOG30007 - China Field Class</v>
      </c>
    </row>
    <row r="300" spans="26:28" x14ac:dyDescent="0.25">
      <c r="Z300" s="28" t="s">
        <v>1908</v>
      </c>
      <c r="AA300" s="29" t="s">
        <v>1909</v>
      </c>
      <c r="AB300" s="29" t="str">
        <f>Table15[[#This Row],[Subject Study Pack Code]]&amp;" - "&amp;Table15[[#This Row],[Subject Name]]</f>
        <v>GEOG30019 - Sustainable Development</v>
      </c>
    </row>
    <row r="301" spans="26:28" x14ac:dyDescent="0.25">
      <c r="Z301" s="28" t="s">
        <v>1910</v>
      </c>
      <c r="AA301" s="29" t="s">
        <v>1911</v>
      </c>
      <c r="AB301" s="29" t="str">
        <f>Table15[[#This Row],[Subject Study Pack Code]]&amp;" - "&amp;Table15[[#This Row],[Subject Name]]</f>
        <v>GEOG30021 - The Disaster Resilient City</v>
      </c>
    </row>
    <row r="302" spans="26:28" x14ac:dyDescent="0.25">
      <c r="Z302" s="28" t="s">
        <v>1912</v>
      </c>
      <c r="AA302" s="29" t="s">
        <v>1913</v>
      </c>
      <c r="AB302" s="29" t="str">
        <f>Table15[[#This Row],[Subject Study Pack Code]]&amp;" - "&amp;Table15[[#This Row],[Subject Name]]</f>
        <v>GEOG30022 - River Ecology &amp; Ecosystem Management</v>
      </c>
    </row>
    <row r="303" spans="26:28" x14ac:dyDescent="0.25">
      <c r="Z303" s="28" t="s">
        <v>1914</v>
      </c>
      <c r="AA303" s="29" t="s">
        <v>1915</v>
      </c>
      <c r="AB303" s="29" t="str">
        <f>Table15[[#This Row],[Subject Study Pack Code]]&amp;" - "&amp;Table15[[#This Row],[Subject Name]]</f>
        <v>GEOG30023 - Global Climate Change in Context</v>
      </c>
    </row>
    <row r="304" spans="26:28" x14ac:dyDescent="0.25">
      <c r="Z304" s="28" t="s">
        <v>1916</v>
      </c>
      <c r="AA304" s="29" t="s">
        <v>1917</v>
      </c>
      <c r="AB304" s="29" t="str">
        <f>Table15[[#This Row],[Subject Study Pack Code]]&amp;" - "&amp;Table15[[#This Row],[Subject Name]]</f>
        <v>GEOG30024 - Africa: Environment, Development, People</v>
      </c>
    </row>
    <row r="305" spans="26:28" x14ac:dyDescent="0.25">
      <c r="Z305" s="28" t="s">
        <v>1918</v>
      </c>
      <c r="AA305" s="29" t="s">
        <v>1919</v>
      </c>
      <c r="AB305" s="29" t="str">
        <f>Table15[[#This Row],[Subject Study Pack Code]]&amp;" - "&amp;Table15[[#This Row],[Subject Name]]</f>
        <v>GEOG30025 - Biogeography and Ecology of Fire</v>
      </c>
    </row>
    <row r="306" spans="26:28" x14ac:dyDescent="0.25">
      <c r="Z306" s="29" t="s">
        <v>1920</v>
      </c>
      <c r="AA306" s="29" t="s">
        <v>1245</v>
      </c>
      <c r="AB306" s="29" t="str">
        <f>Table15[[#This Row],[Subject Study Pack Code]]&amp;" - "&amp;Table15[[#This Row],[Subject Name]]</f>
        <v>GEOG30026 - NEW - Name TBC</v>
      </c>
    </row>
    <row r="307" spans="26:28" x14ac:dyDescent="0.25">
      <c r="Z307" s="29" t="s">
        <v>1921</v>
      </c>
      <c r="AA307" s="29" t="s">
        <v>1245</v>
      </c>
      <c r="AB307" s="29" t="str">
        <f>Table15[[#This Row],[Subject Study Pack Code]]&amp;" - "&amp;Table15[[#This Row],[Subject Name]]</f>
        <v>GEOG30027 - NEW - Name TBC</v>
      </c>
    </row>
    <row r="308" spans="26:28" x14ac:dyDescent="0.25">
      <c r="Z308" s="28" t="s">
        <v>1922</v>
      </c>
      <c r="AA308" s="29" t="s">
        <v>1923</v>
      </c>
      <c r="AB308" s="29" t="str">
        <f>Table15[[#This Row],[Subject Study Pack Code]]&amp;" - "&amp;Table15[[#This Row],[Subject Name]]</f>
        <v>GEOG40002 - Geography - Environmental Studies Thesis</v>
      </c>
    </row>
    <row r="309" spans="26:28" x14ac:dyDescent="0.25">
      <c r="Z309" s="28" t="s">
        <v>1924</v>
      </c>
      <c r="AA309" s="29" t="s">
        <v>1925</v>
      </c>
      <c r="AB309" s="29" t="str">
        <f>Table15[[#This Row],[Subject Study Pack Code]]&amp;" - "&amp;Table15[[#This Row],[Subject Name]]</f>
        <v>GEOG40003 - Advancing Geography &amp; Environmental Stud</v>
      </c>
    </row>
    <row r="310" spans="26:28" x14ac:dyDescent="0.25">
      <c r="Z310" s="28" t="s">
        <v>1926</v>
      </c>
      <c r="AA310" s="29" t="s">
        <v>1923</v>
      </c>
      <c r="AB310" s="29" t="str">
        <f>Table15[[#This Row],[Subject Study Pack Code]]&amp;" - "&amp;Table15[[#This Row],[Subject Name]]</f>
        <v>GEOG40007 - Geography - Environmental Studies Thesis</v>
      </c>
    </row>
    <row r="311" spans="26:28" x14ac:dyDescent="0.25">
      <c r="Z311" s="28" t="s">
        <v>1927</v>
      </c>
      <c r="AA311" s="29" t="s">
        <v>1923</v>
      </c>
      <c r="AB311" s="29" t="str">
        <f>Table15[[#This Row],[Subject Study Pack Code]]&amp;" - "&amp;Table15[[#This Row],[Subject Name]]</f>
        <v>GEOG40008 - Geography - Environmental Studies Thesis</v>
      </c>
    </row>
    <row r="312" spans="26:28" x14ac:dyDescent="0.25">
      <c r="Z312" s="28" t="s">
        <v>1928</v>
      </c>
      <c r="AA312" s="29" t="s">
        <v>1929</v>
      </c>
      <c r="AB312" s="29" t="str">
        <f>Table15[[#This Row],[Subject Study Pack Code]]&amp;" - "&amp;Table15[[#This Row],[Subject Name]]</f>
        <v>GEOG90003 - Integrated River &amp; Catchment Management</v>
      </c>
    </row>
    <row r="313" spans="26:28" x14ac:dyDescent="0.25">
      <c r="Z313" s="28" t="s">
        <v>1930</v>
      </c>
      <c r="AA313" s="29" t="s">
        <v>1931</v>
      </c>
      <c r="AB313" s="29" t="str">
        <f>Table15[[#This Row],[Subject Study Pack Code]]&amp;" - "&amp;Table15[[#This Row],[Subject Name]]</f>
        <v>GEOG90007 - China Field Class PG</v>
      </c>
    </row>
    <row r="314" spans="26:28" x14ac:dyDescent="0.25">
      <c r="Z314" s="28" t="s">
        <v>1932</v>
      </c>
      <c r="AA314" s="29" t="s">
        <v>1933</v>
      </c>
      <c r="AB314" s="29" t="str">
        <f>Table15[[#This Row],[Subject Study Pack Code]]&amp;" - "&amp;Table15[[#This Row],[Subject Name]]</f>
        <v>GEOG90008 - Advanced Reading in Geography</v>
      </c>
    </row>
    <row r="315" spans="26:28" x14ac:dyDescent="0.25">
      <c r="Z315" s="28" t="s">
        <v>1934</v>
      </c>
      <c r="AA315" s="29" t="s">
        <v>1935</v>
      </c>
      <c r="AB315" s="29" t="str">
        <f>Table15[[#This Row],[Subject Study Pack Code]]&amp;" - "&amp;Table15[[#This Row],[Subject Name]]</f>
        <v>GEOG90010 - Geography Research Project</v>
      </c>
    </row>
    <row r="316" spans="26:28" x14ac:dyDescent="0.25">
      <c r="Z316" s="28" t="s">
        <v>1936</v>
      </c>
      <c r="AA316" s="29" t="s">
        <v>1935</v>
      </c>
      <c r="AB316" s="29" t="str">
        <f>Table15[[#This Row],[Subject Study Pack Code]]&amp;" - "&amp;Table15[[#This Row],[Subject Name]]</f>
        <v>GEOG90011 - Geography Research Project</v>
      </c>
    </row>
    <row r="317" spans="26:28" x14ac:dyDescent="0.25">
      <c r="Z317" s="28" t="s">
        <v>1937</v>
      </c>
      <c r="AA317" s="29" t="s">
        <v>1935</v>
      </c>
      <c r="AB317" s="29" t="str">
        <f>Table15[[#This Row],[Subject Study Pack Code]]&amp;" - "&amp;Table15[[#This Row],[Subject Name]]</f>
        <v>GEOG90012 - Geography Research Project</v>
      </c>
    </row>
    <row r="318" spans="26:28" x14ac:dyDescent="0.25">
      <c r="Z318" s="28" t="s">
        <v>1938</v>
      </c>
      <c r="AA318" s="29" t="s">
        <v>1935</v>
      </c>
      <c r="AB318" s="29" t="str">
        <f>Table15[[#This Row],[Subject Study Pack Code]]&amp;" - "&amp;Table15[[#This Row],[Subject Name]]</f>
        <v>GEOG90013 - Geography Research Project</v>
      </c>
    </row>
    <row r="319" spans="26:28" x14ac:dyDescent="0.25">
      <c r="Z319" s="28" t="s">
        <v>1939</v>
      </c>
      <c r="AA319" s="29" t="s">
        <v>1935</v>
      </c>
      <c r="AB319" s="29" t="str">
        <f>Table15[[#This Row],[Subject Study Pack Code]]&amp;" - "&amp;Table15[[#This Row],[Subject Name]]</f>
        <v>GEOG90014 - Geography Research Project</v>
      </c>
    </row>
    <row r="320" spans="26:28" x14ac:dyDescent="0.25">
      <c r="Z320" s="28" t="s">
        <v>1940</v>
      </c>
      <c r="AA320" s="29" t="s">
        <v>1935</v>
      </c>
      <c r="AB320" s="29" t="str">
        <f>Table15[[#This Row],[Subject Study Pack Code]]&amp;" - "&amp;Table15[[#This Row],[Subject Name]]</f>
        <v>GEOG90015 - Geography Research Project</v>
      </c>
    </row>
    <row r="321" spans="26:28" x14ac:dyDescent="0.25">
      <c r="Z321" s="28" t="s">
        <v>1941</v>
      </c>
      <c r="AA321" s="29" t="s">
        <v>1935</v>
      </c>
      <c r="AB321" s="29" t="str">
        <f>Table15[[#This Row],[Subject Study Pack Code]]&amp;" - "&amp;Table15[[#This Row],[Subject Name]]</f>
        <v>GEOG90016 - Geography Research Project</v>
      </c>
    </row>
    <row r="322" spans="26:28" x14ac:dyDescent="0.25">
      <c r="Z322" s="28" t="s">
        <v>1942</v>
      </c>
      <c r="AA322" s="29" t="s">
        <v>1943</v>
      </c>
      <c r="AB322" s="29" t="str">
        <f>Table15[[#This Row],[Subject Study Pack Code]]&amp;" - "&amp;Table15[[#This Row],[Subject Name]]</f>
        <v>GEOG90018 - Contemporary Geographical Thought</v>
      </c>
    </row>
    <row r="323" spans="26:28" x14ac:dyDescent="0.25">
      <c r="Z323" s="28" t="s">
        <v>1944</v>
      </c>
      <c r="AA323" s="29" t="s">
        <v>1945</v>
      </c>
      <c r="AB323" s="29" t="str">
        <f>Table15[[#This Row],[Subject Study Pack Code]]&amp;" - "&amp;Table15[[#This Row],[Subject Name]]</f>
        <v>GEOG90019 - Indigenous Land Management</v>
      </c>
    </row>
    <row r="324" spans="26:28" x14ac:dyDescent="0.25">
      <c r="Z324" s="28" t="s">
        <v>1946</v>
      </c>
      <c r="AA324" s="29" t="s">
        <v>1947</v>
      </c>
      <c r="AB324" s="29" t="str">
        <f>Table15[[#This Row],[Subject Study Pack Code]]&amp;" - "&amp;Table15[[#This Row],[Subject Name]]</f>
        <v>GEOG90020 - Risk Management and Public Participation</v>
      </c>
    </row>
    <row r="325" spans="26:28" x14ac:dyDescent="0.25">
      <c r="Z325" s="28" t="s">
        <v>1948</v>
      </c>
      <c r="AA325" s="29" t="s">
        <v>1241</v>
      </c>
      <c r="AB325" s="29" t="str">
        <f>Table15[[#This Row],[Subject Study Pack Code]]&amp;" - "&amp;Table15[[#This Row],[Subject Name]]</f>
        <v>GEOG90021 - Conservation and Cultural Environments</v>
      </c>
    </row>
    <row r="326" spans="26:28" x14ac:dyDescent="0.25">
      <c r="Z326" s="28" t="s">
        <v>486</v>
      </c>
      <c r="AA326" s="29" t="s">
        <v>817</v>
      </c>
      <c r="AB326" s="29" t="str">
        <f>Table15[[#This Row],[Subject Study Pack Code]]&amp;" - "&amp;Table15[[#This Row],[Subject Name]]</f>
        <v>GEOG90022 - International Internship in Environment</v>
      </c>
    </row>
    <row r="327" spans="26:28" x14ac:dyDescent="0.25">
      <c r="Z327" s="29" t="s">
        <v>1949</v>
      </c>
      <c r="AA327" s="29" t="s">
        <v>1245</v>
      </c>
      <c r="AB327" s="29" t="str">
        <f>Table15[[#This Row],[Subject Study Pack Code]]&amp;" - "&amp;Table15[[#This Row],[Subject Name]]</f>
        <v>GEOG90024 - NEW - Name TBC</v>
      </c>
    </row>
    <row r="328" spans="26:28" x14ac:dyDescent="0.25">
      <c r="Z328" s="29" t="s">
        <v>1950</v>
      </c>
      <c r="AA328" s="29" t="s">
        <v>1245</v>
      </c>
      <c r="AB328" s="29" t="str">
        <f>Table15[[#This Row],[Subject Study Pack Code]]&amp;" - "&amp;Table15[[#This Row],[Subject Name]]</f>
        <v>GEOG90025 - NEW - Name TBC</v>
      </c>
    </row>
    <row r="329" spans="26:28" x14ac:dyDescent="0.25">
      <c r="Z329" s="29" t="s">
        <v>1951</v>
      </c>
      <c r="AA329" s="29" t="s">
        <v>1245</v>
      </c>
      <c r="AB329" s="29" t="str">
        <f>Table15[[#This Row],[Subject Study Pack Code]]&amp;" - "&amp;Table15[[#This Row],[Subject Name]]</f>
        <v>GEOG90026 - NEW - Name TBC</v>
      </c>
    </row>
    <row r="330" spans="26:28" x14ac:dyDescent="0.25">
      <c r="Z330" s="28" t="s">
        <v>1952</v>
      </c>
      <c r="AA330" s="29" t="s">
        <v>1953</v>
      </c>
      <c r="AB330" s="29" t="str">
        <f>Table15[[#This Row],[Subject Study Pack Code]]&amp;" - "&amp;Table15[[#This Row],[Subject Name]]</f>
        <v>GEOL20001 - Geology of Southeast Australia</v>
      </c>
    </row>
    <row r="331" spans="26:28" x14ac:dyDescent="0.25">
      <c r="Z331" s="28" t="s">
        <v>1954</v>
      </c>
      <c r="AA331" s="29" t="s">
        <v>1955</v>
      </c>
      <c r="AB331" s="29" t="str">
        <f>Table15[[#This Row],[Subject Study Pack Code]]&amp;" - "&amp;Table15[[#This Row],[Subject Name]]</f>
        <v>GEOL20002 - Structural and Metamorphic Geology</v>
      </c>
    </row>
    <row r="332" spans="26:28" x14ac:dyDescent="0.25">
      <c r="Z332" s="28" t="s">
        <v>1956</v>
      </c>
      <c r="AA332" s="29" t="s">
        <v>1957</v>
      </c>
      <c r="AB332" s="29" t="str">
        <f>Table15[[#This Row],[Subject Study Pack Code]]&amp;" - "&amp;Table15[[#This Row],[Subject Name]]</f>
        <v>GEOL20003 - Earth Composition, Minerals and Magmas</v>
      </c>
    </row>
    <row r="333" spans="26:28" x14ac:dyDescent="0.25">
      <c r="Z333" s="28" t="s">
        <v>1958</v>
      </c>
      <c r="AA333" s="29" t="s">
        <v>1959</v>
      </c>
      <c r="AB333" s="29" t="str">
        <f>Table15[[#This Row],[Subject Study Pack Code]]&amp;" - "&amp;Table15[[#This Row],[Subject Name]]</f>
        <v>GEOL20004 - Field Mapping and Sedimentary Geology</v>
      </c>
    </row>
    <row r="334" spans="26:28" x14ac:dyDescent="0.25">
      <c r="Z334" s="28" t="s">
        <v>1960</v>
      </c>
      <c r="AA334" s="29" t="s">
        <v>1961</v>
      </c>
      <c r="AB334" s="29" t="str">
        <f>Table15[[#This Row],[Subject Study Pack Code]]&amp;" - "&amp;Table15[[#This Row],[Subject Name]]</f>
        <v>GEOL30002 - Tectonics &amp; Geodynamics</v>
      </c>
    </row>
    <row r="335" spans="26:28" x14ac:dyDescent="0.25">
      <c r="Z335" s="28" t="s">
        <v>1962</v>
      </c>
      <c r="AA335" s="29" t="s">
        <v>1963</v>
      </c>
      <c r="AB335" s="29" t="str">
        <f>Table15[[#This Row],[Subject Study Pack Code]]&amp;" - "&amp;Table15[[#This Row],[Subject Name]]</f>
        <v>GEOL30003 - Sedimentary Geology</v>
      </c>
    </row>
    <row r="336" spans="26:28" x14ac:dyDescent="0.25">
      <c r="Z336" s="28" t="s">
        <v>1964</v>
      </c>
      <c r="AA336" s="29" t="s">
        <v>1965</v>
      </c>
      <c r="AB336" s="29" t="str">
        <f>Table15[[#This Row],[Subject Study Pack Code]]&amp;" - "&amp;Table15[[#This Row],[Subject Name]]</f>
        <v>GEOL30004 - Geochemistry &amp; Petrogenesis</v>
      </c>
    </row>
    <row r="337" spans="26:28" x14ac:dyDescent="0.25">
      <c r="Z337" s="28" t="s">
        <v>1966</v>
      </c>
      <c r="AA337" s="29" t="s">
        <v>1967</v>
      </c>
      <c r="AB337" s="29" t="str">
        <f>Table15[[#This Row],[Subject Study Pack Code]]&amp;" - "&amp;Table15[[#This Row],[Subject Name]]</f>
        <v>GEOL30005 - Applied Geophysics</v>
      </c>
    </row>
    <row r="338" spans="26:28" x14ac:dyDescent="0.25">
      <c r="Z338" s="28" t="s">
        <v>1968</v>
      </c>
      <c r="AA338" s="29" t="s">
        <v>1969</v>
      </c>
      <c r="AB338" s="29" t="str">
        <f>Table15[[#This Row],[Subject Study Pack Code]]&amp;" - "&amp;Table15[[#This Row],[Subject Name]]</f>
        <v>GEOL30006 - Economic Geology</v>
      </c>
    </row>
    <row r="339" spans="26:28" x14ac:dyDescent="0.25">
      <c r="Z339" s="28" t="s">
        <v>1970</v>
      </c>
      <c r="AA339" s="29" t="s">
        <v>1971</v>
      </c>
      <c r="AB339" s="29" t="str">
        <f>Table15[[#This Row],[Subject Study Pack Code]]&amp;" - "&amp;Table15[[#This Row],[Subject Name]]</f>
        <v>GEOL30007 - Geobiology and Palaeobiology</v>
      </c>
    </row>
    <row r="340" spans="26:28" x14ac:dyDescent="0.25">
      <c r="Z340" s="28" t="s">
        <v>1972</v>
      </c>
      <c r="AA340" s="29" t="s">
        <v>1973</v>
      </c>
      <c r="AB340" s="29" t="str">
        <f>Table15[[#This Row],[Subject Study Pack Code]]&amp;" - "&amp;Table15[[#This Row],[Subject Name]]</f>
        <v>GEOL30009 - Advanced Field Geology</v>
      </c>
    </row>
    <row r="341" spans="26:28" x14ac:dyDescent="0.25">
      <c r="Z341" s="28" t="s">
        <v>1974</v>
      </c>
      <c r="AA341" s="29" t="s">
        <v>1737</v>
      </c>
      <c r="AB341" s="29" t="str">
        <f>Table15[[#This Row],[Subject Study Pack Code]]&amp;" - "&amp;Table15[[#This Row],[Subject Name]]</f>
        <v>GEOL90005 - Hydrogeology/Environmental Geochemistry</v>
      </c>
    </row>
    <row r="342" spans="26:28" x14ac:dyDescent="0.25">
      <c r="Z342" s="28" t="s">
        <v>1975</v>
      </c>
      <c r="AA342" s="29" t="s">
        <v>1976</v>
      </c>
      <c r="AB342" s="29" t="str">
        <f>Table15[[#This Row],[Subject Study Pack Code]]&amp;" - "&amp;Table15[[#This Row],[Subject Name]]</f>
        <v>GEOL90007 - Geochemistry and Geochronology</v>
      </c>
    </row>
    <row r="343" spans="26:28" x14ac:dyDescent="0.25">
      <c r="Z343" s="28" t="s">
        <v>1977</v>
      </c>
      <c r="AA343" s="29" t="s">
        <v>1978</v>
      </c>
      <c r="AB343" s="29" t="str">
        <f>Table15[[#This Row],[Subject Study Pack Code]]&amp;" - "&amp;Table15[[#This Row],[Subject Name]]</f>
        <v>GEOL90008 - Digital Geoscience</v>
      </c>
    </row>
    <row r="344" spans="26:28" x14ac:dyDescent="0.25">
      <c r="Z344" s="28" t="s">
        <v>1979</v>
      </c>
      <c r="AA344" s="29" t="s">
        <v>1980</v>
      </c>
      <c r="AB344" s="29" t="str">
        <f>Table15[[#This Row],[Subject Study Pack Code]]&amp;" - "&amp;Table15[[#This Row],[Subject Name]]</f>
        <v>GEOL90009 - Geophysics</v>
      </c>
    </row>
    <row r="345" spans="26:28" x14ac:dyDescent="0.25">
      <c r="Z345" s="28" t="s">
        <v>1981</v>
      </c>
      <c r="AA345" s="29" t="s">
        <v>1982</v>
      </c>
      <c r="AB345" s="29" t="str">
        <f>Table15[[#This Row],[Subject Study Pack Code]]&amp;" - "&amp;Table15[[#This Row],[Subject Name]]</f>
        <v>GEOL90010 - Geoscience in the Field</v>
      </c>
    </row>
    <row r="346" spans="26:28" x14ac:dyDescent="0.25">
      <c r="Z346" s="28" t="s">
        <v>1983</v>
      </c>
      <c r="AA346" s="29" t="s">
        <v>1984</v>
      </c>
      <c r="AB346" s="29" t="str">
        <f>Table15[[#This Row],[Subject Study Pack Code]]&amp;" - "&amp;Table15[[#This Row],[Subject Name]]</f>
        <v>GEOL90012 - Current Topics in Geology A</v>
      </c>
    </row>
    <row r="347" spans="26:28" x14ac:dyDescent="0.25">
      <c r="Z347" s="28" t="s">
        <v>1985</v>
      </c>
      <c r="AA347" s="29" t="s">
        <v>1986</v>
      </c>
      <c r="AB347" s="29" t="str">
        <f>Table15[[#This Row],[Subject Study Pack Code]]&amp;" - "&amp;Table15[[#This Row],[Subject Name]]</f>
        <v>GEOL90013 - Current Topics in Geology B</v>
      </c>
    </row>
    <row r="348" spans="26:28" x14ac:dyDescent="0.25">
      <c r="Z348" s="28" t="s">
        <v>1987</v>
      </c>
      <c r="AA348" s="29" t="s">
        <v>1988</v>
      </c>
      <c r="AB348" s="29" t="str">
        <f>Table15[[#This Row],[Subject Study Pack Code]]&amp;" - "&amp;Table15[[#This Row],[Subject Name]]</f>
        <v>GEOL90014 - Deposit Models &amp; Mineral Exploration</v>
      </c>
    </row>
    <row r="349" spans="26:28" x14ac:dyDescent="0.25">
      <c r="Z349" s="28" t="s">
        <v>1989</v>
      </c>
      <c r="AA349" s="29" t="s">
        <v>1990</v>
      </c>
      <c r="AB349" s="29" t="str">
        <f>Table15[[#This Row],[Subject Study Pack Code]]&amp;" - "&amp;Table15[[#This Row],[Subject Name]]</f>
        <v>GEOL90015 - The Geology of Ore Deposits</v>
      </c>
    </row>
    <row r="350" spans="26:28" x14ac:dyDescent="0.25">
      <c r="Z350" s="28" t="s">
        <v>1991</v>
      </c>
      <c r="AA350" s="29" t="s">
        <v>1992</v>
      </c>
      <c r="AB350" s="29" t="str">
        <f>Table15[[#This Row],[Subject Study Pack Code]]&amp;" - "&amp;Table15[[#This Row],[Subject Name]]</f>
        <v>GEOL90016 - Surface Processes and Geodynamics</v>
      </c>
    </row>
    <row r="351" spans="26:28" x14ac:dyDescent="0.25">
      <c r="Z351" s="28" t="s">
        <v>1993</v>
      </c>
      <c r="AA351" s="29" t="s">
        <v>1994</v>
      </c>
      <c r="AB351" s="29" t="str">
        <f>Table15[[#This Row],[Subject Study Pack Code]]&amp;" - "&amp;Table15[[#This Row],[Subject Name]]</f>
        <v>GEOL90017 - Structural Geology and Geodynamics</v>
      </c>
    </row>
    <row r="352" spans="26:28" x14ac:dyDescent="0.25">
      <c r="Z352" s="28" t="s">
        <v>1995</v>
      </c>
      <c r="AA352" s="29" t="s">
        <v>1996</v>
      </c>
      <c r="AB352" s="29" t="str">
        <f>Table15[[#This Row],[Subject Study Pack Code]]&amp;" - "&amp;Table15[[#This Row],[Subject Name]]</f>
        <v>GEOL90018 - Mineralogy and Mineral Identification</v>
      </c>
    </row>
    <row r="353" spans="26:28" x14ac:dyDescent="0.25">
      <c r="Z353" s="28" t="s">
        <v>1997</v>
      </c>
      <c r="AA353" s="29" t="s">
        <v>1998</v>
      </c>
      <c r="AB353" s="29" t="str">
        <f>Table15[[#This Row],[Subject Study Pack Code]]&amp;" - "&amp;Table15[[#This Row],[Subject Name]]</f>
        <v>GEOL90019 - Current Topics in Geology C</v>
      </c>
    </row>
    <row r="354" spans="26:28" x14ac:dyDescent="0.25">
      <c r="Z354" s="28" t="s">
        <v>1999</v>
      </c>
      <c r="AA354" s="29" t="s">
        <v>2000</v>
      </c>
      <c r="AB354" s="29" t="str">
        <f>Table15[[#This Row],[Subject Study Pack Code]]&amp;" - "&amp;Table15[[#This Row],[Subject Name]]</f>
        <v>GEOL90020 - Current Topics in Geology D</v>
      </c>
    </row>
    <row r="355" spans="26:28" x14ac:dyDescent="0.25">
      <c r="Z355" s="29" t="s">
        <v>2001</v>
      </c>
      <c r="AA355" s="29" t="s">
        <v>2002</v>
      </c>
      <c r="AB355" s="29" t="str">
        <f>Table15[[#This Row],[Subject Study Pack Code]]&amp;" - "&amp;Table15[[#This Row],[Subject Name]]</f>
        <v>GEOL90021 - Earth's Biogeochemical Cycles</v>
      </c>
    </row>
    <row r="356" spans="26:28" x14ac:dyDescent="0.25">
      <c r="Z356" s="29" t="s">
        <v>2003</v>
      </c>
      <c r="AA356" s="29" t="s">
        <v>1245</v>
      </c>
      <c r="AB356" s="29" t="str">
        <f>Table15[[#This Row],[Subject Study Pack Code]]&amp;" - "&amp;Table15[[#This Row],[Subject Name]]</f>
        <v>GEOL90027 - NEW - Name TBC</v>
      </c>
    </row>
    <row r="357" spans="26:28" x14ac:dyDescent="0.25">
      <c r="Z357" s="29" t="s">
        <v>2004</v>
      </c>
      <c r="AA357" s="29" t="s">
        <v>1245</v>
      </c>
      <c r="AB357" s="29" t="str">
        <f>Table15[[#This Row],[Subject Study Pack Code]]&amp;" - "&amp;Table15[[#This Row],[Subject Name]]</f>
        <v>GEOL90028 - NEW - Name TBC</v>
      </c>
    </row>
    <row r="358" spans="26:28" x14ac:dyDescent="0.25">
      <c r="Z358" s="29" t="s">
        <v>2005</v>
      </c>
      <c r="AA358" s="29" t="s">
        <v>1245</v>
      </c>
      <c r="AB358" s="29" t="str">
        <f>Table15[[#This Row],[Subject Study Pack Code]]&amp;" - "&amp;Table15[[#This Row],[Subject Name]]</f>
        <v>GEOL90029 - NEW - Name TBC</v>
      </c>
    </row>
    <row r="359" spans="26:28" x14ac:dyDescent="0.25">
      <c r="Z359" s="29" t="s">
        <v>2006</v>
      </c>
      <c r="AA359" s="29" t="s">
        <v>1245</v>
      </c>
      <c r="AB359" s="29" t="str">
        <f>Table15[[#This Row],[Subject Study Pack Code]]&amp;" - "&amp;Table15[[#This Row],[Subject Name]]</f>
        <v>GEOL90030 - NEW - Name TBC</v>
      </c>
    </row>
    <row r="360" spans="26:28" x14ac:dyDescent="0.25">
      <c r="Z360" s="29" t="s">
        <v>2007</v>
      </c>
      <c r="AA360" s="29" t="s">
        <v>1245</v>
      </c>
      <c r="AB360" s="29" t="str">
        <f>Table15[[#This Row],[Subject Study Pack Code]]&amp;" - "&amp;Table15[[#This Row],[Subject Name]]</f>
        <v>GEOL90031 - NEW - Name TBC</v>
      </c>
    </row>
    <row r="361" spans="26:28" x14ac:dyDescent="0.25">
      <c r="Z361" s="29" t="s">
        <v>2008</v>
      </c>
      <c r="AA361" s="29" t="s">
        <v>1245</v>
      </c>
      <c r="AB361" s="29" t="str">
        <f>Table15[[#This Row],[Subject Study Pack Code]]&amp;" - "&amp;Table15[[#This Row],[Subject Name]]</f>
        <v>GEOL90032 - NEW - Name TBC</v>
      </c>
    </row>
    <row r="362" spans="26:28" x14ac:dyDescent="0.25">
      <c r="Z362" s="29" t="s">
        <v>2009</v>
      </c>
      <c r="AA362" s="29" t="s">
        <v>1245</v>
      </c>
      <c r="AB362" s="29" t="str">
        <f>Table15[[#This Row],[Subject Study Pack Code]]&amp;" - "&amp;Table15[[#This Row],[Subject Name]]</f>
        <v>GEOL90033 - NEW - Name TBC</v>
      </c>
    </row>
    <row r="363" spans="26:28" x14ac:dyDescent="0.25">
      <c r="Z363" s="29" t="s">
        <v>2010</v>
      </c>
      <c r="AA363" s="29" t="s">
        <v>1245</v>
      </c>
      <c r="AB363" s="29" t="str">
        <f>Table15[[#This Row],[Subject Study Pack Code]]&amp;" - "&amp;Table15[[#This Row],[Subject Name]]</f>
        <v>GEOL90034 - NEW - Name TBC</v>
      </c>
    </row>
    <row r="364" spans="26:28" x14ac:dyDescent="0.25">
      <c r="Z364" s="29" t="s">
        <v>2011</v>
      </c>
      <c r="AA364" s="29" t="s">
        <v>1245</v>
      </c>
      <c r="AB364" s="29" t="str">
        <f>Table15[[#This Row],[Subject Study Pack Code]]&amp;" - "&amp;Table15[[#This Row],[Subject Name]]</f>
        <v>GEOL90035 - NEW - Name TBC</v>
      </c>
    </row>
    <row r="365" spans="26:28" x14ac:dyDescent="0.25">
      <c r="Z365" s="29" t="s">
        <v>2012</v>
      </c>
      <c r="AA365" s="29" t="s">
        <v>1245</v>
      </c>
      <c r="AB365" s="29" t="str">
        <f>Table15[[#This Row],[Subject Study Pack Code]]&amp;" - "&amp;Table15[[#This Row],[Subject Name]]</f>
        <v>GEOL90038 - NEW - Name TBC</v>
      </c>
    </row>
    <row r="366" spans="26:28" x14ac:dyDescent="0.25">
      <c r="Z366" s="29" t="s">
        <v>2013</v>
      </c>
      <c r="AA366" s="29" t="s">
        <v>1245</v>
      </c>
      <c r="AB366" s="29" t="str">
        <f>Table15[[#This Row],[Subject Study Pack Code]]&amp;" - "&amp;Table15[[#This Row],[Subject Name]]</f>
        <v>GEOL90042 - NEW - Name TBC</v>
      </c>
    </row>
    <row r="367" spans="26:28" x14ac:dyDescent="0.25">
      <c r="Z367" s="29" t="s">
        <v>2014</v>
      </c>
      <c r="AA367" s="29" t="s">
        <v>1245</v>
      </c>
      <c r="AB367" s="29" t="str">
        <f>Table15[[#This Row],[Subject Study Pack Code]]&amp;" - "&amp;Table15[[#This Row],[Subject Name]]</f>
        <v>GEOL90043 - NEW - Name TBC</v>
      </c>
    </row>
    <row r="368" spans="26:28" x14ac:dyDescent="0.25">
      <c r="Z368" s="29" t="s">
        <v>2015</v>
      </c>
      <c r="AA368" s="29" t="s">
        <v>1245</v>
      </c>
      <c r="AB368" s="29" t="str">
        <f>Table15[[#This Row],[Subject Study Pack Code]]&amp;" - "&amp;Table15[[#This Row],[Subject Name]]</f>
        <v>GEOL90044 - NEW - Name TBC</v>
      </c>
    </row>
    <row r="369" spans="26:28" x14ac:dyDescent="0.25">
      <c r="Z369" s="29" t="s">
        <v>2016</v>
      </c>
      <c r="AA369" s="29" t="s">
        <v>1245</v>
      </c>
      <c r="AB369" s="29" t="str">
        <f>Table15[[#This Row],[Subject Study Pack Code]]&amp;" - "&amp;Table15[[#This Row],[Subject Name]]</f>
        <v>GEOM90044 - NEW - Name TBC</v>
      </c>
    </row>
    <row r="370" spans="26:28" x14ac:dyDescent="0.25">
      <c r="Z370" s="28" t="s">
        <v>2017</v>
      </c>
      <c r="AA370" s="29" t="s">
        <v>1101</v>
      </c>
      <c r="AB370" s="29" t="str">
        <f>Table15[[#This Row],[Subject Study Pack Code]]&amp;" - "&amp;Table15[[#This Row],[Subject Name]]</f>
        <v>HIST90017 - PhD Research</v>
      </c>
    </row>
    <row r="371" spans="26:28" x14ac:dyDescent="0.25">
      <c r="Z371" s="28" t="s">
        <v>1094</v>
      </c>
      <c r="AA371" s="29" t="s">
        <v>2018</v>
      </c>
      <c r="AB371" s="29" t="str">
        <f>Table15[[#This Row],[Subject Study Pack Code]]&amp;" - "&amp;Table15[[#This Row],[Subject Name]]</f>
        <v>HORT10007 - Plant Biology 1</v>
      </c>
    </row>
    <row r="372" spans="26:28" x14ac:dyDescent="0.25">
      <c r="Z372" s="28" t="s">
        <v>2019</v>
      </c>
      <c r="AA372" s="29" t="s">
        <v>2020</v>
      </c>
      <c r="AB372" s="29" t="str">
        <f>Table15[[#This Row],[Subject Study Pack Code]]&amp;" - "&amp;Table15[[#This Row],[Subject Name]]</f>
        <v>HORT10008 - Ecology, Soil and Plants</v>
      </c>
    </row>
    <row r="373" spans="26:28" x14ac:dyDescent="0.25">
      <c r="Z373" s="28" t="s">
        <v>1102</v>
      </c>
      <c r="AA373" s="29" t="s">
        <v>2021</v>
      </c>
      <c r="AB373" s="29" t="str">
        <f>Table15[[#This Row],[Subject Study Pack Code]]&amp;" - "&amp;Table15[[#This Row],[Subject Name]]</f>
        <v>HORT10009 - Horticultural Plants</v>
      </c>
    </row>
    <row r="374" spans="26:28" x14ac:dyDescent="0.25">
      <c r="Z374" s="28" t="s">
        <v>1107</v>
      </c>
      <c r="AA374" s="29" t="s">
        <v>2022</v>
      </c>
      <c r="AB374" s="29" t="str">
        <f>Table15[[#This Row],[Subject Study Pack Code]]&amp;" - "&amp;Table15[[#This Row],[Subject Name]]</f>
        <v>HORT10011 - Vegetation Establishment and Maintenance</v>
      </c>
    </row>
    <row r="375" spans="26:28" x14ac:dyDescent="0.25">
      <c r="Z375" s="28" t="s">
        <v>1111</v>
      </c>
      <c r="AA375" s="29" t="s">
        <v>2023</v>
      </c>
      <c r="AB375" s="29" t="str">
        <f>Table15[[#This Row],[Subject Study Pack Code]]&amp;" - "&amp;Table15[[#This Row],[Subject Name]]</f>
        <v>HORT10012 - Plant Production and Culture</v>
      </c>
    </row>
    <row r="376" spans="26:28" x14ac:dyDescent="0.25">
      <c r="Z376" s="28" t="s">
        <v>1116</v>
      </c>
      <c r="AA376" s="29" t="s">
        <v>2024</v>
      </c>
      <c r="AB376" s="29" t="str">
        <f>Table15[[#This Row],[Subject Study Pack Code]]&amp;" - "&amp;Table15[[#This Row],[Subject Name]]</f>
        <v>HORT10013 - Plant Ecology</v>
      </c>
    </row>
    <row r="377" spans="26:28" x14ac:dyDescent="0.25">
      <c r="Z377" s="28" t="s">
        <v>1121</v>
      </c>
      <c r="AA377" s="29" t="s">
        <v>2025</v>
      </c>
      <c r="AB377" s="29" t="str">
        <f>Table15[[#This Row],[Subject Study Pack Code]]&amp;" - "&amp;Table15[[#This Row],[Subject Name]]</f>
        <v>HORT10014 - Soils and Growing Media</v>
      </c>
    </row>
    <row r="378" spans="26:28" x14ac:dyDescent="0.25">
      <c r="Z378" s="28" t="s">
        <v>1124</v>
      </c>
      <c r="AA378" s="29" t="s">
        <v>2026</v>
      </c>
      <c r="AB378" s="29" t="str">
        <f>Table15[[#This Row],[Subject Study Pack Code]]&amp;" - "&amp;Table15[[#This Row],[Subject Name]]</f>
        <v>HORT10015 - Urban Water Management</v>
      </c>
    </row>
    <row r="379" spans="26:28" x14ac:dyDescent="0.25">
      <c r="Z379" s="28" t="s">
        <v>1128</v>
      </c>
      <c r="AA379" s="29" t="s">
        <v>2027</v>
      </c>
      <c r="AB379" s="29" t="str">
        <f>Table15[[#This Row],[Subject Study Pack Code]]&amp;" - "&amp;Table15[[#This Row],[Subject Name]]</f>
        <v>HORT10016 - Plant Biology 2</v>
      </c>
    </row>
    <row r="380" spans="26:28" x14ac:dyDescent="0.25">
      <c r="Z380" s="28" t="s">
        <v>2028</v>
      </c>
      <c r="AA380" s="29" t="s">
        <v>2027</v>
      </c>
      <c r="AB380" s="29" t="str">
        <f>Table15[[#This Row],[Subject Study Pack Code]]&amp;" - "&amp;Table15[[#This Row],[Subject Name]]</f>
        <v>HORT20012 - Plant Biology 2</v>
      </c>
    </row>
    <row r="381" spans="26:28" x14ac:dyDescent="0.25">
      <c r="Z381" s="28" t="s">
        <v>485</v>
      </c>
      <c r="AA381" s="29" t="s">
        <v>2029</v>
      </c>
      <c r="AB381" s="29" t="str">
        <f>Table15[[#This Row],[Subject Study Pack Code]]&amp;" - "&amp;Table15[[#This Row],[Subject Name]]</f>
        <v>HORT20013 - Horticulture for Sustainable Communities</v>
      </c>
    </row>
    <row r="382" spans="26:28" x14ac:dyDescent="0.25">
      <c r="Z382" s="28" t="s">
        <v>1134</v>
      </c>
      <c r="AA382" s="29" t="s">
        <v>2030</v>
      </c>
      <c r="AB382" s="29" t="str">
        <f>Table15[[#This Row],[Subject Study Pack Code]]&amp;" - "&amp;Table15[[#This Row],[Subject Name]]</f>
        <v>HORT20014 - Landscape Design 1</v>
      </c>
    </row>
    <row r="383" spans="26:28" x14ac:dyDescent="0.25">
      <c r="Z383" s="28" t="s">
        <v>2031</v>
      </c>
      <c r="AA383" s="29" t="s">
        <v>2032</v>
      </c>
      <c r="AB383" s="29" t="str">
        <f>Table15[[#This Row],[Subject Study Pack Code]]&amp;" - "&amp;Table15[[#This Row],[Subject Name]]</f>
        <v>HORT20015 - Landscape Construction I</v>
      </c>
    </row>
    <row r="384" spans="26:28" x14ac:dyDescent="0.25">
      <c r="Z384" s="28" t="s">
        <v>463</v>
      </c>
      <c r="AA384" s="29" t="s">
        <v>2033</v>
      </c>
      <c r="AB384" s="29" t="str">
        <f>Table15[[#This Row],[Subject Study Pack Code]]&amp;" - "&amp;Table15[[#This Row],[Subject Name]]</f>
        <v>HORT20017 - Landscape Design 2</v>
      </c>
    </row>
    <row r="385" spans="26:28" x14ac:dyDescent="0.25">
      <c r="Z385" s="28" t="s">
        <v>1141</v>
      </c>
      <c r="AA385" s="29" t="s">
        <v>2034</v>
      </c>
      <c r="AB385" s="29" t="str">
        <f>Table15[[#This Row],[Subject Study Pack Code]]&amp;" - "&amp;Table15[[#This Row],[Subject Name]]</f>
        <v>HORT20019 - Urban Tree Management</v>
      </c>
    </row>
    <row r="386" spans="26:28" x14ac:dyDescent="0.25">
      <c r="Z386" s="28" t="s">
        <v>476</v>
      </c>
      <c r="AA386" s="29" t="s">
        <v>2035</v>
      </c>
      <c r="AB386" s="29" t="str">
        <f>Table15[[#This Row],[Subject Study Pack Code]]&amp;" - "&amp;Table15[[#This Row],[Subject Name]]</f>
        <v>HORT20026 - Designing with Plants</v>
      </c>
    </row>
    <row r="387" spans="26:28" x14ac:dyDescent="0.25">
      <c r="Z387" s="28" t="s">
        <v>462</v>
      </c>
      <c r="AA387" s="29" t="s">
        <v>818</v>
      </c>
      <c r="AB387" s="29" t="str">
        <f>Table15[[#This Row],[Subject Study Pack Code]]&amp;" - "&amp;Table15[[#This Row],[Subject Name]]</f>
        <v>HORT20027 - Greening Landscapes</v>
      </c>
    </row>
    <row r="388" spans="26:28" x14ac:dyDescent="0.25">
      <c r="Z388" s="28" t="s">
        <v>1147</v>
      </c>
      <c r="AA388" s="29" t="s">
        <v>2036</v>
      </c>
      <c r="AB388" s="29" t="str">
        <f>Table15[[#This Row],[Subject Study Pack Code]]&amp;" - "&amp;Table15[[#This Row],[Subject Name]]</f>
        <v>HORT20028 - Landscape Technology</v>
      </c>
    </row>
    <row r="389" spans="26:28" x14ac:dyDescent="0.25">
      <c r="Z389" s="28" t="s">
        <v>1151</v>
      </c>
      <c r="AA389" s="29" t="s">
        <v>2037</v>
      </c>
      <c r="AB389" s="29" t="str">
        <f>Table15[[#This Row],[Subject Study Pack Code]]&amp;" - "&amp;Table15[[#This Row],[Subject Name]]</f>
        <v>HORT20029 - Urban Horticulture Internship</v>
      </c>
    </row>
    <row r="390" spans="26:28" x14ac:dyDescent="0.25">
      <c r="Z390" s="28" t="s">
        <v>2038</v>
      </c>
      <c r="AA390" s="29" t="s">
        <v>2039</v>
      </c>
      <c r="AB390" s="29" t="str">
        <f>Table15[[#This Row],[Subject Study Pack Code]]&amp;" - "&amp;Table15[[#This Row],[Subject Name]]</f>
        <v>HORT50001 - Designing Green Roofs and Walls</v>
      </c>
    </row>
    <row r="391" spans="26:28" x14ac:dyDescent="0.25">
      <c r="Z391" s="28" t="s">
        <v>1543</v>
      </c>
      <c r="AA391" s="29" t="s">
        <v>2040</v>
      </c>
      <c r="AB391" s="29" t="str">
        <f>Table15[[#This Row],[Subject Study Pack Code]]&amp;" - "&amp;Table15[[#This Row],[Subject Name]]</f>
        <v>HORT50002 - Managing Green Roofs and Walls</v>
      </c>
    </row>
    <row r="392" spans="26:28" x14ac:dyDescent="0.25">
      <c r="Z392" s="28" t="s">
        <v>1458</v>
      </c>
      <c r="AA392" s="29" t="s">
        <v>2041</v>
      </c>
      <c r="AB392" s="29" t="str">
        <f>Table15[[#This Row],[Subject Study Pack Code]]&amp;" - "&amp;Table15[[#This Row],[Subject Name]]</f>
        <v>HORT90003 - Plants and the Urban Environment</v>
      </c>
    </row>
    <row r="393" spans="26:28" x14ac:dyDescent="0.25">
      <c r="Z393" s="28" t="s">
        <v>468</v>
      </c>
      <c r="AA393" s="29" t="s">
        <v>2042</v>
      </c>
      <c r="AB393" s="29" t="str">
        <f>Table15[[#This Row],[Subject Study Pack Code]]&amp;" - "&amp;Table15[[#This Row],[Subject Name]]</f>
        <v>HORT90004 - ContemporaryPlantProduction&amp;Establishmt</v>
      </c>
    </row>
    <row r="394" spans="26:28" x14ac:dyDescent="0.25">
      <c r="Z394" s="28" t="s">
        <v>469</v>
      </c>
      <c r="AA394" s="29" t="s">
        <v>2043</v>
      </c>
      <c r="AB394" s="29" t="str">
        <f>Table15[[#This Row],[Subject Study Pack Code]]&amp;" - "&amp;Table15[[#This Row],[Subject Name]]</f>
        <v>HORT90006 - Garden History &amp; Design</v>
      </c>
    </row>
    <row r="395" spans="26:28" x14ac:dyDescent="0.25">
      <c r="Z395" s="28" t="s">
        <v>1465</v>
      </c>
      <c r="AA395" s="29" t="s">
        <v>2044</v>
      </c>
      <c r="AB395" s="29" t="str">
        <f>Table15[[#This Row],[Subject Study Pack Code]]&amp;" - "&amp;Table15[[#This Row],[Subject Name]]</f>
        <v>HORT90007 - Managing Trees in Urban Landscapes</v>
      </c>
    </row>
    <row r="396" spans="26:28" x14ac:dyDescent="0.25">
      <c r="Z396" s="28" t="s">
        <v>470</v>
      </c>
      <c r="AA396" s="29" t="s">
        <v>820</v>
      </c>
      <c r="AB396" s="29" t="str">
        <f>Table15[[#This Row],[Subject Study Pack Code]]&amp;" - "&amp;Table15[[#This Row],[Subject Name]]</f>
        <v>HORT90008 - Horticultural Plant Science</v>
      </c>
    </row>
    <row r="397" spans="26:28" x14ac:dyDescent="0.25">
      <c r="Z397" s="28" t="s">
        <v>471</v>
      </c>
      <c r="AA397" s="29" t="s">
        <v>822</v>
      </c>
      <c r="AB397" s="29" t="str">
        <f>Table15[[#This Row],[Subject Study Pack Code]]&amp;" - "&amp;Table15[[#This Row],[Subject Name]]</f>
        <v>HORT90011 - Therapeutic Landscapes</v>
      </c>
    </row>
    <row r="398" spans="26:28" x14ac:dyDescent="0.25">
      <c r="Z398" s="28" t="s">
        <v>475</v>
      </c>
      <c r="AA398" s="29" t="s">
        <v>2045</v>
      </c>
      <c r="AB398" s="29" t="str">
        <f>Table15[[#This Row],[Subject Study Pack Code]]&amp;" - "&amp;Table15[[#This Row],[Subject Name]]</f>
        <v>HORT90033 - Landscape Plants</v>
      </c>
    </row>
    <row r="399" spans="26:28" x14ac:dyDescent="0.25">
      <c r="Z399" s="28" t="s">
        <v>479</v>
      </c>
      <c r="AA399" s="29" t="s">
        <v>825</v>
      </c>
      <c r="AB399" s="29" t="str">
        <f>Table15[[#This Row],[Subject Study Pack Code]]&amp;" - "&amp;Table15[[#This Row],[Subject Name]]</f>
        <v>HORT90034 - Landscape Design</v>
      </c>
    </row>
    <row r="400" spans="26:28" x14ac:dyDescent="0.25">
      <c r="Z400" s="28" t="s">
        <v>480</v>
      </c>
      <c r="AA400" s="29" t="s">
        <v>826</v>
      </c>
      <c r="AB400" s="29" t="str">
        <f>Table15[[#This Row],[Subject Study Pack Code]]&amp;" - "&amp;Table15[[#This Row],[Subject Name]]</f>
        <v>HORT90035 - Landscape Construction and Graphics</v>
      </c>
    </row>
    <row r="401" spans="26:28" x14ac:dyDescent="0.25">
      <c r="Z401" s="28" t="s">
        <v>1299</v>
      </c>
      <c r="AA401" s="29" t="s">
        <v>2046</v>
      </c>
      <c r="AB401" s="29" t="str">
        <f>Table15[[#This Row],[Subject Study Pack Code]]&amp;" - "&amp;Table15[[#This Row],[Subject Name]]</f>
        <v>HORT90036 - Horticultural Principles</v>
      </c>
    </row>
    <row r="402" spans="26:28" x14ac:dyDescent="0.25">
      <c r="Z402" s="28" t="s">
        <v>1304</v>
      </c>
      <c r="AA402" s="29" t="s">
        <v>2047</v>
      </c>
      <c r="AB402" s="29" t="str">
        <f>Table15[[#This Row],[Subject Study Pack Code]]&amp;" - "&amp;Table15[[#This Row],[Subject Name]]</f>
        <v>HORT90037 - Plants for Designed Landscapes</v>
      </c>
    </row>
    <row r="403" spans="26:28" x14ac:dyDescent="0.25">
      <c r="Z403" s="29" t="s">
        <v>487</v>
      </c>
      <c r="AA403" s="29" t="s">
        <v>827</v>
      </c>
      <c r="AB403" s="29" t="str">
        <f>Table15[[#This Row],[Subject Study Pack Code]]&amp;" - "&amp;Table15[[#This Row],[Subject Name]]</f>
        <v>HORT90038 - Food Production for Urban Landscapes</v>
      </c>
    </row>
    <row r="404" spans="26:28" x14ac:dyDescent="0.25">
      <c r="Z404" s="28" t="s">
        <v>473</v>
      </c>
      <c r="AA404" s="29" t="s">
        <v>828</v>
      </c>
      <c r="AB404" s="29" t="str">
        <f>Table15[[#This Row],[Subject Study Pack Code]]&amp;" - "&amp;Table15[[#This Row],[Subject Name]]</f>
        <v>HORT90039 - Green Infrastructure for Liveable Cities</v>
      </c>
    </row>
    <row r="405" spans="26:28" x14ac:dyDescent="0.25">
      <c r="Z405" s="28" t="s">
        <v>481</v>
      </c>
      <c r="AA405" s="29" t="s">
        <v>2048</v>
      </c>
      <c r="AB405" s="29" t="str">
        <f>Table15[[#This Row],[Subject Study Pack Code]]&amp;" - "&amp;Table15[[#This Row],[Subject Name]]</f>
        <v>HORT90041 - Urban Tree Growth and Function</v>
      </c>
    </row>
    <row r="406" spans="26:28" x14ac:dyDescent="0.25">
      <c r="Z406" s="28" t="s">
        <v>482</v>
      </c>
      <c r="AA406" s="29" t="s">
        <v>831</v>
      </c>
      <c r="AB406" s="29" t="str">
        <f>Table15[[#This Row],[Subject Study Pack Code]]&amp;" - "&amp;Table15[[#This Row],[Subject Name]]</f>
        <v>HORT90042 - Managing Urban Trees</v>
      </c>
    </row>
    <row r="407" spans="26:28" x14ac:dyDescent="0.25">
      <c r="Z407" s="28" t="s">
        <v>483</v>
      </c>
      <c r="AA407" s="29" t="s">
        <v>832</v>
      </c>
      <c r="AB407" s="29" t="str">
        <f>Table15[[#This Row],[Subject Study Pack Code]]&amp;" - "&amp;Table15[[#This Row],[Subject Name]]</f>
        <v>HORT90043 - Tree Identification and Selection</v>
      </c>
    </row>
    <row r="408" spans="26:28" x14ac:dyDescent="0.25">
      <c r="Z408" s="28" t="s">
        <v>484</v>
      </c>
      <c r="AA408" s="29" t="s">
        <v>2049</v>
      </c>
      <c r="AB408" s="29" t="str">
        <f>Table15[[#This Row],[Subject Study Pack Code]]&amp;" - "&amp;Table15[[#This Row],[Subject Name]]</f>
        <v>HORT90044 - Urban Tree Health</v>
      </c>
    </row>
    <row r="409" spans="26:28" x14ac:dyDescent="0.25">
      <c r="Z409" s="28" t="s">
        <v>1484</v>
      </c>
      <c r="AA409" s="29" t="s">
        <v>2050</v>
      </c>
      <c r="AB409" s="29" t="str">
        <f>Table15[[#This Row],[Subject Study Pack Code]]&amp;" - "&amp;Table15[[#This Row],[Subject Name]]</f>
        <v>HORT90045 - Garden Design and Graphics</v>
      </c>
    </row>
    <row r="410" spans="26:28" x14ac:dyDescent="0.25">
      <c r="Z410" s="28" t="s">
        <v>478</v>
      </c>
      <c r="AA410" s="29" t="s">
        <v>2051</v>
      </c>
      <c r="AB410" s="29" t="str">
        <f>Table15[[#This Row],[Subject Study Pack Code]]&amp;" - "&amp;Table15[[#This Row],[Subject Name]]</f>
        <v>HORT90046 - Green Roofs and Walls</v>
      </c>
    </row>
    <row r="411" spans="26:28" x14ac:dyDescent="0.25">
      <c r="Z411" s="28" t="s">
        <v>1489</v>
      </c>
      <c r="AA411" s="29" t="s">
        <v>2052</v>
      </c>
      <c r="AB411" s="29" t="str">
        <f>Table15[[#This Row],[Subject Study Pack Code]]&amp;" - "&amp;Table15[[#This Row],[Subject Name]]</f>
        <v>HORT90047 - Short Research Project</v>
      </c>
    </row>
    <row r="412" spans="26:28" x14ac:dyDescent="0.25">
      <c r="Z412" s="29" t="s">
        <v>494</v>
      </c>
      <c r="AA412" s="29" t="s">
        <v>1245</v>
      </c>
      <c r="AB412" s="29" t="str">
        <f>Table15[[#This Row],[Subject Study Pack Code]]&amp;" - "&amp;Table15[[#This Row],[Subject Name]]</f>
        <v>HORT90048 - NEW - Name TBC</v>
      </c>
    </row>
    <row r="413" spans="26:28" x14ac:dyDescent="0.25">
      <c r="Z413" s="29" t="s">
        <v>2053</v>
      </c>
      <c r="AA413" s="29" t="s">
        <v>1245</v>
      </c>
      <c r="AB413" s="29" t="str">
        <f>Table15[[#This Row],[Subject Study Pack Code]]&amp;" - "&amp;Table15[[#This Row],[Subject Name]]</f>
        <v>HORT90049 - NEW - Name TBC</v>
      </c>
    </row>
    <row r="414" spans="26:28" x14ac:dyDescent="0.25">
      <c r="Z414" s="28" t="s">
        <v>2054</v>
      </c>
      <c r="AA414" s="29" t="s">
        <v>1101</v>
      </c>
      <c r="AB414" s="29" t="str">
        <f>Table15[[#This Row],[Subject Study Pack Code]]&amp;" - "&amp;Table15[[#This Row],[Subject Name]]</f>
        <v>ISYS90023 - PhD Research</v>
      </c>
    </row>
    <row r="415" spans="26:28" x14ac:dyDescent="0.25">
      <c r="Z415" s="28" t="s">
        <v>2055</v>
      </c>
      <c r="AA415" s="29" t="s">
        <v>1232</v>
      </c>
      <c r="AB415" s="29" t="str">
        <f>Table15[[#This Row],[Subject Study Pack Code]]&amp;" - "&amp;Table15[[#This Row],[Subject Name]]</f>
        <v>ISYS90024 - MPhil Research</v>
      </c>
    </row>
    <row r="416" spans="26:28" x14ac:dyDescent="0.25">
      <c r="Z416" s="28" t="s">
        <v>2056</v>
      </c>
      <c r="AA416" s="29" t="s">
        <v>2057</v>
      </c>
      <c r="AB416" s="29" t="str">
        <f>Table15[[#This Row],[Subject Study Pack Code]]&amp;" - "&amp;Table15[[#This Row],[Subject Name]]</f>
        <v>LAWS90003 - Regulation of Biotechnology</v>
      </c>
    </row>
    <row r="417" spans="26:28" x14ac:dyDescent="0.25">
      <c r="Z417" s="28" t="s">
        <v>2058</v>
      </c>
      <c r="AA417" s="29" t="s">
        <v>2059</v>
      </c>
      <c r="AB417" s="29" t="str">
        <f>Table15[[#This Row],[Subject Study Pack Code]]&amp;" - "&amp;Table15[[#This Row],[Subject Name]]</f>
        <v>MAST10005 - Calculus 1</v>
      </c>
    </row>
    <row r="418" spans="26:28" x14ac:dyDescent="0.25">
      <c r="Z418" s="28" t="s">
        <v>2060</v>
      </c>
      <c r="AA418" s="29" t="s">
        <v>2061</v>
      </c>
      <c r="AB418" s="29" t="str">
        <f>Table15[[#This Row],[Subject Study Pack Code]]&amp;" - "&amp;Table15[[#This Row],[Subject Name]]</f>
        <v>MAST10006 - Calculus 2</v>
      </c>
    </row>
    <row r="419" spans="26:28" x14ac:dyDescent="0.25">
      <c r="Z419" s="28" t="s">
        <v>2062</v>
      </c>
      <c r="AA419" s="29" t="s">
        <v>2063</v>
      </c>
      <c r="AB419" s="29" t="str">
        <f>Table15[[#This Row],[Subject Study Pack Code]]&amp;" - "&amp;Table15[[#This Row],[Subject Name]]</f>
        <v>MAST10007 - Linear Algebra</v>
      </c>
    </row>
    <row r="420" spans="26:28" x14ac:dyDescent="0.25">
      <c r="Z420" s="28" t="s">
        <v>2064</v>
      </c>
      <c r="AA420" s="29" t="s">
        <v>2065</v>
      </c>
      <c r="AB420" s="29" t="str">
        <f>Table15[[#This Row],[Subject Study Pack Code]]&amp;" - "&amp;Table15[[#This Row],[Subject Name]]</f>
        <v>MAST10008 - Accelerated Mathematics 1</v>
      </c>
    </row>
    <row r="421" spans="26:28" x14ac:dyDescent="0.25">
      <c r="Z421" s="28" t="s">
        <v>2066</v>
      </c>
      <c r="AA421" s="29" t="s">
        <v>2067</v>
      </c>
      <c r="AB421" s="29" t="str">
        <f>Table15[[#This Row],[Subject Study Pack Code]]&amp;" - "&amp;Table15[[#This Row],[Subject Name]]</f>
        <v>MAST10009 - Accelerated Mathematics 2</v>
      </c>
    </row>
    <row r="422" spans="26:28" x14ac:dyDescent="0.25">
      <c r="Z422" s="28" t="s">
        <v>2068</v>
      </c>
      <c r="AA422" s="29" t="s">
        <v>2069</v>
      </c>
      <c r="AB422" s="29" t="str">
        <f>Table15[[#This Row],[Subject Study Pack Code]]&amp;" - "&amp;Table15[[#This Row],[Subject Name]]</f>
        <v>MAST10010 - Data Analysis 1</v>
      </c>
    </row>
    <row r="423" spans="26:28" x14ac:dyDescent="0.25">
      <c r="Z423" s="28" t="s">
        <v>2070</v>
      </c>
      <c r="AA423" s="29" t="s">
        <v>2071</v>
      </c>
      <c r="AB423" s="29" t="str">
        <f>Table15[[#This Row],[Subject Study Pack Code]]&amp;" - "&amp;Table15[[#This Row],[Subject Name]]</f>
        <v>MAST10011 - Experimental Design and Data Analysis</v>
      </c>
    </row>
    <row r="424" spans="26:28" x14ac:dyDescent="0.25">
      <c r="Z424" s="28" t="s">
        <v>2072</v>
      </c>
      <c r="AA424" s="29" t="s">
        <v>2073</v>
      </c>
      <c r="AB424" s="29" t="str">
        <f>Table15[[#This Row],[Subject Study Pack Code]]&amp;" - "&amp;Table15[[#This Row],[Subject Name]]</f>
        <v>MAST10012 - Introduction to Mathematics</v>
      </c>
    </row>
    <row r="425" spans="26:28" x14ac:dyDescent="0.25">
      <c r="Z425" s="29" t="s">
        <v>2074</v>
      </c>
      <c r="AA425" s="29" t="s">
        <v>2075</v>
      </c>
      <c r="AB425" s="29" t="str">
        <f>Table15[[#This Row],[Subject Study Pack Code]]&amp;" - "&amp;Table15[[#This Row],[Subject Name]]</f>
        <v>MAST10014 - Foundation Mathematics 1</v>
      </c>
    </row>
    <row r="426" spans="26:28" x14ac:dyDescent="0.25">
      <c r="Z426" s="29" t="s">
        <v>2076</v>
      </c>
      <c r="AA426" s="29" t="s">
        <v>2077</v>
      </c>
      <c r="AB426" s="29" t="str">
        <f>Table15[[#This Row],[Subject Study Pack Code]]&amp;" - "&amp;Table15[[#This Row],[Subject Name]]</f>
        <v>MAST10015 - Foundation Mathematics 2</v>
      </c>
    </row>
    <row r="427" spans="26:28" x14ac:dyDescent="0.25">
      <c r="Z427" s="28" t="s">
        <v>2078</v>
      </c>
      <c r="AA427" s="29" t="s">
        <v>2079</v>
      </c>
      <c r="AB427" s="29" t="str">
        <f>Table15[[#This Row],[Subject Study Pack Code]]&amp;" - "&amp;Table15[[#This Row],[Subject Name]]</f>
        <v>MAST10016 - Mathematics for Biomedicine</v>
      </c>
    </row>
    <row r="428" spans="26:28" x14ac:dyDescent="0.25">
      <c r="Z428" s="28" t="s">
        <v>2080</v>
      </c>
      <c r="AA428" s="29" t="s">
        <v>2081</v>
      </c>
      <c r="AB428" s="29" t="str">
        <f>Table15[[#This Row],[Subject Study Pack Code]]&amp;" - "&amp;Table15[[#This Row],[Subject Name]]</f>
        <v>MAST20004 - Probability</v>
      </c>
    </row>
    <row r="429" spans="26:28" x14ac:dyDescent="0.25">
      <c r="Z429" s="28" t="s">
        <v>2082</v>
      </c>
      <c r="AA429" s="29" t="s">
        <v>2083</v>
      </c>
      <c r="AB429" s="29" t="str">
        <f>Table15[[#This Row],[Subject Study Pack Code]]&amp;" - "&amp;Table15[[#This Row],[Subject Name]]</f>
        <v>MAST20005 - Statistics</v>
      </c>
    </row>
    <row r="430" spans="26:28" x14ac:dyDescent="0.25">
      <c r="Z430" s="28" t="s">
        <v>2084</v>
      </c>
      <c r="AA430" s="29" t="s">
        <v>2085</v>
      </c>
      <c r="AB430" s="29" t="str">
        <f>Table15[[#This Row],[Subject Study Pack Code]]&amp;" - "&amp;Table15[[#This Row],[Subject Name]]</f>
        <v>MAST20006 - Probability for Statistics</v>
      </c>
    </row>
    <row r="431" spans="26:28" x14ac:dyDescent="0.25">
      <c r="Z431" s="28" t="s">
        <v>2086</v>
      </c>
      <c r="AA431" s="29" t="s">
        <v>2087</v>
      </c>
      <c r="AB431" s="29" t="str">
        <f>Table15[[#This Row],[Subject Study Pack Code]]&amp;" - "&amp;Table15[[#This Row],[Subject Name]]</f>
        <v>MAST20009 - Vector Calculus</v>
      </c>
    </row>
    <row r="432" spans="26:28" x14ac:dyDescent="0.25">
      <c r="Z432" s="28" t="s">
        <v>2088</v>
      </c>
      <c r="AA432" s="29" t="s">
        <v>2089</v>
      </c>
      <c r="AB432" s="29" t="str">
        <f>Table15[[#This Row],[Subject Study Pack Code]]&amp;" - "&amp;Table15[[#This Row],[Subject Name]]</f>
        <v>MAST20018 - Discrete Maths and Operations Research</v>
      </c>
    </row>
    <row r="433" spans="26:28" x14ac:dyDescent="0.25">
      <c r="Z433" s="28" t="s">
        <v>2090</v>
      </c>
      <c r="AA433" s="29" t="s">
        <v>2091</v>
      </c>
      <c r="AB433" s="29" t="str">
        <f>Table15[[#This Row],[Subject Study Pack Code]]&amp;" - "&amp;Table15[[#This Row],[Subject Name]]</f>
        <v>MAST20019 - Dynamical Systems and Chaos</v>
      </c>
    </row>
    <row r="434" spans="26:28" x14ac:dyDescent="0.25">
      <c r="Z434" s="28" t="s">
        <v>2092</v>
      </c>
      <c r="AA434" s="29" t="s">
        <v>2093</v>
      </c>
      <c r="AB434" s="29" t="str">
        <f>Table15[[#This Row],[Subject Study Pack Code]]&amp;" - "&amp;Table15[[#This Row],[Subject Name]]</f>
        <v>MAST20022 - Group Theory and Linear Algebra</v>
      </c>
    </row>
    <row r="435" spans="26:28" x14ac:dyDescent="0.25">
      <c r="Z435" s="28" t="s">
        <v>2094</v>
      </c>
      <c r="AA435" s="29" t="s">
        <v>2095</v>
      </c>
      <c r="AB435" s="29" t="str">
        <f>Table15[[#This Row],[Subject Study Pack Code]]&amp;" - "&amp;Table15[[#This Row],[Subject Name]]</f>
        <v>MAST20026 - Real Analysis</v>
      </c>
    </row>
    <row r="436" spans="26:28" x14ac:dyDescent="0.25">
      <c r="Z436" s="28" t="s">
        <v>2096</v>
      </c>
      <c r="AA436" s="29" t="s">
        <v>2097</v>
      </c>
      <c r="AB436" s="29" t="str">
        <f>Table15[[#This Row],[Subject Study Pack Code]]&amp;" - "&amp;Table15[[#This Row],[Subject Name]]</f>
        <v>MAST20029 - Engineering Mathematics</v>
      </c>
    </row>
    <row r="437" spans="26:28" x14ac:dyDescent="0.25">
      <c r="Z437" s="28" t="s">
        <v>2098</v>
      </c>
      <c r="AA437" s="29" t="s">
        <v>2099</v>
      </c>
      <c r="AB437" s="29" t="str">
        <f>Table15[[#This Row],[Subject Study Pack Code]]&amp;" - "&amp;Table15[[#This Row],[Subject Name]]</f>
        <v>MAST20030 - Differential Equations</v>
      </c>
    </row>
    <row r="438" spans="26:28" x14ac:dyDescent="0.25">
      <c r="Z438" s="28" t="s">
        <v>2100</v>
      </c>
      <c r="AA438" s="29" t="s">
        <v>2101</v>
      </c>
      <c r="AB438" s="29" t="str">
        <f>Table15[[#This Row],[Subject Study Pack Code]]&amp;" - "&amp;Table15[[#This Row],[Subject Name]]</f>
        <v>MAST30001 - Stochastic Modelling</v>
      </c>
    </row>
    <row r="439" spans="26:28" x14ac:dyDescent="0.25">
      <c r="Z439" s="28" t="s">
        <v>2102</v>
      </c>
      <c r="AA439" s="29" t="s">
        <v>2103</v>
      </c>
      <c r="AB439" s="29" t="str">
        <f>Table15[[#This Row],[Subject Study Pack Code]]&amp;" - "&amp;Table15[[#This Row],[Subject Name]]</f>
        <v>MAST30005 - Algebra</v>
      </c>
    </row>
    <row r="440" spans="26:28" x14ac:dyDescent="0.25">
      <c r="Z440" s="28" t="s">
        <v>2104</v>
      </c>
      <c r="AA440" s="29" t="s">
        <v>2105</v>
      </c>
      <c r="AB440" s="29" t="str">
        <f>Table15[[#This Row],[Subject Study Pack Code]]&amp;" - "&amp;Table15[[#This Row],[Subject Name]]</f>
        <v>MAST30011 - Graph Theory</v>
      </c>
    </row>
    <row r="441" spans="26:28" x14ac:dyDescent="0.25">
      <c r="Z441" s="28" t="s">
        <v>2106</v>
      </c>
      <c r="AA441" s="29" t="s">
        <v>2107</v>
      </c>
      <c r="AB441" s="29" t="str">
        <f>Table15[[#This Row],[Subject Study Pack Code]]&amp;" - "&amp;Table15[[#This Row],[Subject Name]]</f>
        <v>MAST30012 - Discrete Mathematics</v>
      </c>
    </row>
    <row r="442" spans="26:28" x14ac:dyDescent="0.25">
      <c r="Z442" s="28" t="s">
        <v>2108</v>
      </c>
      <c r="AA442" s="29" t="s">
        <v>2109</v>
      </c>
      <c r="AB442" s="29" t="str">
        <f>Table15[[#This Row],[Subject Study Pack Code]]&amp;" - "&amp;Table15[[#This Row],[Subject Name]]</f>
        <v>MAST30013 - Techniques in Operations Research</v>
      </c>
    </row>
    <row r="443" spans="26:28" x14ac:dyDescent="0.25">
      <c r="Z443" s="28" t="s">
        <v>2110</v>
      </c>
      <c r="AA443" s="29" t="s">
        <v>2111</v>
      </c>
      <c r="AB443" s="29" t="str">
        <f>Table15[[#This Row],[Subject Study Pack Code]]&amp;" - "&amp;Table15[[#This Row],[Subject Name]]</f>
        <v>MAST30020 - Probability for Inference</v>
      </c>
    </row>
    <row r="444" spans="26:28" x14ac:dyDescent="0.25">
      <c r="Z444" s="28" t="s">
        <v>2112</v>
      </c>
      <c r="AA444" s="29" t="s">
        <v>2113</v>
      </c>
      <c r="AB444" s="29" t="str">
        <f>Table15[[#This Row],[Subject Study Pack Code]]&amp;" - "&amp;Table15[[#This Row],[Subject Name]]</f>
        <v>MAST30021 - Complex Analysis</v>
      </c>
    </row>
    <row r="445" spans="26:28" x14ac:dyDescent="0.25">
      <c r="Z445" s="28" t="s">
        <v>2114</v>
      </c>
      <c r="AA445" s="29" t="s">
        <v>2115</v>
      </c>
      <c r="AB445" s="29" t="str">
        <f>Table15[[#This Row],[Subject Study Pack Code]]&amp;" - "&amp;Table15[[#This Row],[Subject Name]]</f>
        <v>MAST30022 - Decision Making</v>
      </c>
    </row>
    <row r="446" spans="26:28" x14ac:dyDescent="0.25">
      <c r="Z446" s="28" t="s">
        <v>2116</v>
      </c>
      <c r="AA446" s="29" t="s">
        <v>2117</v>
      </c>
      <c r="AB446" s="29" t="str">
        <f>Table15[[#This Row],[Subject Study Pack Code]]&amp;" - "&amp;Table15[[#This Row],[Subject Name]]</f>
        <v>MAST30024 - Geometry</v>
      </c>
    </row>
    <row r="447" spans="26:28" x14ac:dyDescent="0.25">
      <c r="Z447" s="28" t="s">
        <v>2118</v>
      </c>
      <c r="AA447" s="29" t="s">
        <v>2119</v>
      </c>
      <c r="AB447" s="29" t="str">
        <f>Table15[[#This Row],[Subject Study Pack Code]]&amp;" - "&amp;Table15[[#This Row],[Subject Name]]</f>
        <v>MAST30025 - Linear Statistical Models</v>
      </c>
    </row>
    <row r="448" spans="26:28" x14ac:dyDescent="0.25">
      <c r="Z448" s="28" t="s">
        <v>2120</v>
      </c>
      <c r="AA448" s="29" t="s">
        <v>2121</v>
      </c>
      <c r="AB448" s="29" t="str">
        <f>Table15[[#This Row],[Subject Study Pack Code]]&amp;" - "&amp;Table15[[#This Row],[Subject Name]]</f>
        <v>MAST30026 - Metric and Hilbert Spaces</v>
      </c>
    </row>
    <row r="449" spans="26:28" x14ac:dyDescent="0.25">
      <c r="Z449" s="28" t="s">
        <v>2122</v>
      </c>
      <c r="AA449" s="29" t="s">
        <v>2123</v>
      </c>
      <c r="AB449" s="29" t="str">
        <f>Table15[[#This Row],[Subject Study Pack Code]]&amp;" - "&amp;Table15[[#This Row],[Subject Name]]</f>
        <v>MAST30027 - Modern Applied Statistics</v>
      </c>
    </row>
    <row r="450" spans="26:28" x14ac:dyDescent="0.25">
      <c r="Z450" s="28" t="s">
        <v>2124</v>
      </c>
      <c r="AA450" s="29" t="s">
        <v>2125</v>
      </c>
      <c r="AB450" s="29" t="str">
        <f>Table15[[#This Row],[Subject Study Pack Code]]&amp;" - "&amp;Table15[[#This Row],[Subject Name]]</f>
        <v>MAST30028 - Numerical and Symbolic Mathematics</v>
      </c>
    </row>
    <row r="451" spans="26:28" x14ac:dyDescent="0.25">
      <c r="Z451" s="28" t="s">
        <v>2126</v>
      </c>
      <c r="AA451" s="29" t="s">
        <v>2127</v>
      </c>
      <c r="AB451" s="29" t="str">
        <f>Table15[[#This Row],[Subject Study Pack Code]]&amp;" - "&amp;Table15[[#This Row],[Subject Name]]</f>
        <v>MAST30029 - Partial Differential Equations</v>
      </c>
    </row>
    <row r="452" spans="26:28" x14ac:dyDescent="0.25">
      <c r="Z452" s="28" t="s">
        <v>2128</v>
      </c>
      <c r="AA452" s="29" t="s">
        <v>2129</v>
      </c>
      <c r="AB452" s="29" t="str">
        <f>Table15[[#This Row],[Subject Study Pack Code]]&amp;" - "&amp;Table15[[#This Row],[Subject Name]]</f>
        <v>MAST30030 - Applied Mathematical Modelling</v>
      </c>
    </row>
    <row r="453" spans="26:28" x14ac:dyDescent="0.25">
      <c r="Z453" s="28" t="s">
        <v>2130</v>
      </c>
      <c r="AA453" s="29" t="s">
        <v>2131</v>
      </c>
      <c r="AB453" s="29" t="str">
        <f>Table15[[#This Row],[Subject Study Pack Code]]&amp;" - "&amp;Table15[[#This Row],[Subject Name]]</f>
        <v>MAST30031 - Methods of Mathematical Physics</v>
      </c>
    </row>
    <row r="454" spans="26:28" x14ac:dyDescent="0.25">
      <c r="Z454" s="28" t="s">
        <v>1493</v>
      </c>
      <c r="AA454" s="29" t="s">
        <v>2132</v>
      </c>
      <c r="AB454" s="29" t="str">
        <f>Table15[[#This Row],[Subject Study Pack Code]]&amp;" - "&amp;Table15[[#This Row],[Subject Name]]</f>
        <v>MAST40001 - Research Philosophies and Statistics</v>
      </c>
    </row>
    <row r="455" spans="26:28" x14ac:dyDescent="0.25">
      <c r="Z455" s="28" t="s">
        <v>2133</v>
      </c>
      <c r="AA455" s="29" t="s">
        <v>2134</v>
      </c>
      <c r="AB455" s="29" t="str">
        <f>Table15[[#This Row],[Subject Study Pack Code]]&amp;" - "&amp;Table15[[#This Row],[Subject Name]]</f>
        <v>MAST40015 - Mathematics/Statistics Research Project</v>
      </c>
    </row>
    <row r="456" spans="26:28" x14ac:dyDescent="0.25">
      <c r="Z456" s="29" t="s">
        <v>2135</v>
      </c>
      <c r="AA456" s="29" t="s">
        <v>1245</v>
      </c>
      <c r="AB456" s="29" t="str">
        <f>Table15[[#This Row],[Subject Study Pack Code]]&amp;" - "&amp;Table15[[#This Row],[Subject Name]]</f>
        <v>MAST80001 - NEW - Name TBC</v>
      </c>
    </row>
    <row r="457" spans="26:28" x14ac:dyDescent="0.25">
      <c r="Z457" s="28" t="s">
        <v>2136</v>
      </c>
      <c r="AA457" s="29" t="s">
        <v>1101</v>
      </c>
      <c r="AB457" s="29" t="str">
        <f>Table15[[#This Row],[Subject Study Pack Code]]&amp;" - "&amp;Table15[[#This Row],[Subject Name]]</f>
        <v>MAST90004 - PhD Research</v>
      </c>
    </row>
    <row r="458" spans="26:28" x14ac:dyDescent="0.25">
      <c r="Z458" s="28" t="s">
        <v>2137</v>
      </c>
      <c r="AA458" s="29" t="s">
        <v>1232</v>
      </c>
      <c r="AB458" s="29" t="str">
        <f>Table15[[#This Row],[Subject Study Pack Code]]&amp;" - "&amp;Table15[[#This Row],[Subject Name]]</f>
        <v>MAST90005 - MPhil Research</v>
      </c>
    </row>
    <row r="459" spans="26:28" x14ac:dyDescent="0.25">
      <c r="Z459" s="28" t="s">
        <v>2138</v>
      </c>
      <c r="AA459" s="29" t="s">
        <v>2139</v>
      </c>
      <c r="AB459" s="29" t="str">
        <f>Table15[[#This Row],[Subject Study Pack Code]]&amp;" - "&amp;Table15[[#This Row],[Subject Name]]</f>
        <v>MAST90007 - Statistics for Research Workers</v>
      </c>
    </row>
    <row r="460" spans="26:28" x14ac:dyDescent="0.25">
      <c r="Z460" s="28" t="s">
        <v>1497</v>
      </c>
      <c r="AA460" s="29" t="s">
        <v>2140</v>
      </c>
      <c r="AB460" s="29" t="str">
        <f>Table15[[#This Row],[Subject Study Pack Code]]&amp;" - "&amp;Table15[[#This Row],[Subject Name]]</f>
        <v>MAST90008 - Research Philosophies &amp; Statistics</v>
      </c>
    </row>
    <row r="461" spans="26:28" x14ac:dyDescent="0.25">
      <c r="Z461" s="28" t="s">
        <v>2141</v>
      </c>
      <c r="AA461" s="29" t="s">
        <v>2142</v>
      </c>
      <c r="AB461" s="29" t="str">
        <f>Table15[[#This Row],[Subject Study Pack Code]]&amp;" - "&amp;Table15[[#This Row],[Subject Name]]</f>
        <v>MAST90009 - Business Forecasting</v>
      </c>
    </row>
    <row r="462" spans="26:28" x14ac:dyDescent="0.25">
      <c r="Z462" s="28" t="s">
        <v>2143</v>
      </c>
      <c r="AA462" s="29" t="s">
        <v>2144</v>
      </c>
      <c r="AB462" s="29" t="str">
        <f>Table15[[#This Row],[Subject Study Pack Code]]&amp;" - "&amp;Table15[[#This Row],[Subject Name]]</f>
        <v>MAST90011 - Modelling: Mathematical Biology</v>
      </c>
    </row>
    <row r="463" spans="26:28" x14ac:dyDescent="0.25">
      <c r="Z463" s="28" t="s">
        <v>2145</v>
      </c>
      <c r="AA463" s="29" t="s">
        <v>2146</v>
      </c>
      <c r="AB463" s="29" t="str">
        <f>Table15[[#This Row],[Subject Study Pack Code]]&amp;" - "&amp;Table15[[#This Row],[Subject Name]]</f>
        <v>MAST90012 - Measure Theory</v>
      </c>
    </row>
    <row r="464" spans="26:28" x14ac:dyDescent="0.25">
      <c r="Z464" s="28" t="s">
        <v>2147</v>
      </c>
      <c r="AA464" s="29" t="s">
        <v>2148</v>
      </c>
      <c r="AB464" s="29" t="str">
        <f>Table15[[#This Row],[Subject Study Pack Code]]&amp;" - "&amp;Table15[[#This Row],[Subject Name]]</f>
        <v>MAST90013 - Network Optimisation</v>
      </c>
    </row>
    <row r="465" spans="26:28" x14ac:dyDescent="0.25">
      <c r="Z465" s="28" t="s">
        <v>2149</v>
      </c>
      <c r="AA465" s="29" t="s">
        <v>2150</v>
      </c>
      <c r="AB465" s="29" t="str">
        <f>Table15[[#This Row],[Subject Study Pack Code]]&amp;" - "&amp;Table15[[#This Row],[Subject Name]]</f>
        <v>MAST90014 - Optimisation for Industry</v>
      </c>
    </row>
    <row r="466" spans="26:28" x14ac:dyDescent="0.25">
      <c r="Z466" s="28" t="s">
        <v>2151</v>
      </c>
      <c r="AA466" s="29" t="s">
        <v>2152</v>
      </c>
      <c r="AB466" s="29" t="str">
        <f>Table15[[#This Row],[Subject Study Pack Code]]&amp;" - "&amp;Table15[[#This Row],[Subject Name]]</f>
        <v>MAST90017 - Representation Theory</v>
      </c>
    </row>
    <row r="467" spans="26:28" x14ac:dyDescent="0.25">
      <c r="Z467" s="28" t="s">
        <v>2153</v>
      </c>
      <c r="AA467" s="29" t="s">
        <v>2154</v>
      </c>
      <c r="AB467" s="29" t="str">
        <f>Table15[[#This Row],[Subject Study Pack Code]]&amp;" - "&amp;Table15[[#This Row],[Subject Name]]</f>
        <v>MAST90019 - Random Processes</v>
      </c>
    </row>
    <row r="468" spans="26:28" x14ac:dyDescent="0.25">
      <c r="Z468" s="28" t="s">
        <v>2155</v>
      </c>
      <c r="AA468" s="29" t="s">
        <v>2156</v>
      </c>
      <c r="AB468" s="29" t="str">
        <f>Table15[[#This Row],[Subject Study Pack Code]]&amp;" - "&amp;Table15[[#This Row],[Subject Name]]</f>
        <v>MAST90020 - Functional Analysis</v>
      </c>
    </row>
    <row r="469" spans="26:28" x14ac:dyDescent="0.25">
      <c r="Z469" s="28" t="s">
        <v>2157</v>
      </c>
      <c r="AA469" s="29" t="s">
        <v>2158</v>
      </c>
      <c r="AB469" s="29" t="str">
        <f>Table15[[#This Row],[Subject Study Pack Code]]&amp;" - "&amp;Table15[[#This Row],[Subject Name]]</f>
        <v>MAST90023 - Algebraic Topology</v>
      </c>
    </row>
    <row r="470" spans="26:28" x14ac:dyDescent="0.25">
      <c r="Z470" s="28" t="s">
        <v>2159</v>
      </c>
      <c r="AA470" s="29" t="s">
        <v>2160</v>
      </c>
      <c r="AB470" s="29" t="str">
        <f>Table15[[#This Row],[Subject Study Pack Code]]&amp;" - "&amp;Table15[[#This Row],[Subject Name]]</f>
        <v>MAST90025 - Commutative and Multilinear Algebra</v>
      </c>
    </row>
    <row r="471" spans="26:28" x14ac:dyDescent="0.25">
      <c r="Z471" s="28" t="s">
        <v>2161</v>
      </c>
      <c r="AA471" s="29" t="s">
        <v>2162</v>
      </c>
      <c r="AB471" s="29" t="str">
        <f>Table15[[#This Row],[Subject Study Pack Code]]&amp;" - "&amp;Table15[[#This Row],[Subject Name]]</f>
        <v>MAST90026 - Computational Differential Equations</v>
      </c>
    </row>
    <row r="472" spans="26:28" x14ac:dyDescent="0.25">
      <c r="Z472" s="28" t="s">
        <v>2163</v>
      </c>
      <c r="AA472" s="29" t="s">
        <v>2164</v>
      </c>
      <c r="AB472" s="29" t="str">
        <f>Table15[[#This Row],[Subject Study Pack Code]]&amp;" - "&amp;Table15[[#This Row],[Subject Name]]</f>
        <v>MAST90027 - The Practice of Statistics</v>
      </c>
    </row>
    <row r="473" spans="26:28" x14ac:dyDescent="0.25">
      <c r="Z473" s="28" t="s">
        <v>2165</v>
      </c>
      <c r="AA473" s="29" t="s">
        <v>2166</v>
      </c>
      <c r="AB473" s="29" t="str">
        <f>Table15[[#This Row],[Subject Study Pack Code]]&amp;" - "&amp;Table15[[#This Row],[Subject Name]]</f>
        <v>MAST90029 - Differential Topology and Geometry</v>
      </c>
    </row>
    <row r="474" spans="26:28" x14ac:dyDescent="0.25">
      <c r="Z474" s="28" t="s">
        <v>2167</v>
      </c>
      <c r="AA474" s="29" t="s">
        <v>2168</v>
      </c>
      <c r="AB474" s="29" t="str">
        <f>Table15[[#This Row],[Subject Study Pack Code]]&amp;" - "&amp;Table15[[#This Row],[Subject Name]]</f>
        <v>MAST90030 - Advanced Discrete Mathematics</v>
      </c>
    </row>
    <row r="475" spans="26:28" x14ac:dyDescent="0.25">
      <c r="Z475" s="28" t="s">
        <v>2169</v>
      </c>
      <c r="AA475" s="29" t="s">
        <v>2170</v>
      </c>
      <c r="AB475" s="29" t="str">
        <f>Table15[[#This Row],[Subject Study Pack Code]]&amp;" - "&amp;Table15[[#This Row],[Subject Name]]</f>
        <v>MAST90031 - Enumerative Combinatorics</v>
      </c>
    </row>
    <row r="476" spans="26:28" x14ac:dyDescent="0.25">
      <c r="Z476" s="28" t="s">
        <v>2171</v>
      </c>
      <c r="AA476" s="29" t="s">
        <v>1753</v>
      </c>
      <c r="AB476" s="29" t="str">
        <f>Table15[[#This Row],[Subject Study Pack Code]]&amp;" - "&amp;Table15[[#This Row],[Subject Name]]</f>
        <v>MAST90042 - Research Project</v>
      </c>
    </row>
    <row r="477" spans="26:28" x14ac:dyDescent="0.25">
      <c r="Z477" s="28" t="s">
        <v>2172</v>
      </c>
      <c r="AA477" s="29" t="s">
        <v>2173</v>
      </c>
      <c r="AB477" s="29" t="str">
        <f>Table15[[#This Row],[Subject Study Pack Code]]&amp;" - "&amp;Table15[[#This Row],[Subject Name]]</f>
        <v>MAST90044 - Thinking and Reasoning with Data</v>
      </c>
    </row>
    <row r="478" spans="26:28" x14ac:dyDescent="0.25">
      <c r="Z478" s="28" t="s">
        <v>2174</v>
      </c>
      <c r="AA478" s="29" t="s">
        <v>2175</v>
      </c>
      <c r="AB478" s="29" t="str">
        <f>Table15[[#This Row],[Subject Study Pack Code]]&amp;" - "&amp;Table15[[#This Row],[Subject Name]]</f>
        <v>MAST90045 - Systems Modelling and Simulation</v>
      </c>
    </row>
    <row r="479" spans="26:28" x14ac:dyDescent="0.25">
      <c r="Z479" s="28" t="s">
        <v>2176</v>
      </c>
      <c r="AA479" s="29" t="s">
        <v>1753</v>
      </c>
      <c r="AB479" s="29" t="str">
        <f>Table15[[#This Row],[Subject Study Pack Code]]&amp;" - "&amp;Table15[[#This Row],[Subject Name]]</f>
        <v>MAST90046 - Research Project</v>
      </c>
    </row>
    <row r="480" spans="26:28" x14ac:dyDescent="0.25">
      <c r="Z480" s="28" t="s">
        <v>2177</v>
      </c>
      <c r="AA480" s="29" t="s">
        <v>1753</v>
      </c>
      <c r="AB480" s="29" t="str">
        <f>Table15[[#This Row],[Subject Study Pack Code]]&amp;" - "&amp;Table15[[#This Row],[Subject Name]]</f>
        <v>MAST90047 - Research Project</v>
      </c>
    </row>
    <row r="481" spans="26:28" x14ac:dyDescent="0.25">
      <c r="Z481" s="28" t="s">
        <v>2178</v>
      </c>
      <c r="AA481" s="29" t="s">
        <v>1753</v>
      </c>
      <c r="AB481" s="29" t="str">
        <f>Table15[[#This Row],[Subject Study Pack Code]]&amp;" - "&amp;Table15[[#This Row],[Subject Name]]</f>
        <v>MAST90048 - Research Project</v>
      </c>
    </row>
    <row r="482" spans="26:28" x14ac:dyDescent="0.25">
      <c r="Z482" s="28" t="s">
        <v>2179</v>
      </c>
      <c r="AA482" s="29" t="s">
        <v>2180</v>
      </c>
      <c r="AB482" s="29" t="str">
        <f>Table15[[#This Row],[Subject Study Pack Code]]&amp;" - "&amp;Table15[[#This Row],[Subject Name]]</f>
        <v>MAST90050 - Scheduling and Optimisation</v>
      </c>
    </row>
    <row r="483" spans="26:28" x14ac:dyDescent="0.25">
      <c r="Z483" s="28" t="s">
        <v>2181</v>
      </c>
      <c r="AA483" s="29" t="s">
        <v>2182</v>
      </c>
      <c r="AB483" s="29" t="str">
        <f>Table15[[#This Row],[Subject Study Pack Code]]&amp;" - "&amp;Table15[[#This Row],[Subject Name]]</f>
        <v>MAST90051 - Mathematics of Risk</v>
      </c>
    </row>
    <row r="484" spans="26:28" x14ac:dyDescent="0.25">
      <c r="Z484" s="28" t="s">
        <v>2183</v>
      </c>
      <c r="AA484" s="29" t="s">
        <v>2184</v>
      </c>
      <c r="AB484" s="29" t="str">
        <f>Table15[[#This Row],[Subject Study Pack Code]]&amp;" - "&amp;Table15[[#This Row],[Subject Name]]</f>
        <v>MAST90053 - Experimental Mathematics</v>
      </c>
    </row>
    <row r="485" spans="26:28" x14ac:dyDescent="0.25">
      <c r="Z485" s="28" t="s">
        <v>2185</v>
      </c>
      <c r="AA485" s="29" t="s">
        <v>2186</v>
      </c>
      <c r="AB485" s="29" t="str">
        <f>Table15[[#This Row],[Subject Study Pack Code]]&amp;" - "&amp;Table15[[#This Row],[Subject Name]]</f>
        <v>MAST90056 - Riemann Surfaces and Complex Analysis</v>
      </c>
    </row>
    <row r="486" spans="26:28" x14ac:dyDescent="0.25">
      <c r="Z486" s="28" t="s">
        <v>2187</v>
      </c>
      <c r="AA486" s="29" t="s">
        <v>2188</v>
      </c>
      <c r="AB486" s="29" t="str">
        <f>Table15[[#This Row],[Subject Study Pack Code]]&amp;" - "&amp;Table15[[#This Row],[Subject Name]]</f>
        <v>MAST90057 - Elements of Probability</v>
      </c>
    </row>
    <row r="487" spans="26:28" x14ac:dyDescent="0.25">
      <c r="Z487" s="28" t="s">
        <v>2189</v>
      </c>
      <c r="AA487" s="29" t="s">
        <v>2190</v>
      </c>
      <c r="AB487" s="29" t="str">
        <f>Table15[[#This Row],[Subject Study Pack Code]]&amp;" - "&amp;Table15[[#This Row],[Subject Name]]</f>
        <v>MAST90058 - Elements of Statistics</v>
      </c>
    </row>
    <row r="488" spans="26:28" x14ac:dyDescent="0.25">
      <c r="Z488" s="28" t="s">
        <v>2191</v>
      </c>
      <c r="AA488" s="29" t="s">
        <v>2192</v>
      </c>
      <c r="AB488" s="29" t="str">
        <f>Table15[[#This Row],[Subject Study Pack Code]]&amp;" - "&amp;Table15[[#This Row],[Subject Name]]</f>
        <v>MAST90059 - Stochastic Calculus with Applications</v>
      </c>
    </row>
    <row r="489" spans="26:28" x14ac:dyDescent="0.25">
      <c r="Z489" s="28" t="s">
        <v>2193</v>
      </c>
      <c r="AA489" s="29" t="s">
        <v>2194</v>
      </c>
      <c r="AB489" s="29" t="str">
        <f>Table15[[#This Row],[Subject Study Pack Code]]&amp;" - "&amp;Table15[[#This Row],[Subject Name]]</f>
        <v>MAST90060 - Mathematical Statistical Mechanics</v>
      </c>
    </row>
    <row r="490" spans="26:28" x14ac:dyDescent="0.25">
      <c r="Z490" s="28" t="s">
        <v>2195</v>
      </c>
      <c r="AA490" s="29" t="s">
        <v>2196</v>
      </c>
      <c r="AB490" s="29" t="str">
        <f>Table15[[#This Row],[Subject Study Pack Code]]&amp;" - "&amp;Table15[[#This Row],[Subject Name]]</f>
        <v>MAST90061 - Modern Statistical Methods</v>
      </c>
    </row>
    <row r="491" spans="26:28" x14ac:dyDescent="0.25">
      <c r="Z491" s="28" t="s">
        <v>2197</v>
      </c>
      <c r="AA491" s="29" t="s">
        <v>2198</v>
      </c>
      <c r="AB491" s="29" t="str">
        <f>Table15[[#This Row],[Subject Study Pack Code]]&amp;" - "&amp;Table15[[#This Row],[Subject Name]]</f>
        <v>MAST90062 - Probability and Mathematical Statistics I</v>
      </c>
    </row>
    <row r="492" spans="26:28" x14ac:dyDescent="0.25">
      <c r="Z492" s="28" t="s">
        <v>2199</v>
      </c>
      <c r="AA492" s="29" t="s">
        <v>2200</v>
      </c>
      <c r="AB492" s="29" t="str">
        <f>Table15[[#This Row],[Subject Study Pack Code]]&amp;" - "&amp;Table15[[#This Row],[Subject Name]]</f>
        <v>MAST90063 - Probability and Mathematical Statistics II</v>
      </c>
    </row>
    <row r="493" spans="26:28" x14ac:dyDescent="0.25">
      <c r="Z493" s="28" t="s">
        <v>2201</v>
      </c>
      <c r="AA493" s="29" t="s">
        <v>2202</v>
      </c>
      <c r="AB493" s="29" t="str">
        <f>Table15[[#This Row],[Subject Study Pack Code]]&amp;" - "&amp;Table15[[#This Row],[Subject Name]]</f>
        <v>MAST90064 - Advanced Methods: Differential Equations</v>
      </c>
    </row>
    <row r="494" spans="26:28" x14ac:dyDescent="0.25">
      <c r="Z494" s="28" t="s">
        <v>2203</v>
      </c>
      <c r="AA494" s="29" t="s">
        <v>2204</v>
      </c>
      <c r="AB494" s="29" t="str">
        <f>Table15[[#This Row],[Subject Study Pack Code]]&amp;" - "&amp;Table15[[#This Row],[Subject Name]]</f>
        <v>MAST90065 - Exactly Solvable Models</v>
      </c>
    </row>
    <row r="495" spans="26:28" x14ac:dyDescent="0.25">
      <c r="Z495" s="28" t="s">
        <v>2205</v>
      </c>
      <c r="AA495" s="29" t="s">
        <v>2206</v>
      </c>
      <c r="AB495" s="29" t="str">
        <f>Table15[[#This Row],[Subject Study Pack Code]]&amp;" - "&amp;Table15[[#This Row],[Subject Name]]</f>
        <v>MAST90066 - Continuum Mechanics and Applications</v>
      </c>
    </row>
    <row r="496" spans="26:28" x14ac:dyDescent="0.25">
      <c r="Z496" s="28" t="s">
        <v>2207</v>
      </c>
      <c r="AA496" s="29" t="s">
        <v>2208</v>
      </c>
      <c r="AB496" s="29" t="str">
        <f>Table15[[#This Row],[Subject Study Pack Code]]&amp;" - "&amp;Table15[[#This Row],[Subject Name]]</f>
        <v>MAST90067 - Advanced Methods: Transforms</v>
      </c>
    </row>
    <row r="497" spans="26:28" x14ac:dyDescent="0.25">
      <c r="Z497" s="28" t="s">
        <v>2209</v>
      </c>
      <c r="AA497" s="29" t="s">
        <v>2210</v>
      </c>
      <c r="AB497" s="29" t="str">
        <f>Table15[[#This Row],[Subject Study Pack Code]]&amp;" - "&amp;Table15[[#This Row],[Subject Name]]</f>
        <v>MAST90068 - Groups, Categories and Homological Algebra</v>
      </c>
    </row>
    <row r="498" spans="26:28" x14ac:dyDescent="0.25">
      <c r="Z498" s="28" t="s">
        <v>2211</v>
      </c>
      <c r="AA498" s="29" t="s">
        <v>2212</v>
      </c>
      <c r="AB498" s="29" t="str">
        <f>Table15[[#This Row],[Subject Study Pack Code]]&amp;" - "&amp;Table15[[#This Row],[Subject Name]]</f>
        <v>MAST90069 - Introduction to String Theory</v>
      </c>
    </row>
    <row r="499" spans="26:28" x14ac:dyDescent="0.25">
      <c r="Z499" s="28" t="s">
        <v>2213</v>
      </c>
      <c r="AA499" s="29" t="s">
        <v>1753</v>
      </c>
      <c r="AB499" s="29" t="str">
        <f>Table15[[#This Row],[Subject Study Pack Code]]&amp;" - "&amp;Table15[[#This Row],[Subject Name]]</f>
        <v>MAST90071 - Research Project</v>
      </c>
    </row>
    <row r="500" spans="26:28" x14ac:dyDescent="0.25">
      <c r="Z500" s="28" t="s">
        <v>2214</v>
      </c>
      <c r="AA500" s="29" t="s">
        <v>2215</v>
      </c>
      <c r="AB500" s="29" t="str">
        <f>Table15[[#This Row],[Subject Study Pack Code]]&amp;" - "&amp;Table15[[#This Row],[Subject Name]]</f>
        <v>MAST90072 - Data and Decision Making</v>
      </c>
    </row>
    <row r="501" spans="26:28" x14ac:dyDescent="0.25">
      <c r="Z501" s="29" t="s">
        <v>2216</v>
      </c>
      <c r="AA501" s="29" t="s">
        <v>2217</v>
      </c>
      <c r="AB501" s="29" t="str">
        <f>Table15[[#This Row],[Subject Study Pack Code]]&amp;" - "&amp;Table15[[#This Row],[Subject Name]]</f>
        <v>MAST90073 - Minor Research Project Part A</v>
      </c>
    </row>
    <row r="502" spans="26:28" x14ac:dyDescent="0.25">
      <c r="Z502" s="29" t="s">
        <v>2218</v>
      </c>
      <c r="AA502" s="29" t="s">
        <v>2219</v>
      </c>
      <c r="AB502" s="29" t="str">
        <f>Table15[[#This Row],[Subject Study Pack Code]]&amp;" - "&amp;Table15[[#This Row],[Subject Name]]</f>
        <v>MAST90074 - Minor Research Project Part B</v>
      </c>
    </row>
    <row r="503" spans="26:28" x14ac:dyDescent="0.25">
      <c r="Z503" s="28" t="s">
        <v>2220</v>
      </c>
      <c r="AA503" s="29" t="s">
        <v>2221</v>
      </c>
      <c r="AB503" s="29" t="str">
        <f>Table15[[#This Row],[Subject Study Pack Code]]&amp;" - "&amp;Table15[[#This Row],[Subject Name]]</f>
        <v>MAST90075 - Research Project Part A</v>
      </c>
    </row>
    <row r="504" spans="26:28" x14ac:dyDescent="0.25">
      <c r="Z504" s="28" t="s">
        <v>2222</v>
      </c>
      <c r="AA504" s="29" t="s">
        <v>2223</v>
      </c>
      <c r="AB504" s="29" t="str">
        <f>Table15[[#This Row],[Subject Study Pack Code]]&amp;" - "&amp;Table15[[#This Row],[Subject Name]]</f>
        <v>MAST90076 - Research Project Part B</v>
      </c>
    </row>
    <row r="505" spans="26:28" x14ac:dyDescent="0.25">
      <c r="Z505" s="28" t="s">
        <v>2224</v>
      </c>
      <c r="AA505" s="29" t="s">
        <v>2225</v>
      </c>
      <c r="AB505" s="29" t="str">
        <f>Table15[[#This Row],[Subject Study Pack Code]]&amp;" - "&amp;Table15[[#This Row],[Subject Name]]</f>
        <v>MAST90077 - Research Project Part C</v>
      </c>
    </row>
    <row r="506" spans="26:28" x14ac:dyDescent="0.25">
      <c r="Z506" s="28" t="s">
        <v>2226</v>
      </c>
      <c r="AA506" s="29" t="s">
        <v>2227</v>
      </c>
      <c r="AB506" s="29" t="str">
        <f>Table15[[#This Row],[Subject Study Pack Code]]&amp;" - "&amp;Table15[[#This Row],[Subject Name]]</f>
        <v>MAST90079 - AMSI Summer School</v>
      </c>
    </row>
    <row r="507" spans="26:28" x14ac:dyDescent="0.25">
      <c r="Z507" s="28" t="s">
        <v>2228</v>
      </c>
      <c r="AA507" s="29" t="s">
        <v>2229</v>
      </c>
      <c r="AB507" s="29" t="str">
        <f>Table15[[#This Row],[Subject Study Pack Code]]&amp;" - "&amp;Table15[[#This Row],[Subject Name]]</f>
        <v>MAST90080 - Advanced Modelling: Case Studies</v>
      </c>
    </row>
    <row r="508" spans="26:28" x14ac:dyDescent="0.25">
      <c r="Z508" s="29" t="s">
        <v>2230</v>
      </c>
      <c r="AA508" s="29" t="s">
        <v>2231</v>
      </c>
      <c r="AB508" s="29" t="str">
        <f>Table15[[#This Row],[Subject Study Pack Code]]&amp;" - "&amp;Table15[[#This Row],[Subject Name]]</f>
        <v>MAST90081 - Advanced Probability</v>
      </c>
    </row>
    <row r="509" spans="26:28" x14ac:dyDescent="0.25">
      <c r="Z509" s="28" t="s">
        <v>2232</v>
      </c>
      <c r="AA509" s="29" t="s">
        <v>2233</v>
      </c>
      <c r="AB509" s="29" t="str">
        <f>Table15[[#This Row],[Subject Study Pack Code]]&amp;" - "&amp;Table15[[#This Row],[Subject Name]]</f>
        <v>MAST90082 - Mathematical Statistics</v>
      </c>
    </row>
    <row r="510" spans="26:28" x14ac:dyDescent="0.25">
      <c r="Z510" s="28" t="s">
        <v>2234</v>
      </c>
      <c r="AA510" s="29" t="s">
        <v>2235</v>
      </c>
      <c r="AB510" s="29" t="str">
        <f>Table15[[#This Row],[Subject Study Pack Code]]&amp;" - "&amp;Table15[[#This Row],[Subject Name]]</f>
        <v>MAST90083 - Computational Statistics and Data Mining</v>
      </c>
    </row>
    <row r="511" spans="26:28" x14ac:dyDescent="0.25">
      <c r="Z511" s="29" t="s">
        <v>2236</v>
      </c>
      <c r="AA511" s="29" t="s">
        <v>2237</v>
      </c>
      <c r="AB511" s="29" t="str">
        <f>Table15[[#This Row],[Subject Study Pack Code]]&amp;" - "&amp;Table15[[#This Row],[Subject Name]]</f>
        <v>MAST90084 - Statistical Modelling</v>
      </c>
    </row>
    <row r="512" spans="26:28" x14ac:dyDescent="0.25">
      <c r="Z512" s="28" t="s">
        <v>2238</v>
      </c>
      <c r="AA512" s="29" t="s">
        <v>2239</v>
      </c>
      <c r="AB512" s="29" t="str">
        <f>Table15[[#This Row],[Subject Study Pack Code]]&amp;" - "&amp;Table15[[#This Row],[Subject Name]]</f>
        <v>MAST90085 - Multivariate Statistical Techniques</v>
      </c>
    </row>
    <row r="513" spans="26:28" x14ac:dyDescent="0.25">
      <c r="Z513" s="29" t="s">
        <v>2240</v>
      </c>
      <c r="AA513" s="29" t="s">
        <v>1245</v>
      </c>
      <c r="AB513" s="29" t="str">
        <f>Table15[[#This Row],[Subject Study Pack Code]]&amp;" - "&amp;Table15[[#This Row],[Subject Name]]</f>
        <v>MAST90097 - NEW - Name TBC</v>
      </c>
    </row>
    <row r="514" spans="26:28" x14ac:dyDescent="0.25">
      <c r="Z514" s="29" t="s">
        <v>2241</v>
      </c>
      <c r="AA514" s="29" t="s">
        <v>1245</v>
      </c>
      <c r="AB514" s="29" t="str">
        <f>Table15[[#This Row],[Subject Study Pack Code]]&amp;" - "&amp;Table15[[#This Row],[Subject Name]]</f>
        <v>MAST90098 - NEW - Name TBC</v>
      </c>
    </row>
    <row r="515" spans="26:28" x14ac:dyDescent="0.25">
      <c r="Z515" s="29" t="s">
        <v>2242</v>
      </c>
      <c r="AA515" s="29" t="s">
        <v>1245</v>
      </c>
      <c r="AB515" s="29" t="str">
        <f>Table15[[#This Row],[Subject Study Pack Code]]&amp;" - "&amp;Table15[[#This Row],[Subject Name]]</f>
        <v>MAST90103 - NEW - Name TBC</v>
      </c>
    </row>
    <row r="516" spans="26:28" x14ac:dyDescent="0.25">
      <c r="Z516" s="28" t="s">
        <v>2243</v>
      </c>
      <c r="AA516" s="29" t="s">
        <v>1101</v>
      </c>
      <c r="AB516" s="29" t="str">
        <f>Table15[[#This Row],[Subject Study Pack Code]]&amp;" - "&amp;Table15[[#This Row],[Subject Name]]</f>
        <v>MCEN90006 - PhD Research</v>
      </c>
    </row>
    <row r="517" spans="26:28" x14ac:dyDescent="0.25">
      <c r="Z517" s="28" t="s">
        <v>2244</v>
      </c>
      <c r="AA517" s="29" t="s">
        <v>2245</v>
      </c>
      <c r="AB517" s="29" t="str">
        <f>Table15[[#This Row],[Subject Study Pack Code]]&amp;" - "&amp;Table15[[#This Row],[Subject Name]]</f>
        <v>MGMT90171 - Leadership in Science</v>
      </c>
    </row>
    <row r="518" spans="26:28" x14ac:dyDescent="0.25">
      <c r="Z518" s="28" t="s">
        <v>2246</v>
      </c>
      <c r="AA518" s="29" t="s">
        <v>2247</v>
      </c>
      <c r="AB518" s="29" t="str">
        <f>Table15[[#This Row],[Subject Study Pack Code]]&amp;" - "&amp;Table15[[#This Row],[Subject Name]]</f>
        <v>MKTG90022 - Commercialisation of Science</v>
      </c>
    </row>
    <row r="519" spans="26:28" x14ac:dyDescent="0.25">
      <c r="Z519" s="28" t="s">
        <v>2248</v>
      </c>
      <c r="AA519" s="29" t="s">
        <v>2249</v>
      </c>
      <c r="AB519" s="29" t="str">
        <f>Table15[[#This Row],[Subject Study Pack Code]]&amp;" - "&amp;Table15[[#This Row],[Subject Name]]</f>
        <v>MULT10011 - Introduction to Life, Earth and Universe</v>
      </c>
    </row>
    <row r="520" spans="26:28" x14ac:dyDescent="0.25">
      <c r="Z520" s="29" t="s">
        <v>2250</v>
      </c>
      <c r="AA520" s="29" t="s">
        <v>2251</v>
      </c>
      <c r="AB520" s="29" t="str">
        <f>Table15[[#This Row],[Subject Study Pack Code]]&amp;" - "&amp;Table15[[#This Row],[Subject Name]]</f>
        <v>MULT10014 - Identity</v>
      </c>
    </row>
    <row r="521" spans="26:28" x14ac:dyDescent="0.25">
      <c r="Z521" s="29" t="s">
        <v>2252</v>
      </c>
      <c r="AA521" s="29" t="s">
        <v>2253</v>
      </c>
      <c r="AB521" s="29" t="str">
        <f>Table15[[#This Row],[Subject Study Pack Code]]&amp;" - "&amp;Table15[[#This Row],[Subject Name]]</f>
        <v>MULT10018 - Power</v>
      </c>
    </row>
    <row r="522" spans="26:28" x14ac:dyDescent="0.25">
      <c r="Z522" s="28" t="s">
        <v>2254</v>
      </c>
      <c r="AA522" s="29" t="s">
        <v>2255</v>
      </c>
      <c r="AB522" s="29" t="str">
        <f>Table15[[#This Row],[Subject Study Pack Code]]&amp;" - "&amp;Table15[[#This Row],[Subject Name]]</f>
        <v>MULT20011 - Communicating Science and Technology</v>
      </c>
    </row>
    <row r="523" spans="26:28" x14ac:dyDescent="0.25">
      <c r="Z523" s="28" t="s">
        <v>1038</v>
      </c>
      <c r="AA523" s="29" t="s">
        <v>2256</v>
      </c>
      <c r="AB523" s="29" t="str">
        <f>Table15[[#This Row],[Subject Study Pack Code]]&amp;" - "&amp;Table15[[#This Row],[Subject Name]]</f>
        <v>MULT90004 - Sustainability Governance and Leadership</v>
      </c>
    </row>
    <row r="524" spans="26:28" x14ac:dyDescent="0.25">
      <c r="Z524" s="28" t="s">
        <v>1039</v>
      </c>
      <c r="AA524" s="29" t="s">
        <v>2257</v>
      </c>
      <c r="AB524" s="29" t="str">
        <f>Table15[[#This Row],[Subject Study Pack Code]]&amp;" - "&amp;Table15[[#This Row],[Subject Name]]</f>
        <v>MULT90005 - Interdisciplinarity and the Environment</v>
      </c>
    </row>
    <row r="525" spans="26:28" x14ac:dyDescent="0.25">
      <c r="Z525" s="28" t="s">
        <v>2258</v>
      </c>
      <c r="AA525" s="29" t="s">
        <v>2259</v>
      </c>
      <c r="AB525" s="29" t="str">
        <f>Table15[[#This Row],[Subject Study Pack Code]]&amp;" - "&amp;Table15[[#This Row],[Subject Name]]</f>
        <v>MULT90012 - Industry Project in Science</v>
      </c>
    </row>
    <row r="526" spans="26:28" x14ac:dyDescent="0.25">
      <c r="Z526" s="28" t="s">
        <v>2260</v>
      </c>
      <c r="AA526" s="29" t="s">
        <v>2261</v>
      </c>
      <c r="AB526" s="29" t="str">
        <f>Table15[[#This Row],[Subject Study Pack Code]]&amp;" - "&amp;Table15[[#This Row],[Subject Name]]</f>
        <v>NRMT10006 - Plant Protection</v>
      </c>
    </row>
    <row r="527" spans="26:28" x14ac:dyDescent="0.25">
      <c r="Z527" s="28" t="s">
        <v>1154</v>
      </c>
      <c r="AA527" s="29" t="s">
        <v>2261</v>
      </c>
      <c r="AB527" s="29" t="str">
        <f>Table15[[#This Row],[Subject Study Pack Code]]&amp;" - "&amp;Table15[[#This Row],[Subject Name]]</f>
        <v>NRMT20016 - Plant Protection</v>
      </c>
    </row>
    <row r="528" spans="26:28" x14ac:dyDescent="0.25">
      <c r="Z528" s="28" t="s">
        <v>2262</v>
      </c>
      <c r="AA528" s="29" t="s">
        <v>843</v>
      </c>
      <c r="AB528" s="29" t="str">
        <f>Table15[[#This Row],[Subject Study Pack Code]]&amp;" - "&amp;Table15[[#This Row],[Subject Name]]</f>
        <v>NRMT40005 - Social Research Methods</v>
      </c>
    </row>
    <row r="529" spans="26:28" x14ac:dyDescent="0.25">
      <c r="Z529" s="28" t="s">
        <v>2263</v>
      </c>
      <c r="AA529" s="29" t="s">
        <v>1232</v>
      </c>
      <c r="AB529" s="29" t="str">
        <f>Table15[[#This Row],[Subject Study Pack Code]]&amp;" - "&amp;Table15[[#This Row],[Subject Name]]</f>
        <v>NRMT70002 - MPhil Research</v>
      </c>
    </row>
    <row r="530" spans="26:28" x14ac:dyDescent="0.25">
      <c r="Z530" s="28" t="s">
        <v>2264</v>
      </c>
      <c r="AA530" s="29" t="s">
        <v>1101</v>
      </c>
      <c r="AB530" s="29" t="str">
        <f>Table15[[#This Row],[Subject Study Pack Code]]&amp;" - "&amp;Table15[[#This Row],[Subject Name]]</f>
        <v>NRMT80001 - PhD Research</v>
      </c>
    </row>
    <row r="531" spans="26:28" x14ac:dyDescent="0.25">
      <c r="Z531" s="28" t="s">
        <v>2265</v>
      </c>
      <c r="AA531" s="29" t="s">
        <v>2266</v>
      </c>
      <c r="AB531" s="29" t="str">
        <f>Table15[[#This Row],[Subject Study Pack Code]]&amp;" - "&amp;Table15[[#This Row],[Subject Name]]</f>
        <v>NRMT90002 - Management of Plant and Animal Invasions</v>
      </c>
    </row>
    <row r="532" spans="26:28" x14ac:dyDescent="0.25">
      <c r="Z532" s="28" t="s">
        <v>467</v>
      </c>
      <c r="AA532" s="29" t="s">
        <v>843</v>
      </c>
      <c r="AB532" s="29" t="str">
        <f>Table15[[#This Row],[Subject Study Pack Code]]&amp;" - "&amp;Table15[[#This Row],[Subject Name]]</f>
        <v>NRMT90003 - Social Research Methods</v>
      </c>
    </row>
    <row r="533" spans="26:28" x14ac:dyDescent="0.25">
      <c r="Z533" s="28" t="s">
        <v>466</v>
      </c>
      <c r="AA533" s="29" t="s">
        <v>2267</v>
      </c>
      <c r="AB533" s="29" t="str">
        <f>Table15[[#This Row],[Subject Study Pack Code]]&amp;" - "&amp;Table15[[#This Row],[Subject Name]]</f>
        <v>NRMT90007 - Community Natural Resource Management</v>
      </c>
    </row>
    <row r="534" spans="26:28" x14ac:dyDescent="0.25">
      <c r="Z534" s="28" t="s">
        <v>1509</v>
      </c>
      <c r="AA534" s="29" t="s">
        <v>698</v>
      </c>
      <c r="AB534" s="29" t="str">
        <f>Table15[[#This Row],[Subject Study Pack Code]]&amp;" - "&amp;Table15[[#This Row],[Subject Name]]</f>
        <v>NRMT90014 - Sustainable Landscapes</v>
      </c>
    </row>
    <row r="535" spans="26:28" x14ac:dyDescent="0.25">
      <c r="Z535" s="28" t="s">
        <v>2268</v>
      </c>
      <c r="AA535" s="29" t="s">
        <v>2269</v>
      </c>
      <c r="AB535" s="29" t="str">
        <f>Table15[[#This Row],[Subject Study Pack Code]]&amp;" - "&amp;Table15[[#This Row],[Subject Name]]</f>
        <v>NRMT90029 - Fundamentals of Catchment Management</v>
      </c>
    </row>
    <row r="536" spans="26:28" x14ac:dyDescent="0.25">
      <c r="Z536" s="28" t="s">
        <v>2270</v>
      </c>
      <c r="AA536" s="29" t="s">
        <v>2271</v>
      </c>
      <c r="AB536" s="29" t="str">
        <f>Table15[[#This Row],[Subject Study Pack Code]]&amp;" - "&amp;Table15[[#This Row],[Subject Name]]</f>
        <v>NRMT90030 - On-ground River Protection &amp; Restoration</v>
      </c>
    </row>
    <row r="537" spans="26:28" x14ac:dyDescent="0.25">
      <c r="Z537" s="29" t="s">
        <v>2272</v>
      </c>
      <c r="AA537" s="29" t="s">
        <v>2273</v>
      </c>
      <c r="AB537" s="29" t="str">
        <f>Table15[[#This Row],[Subject Study Pack Code]]&amp;" - "&amp;Table15[[#This Row],[Subject Name]]</f>
        <v>NRMT90031 - Caretaking Rivers for the Community</v>
      </c>
    </row>
    <row r="538" spans="26:28" x14ac:dyDescent="0.25">
      <c r="Z538" s="28" t="s">
        <v>2274</v>
      </c>
      <c r="AA538" s="29" t="s">
        <v>2275</v>
      </c>
      <c r="AB538" s="29" t="str">
        <f>Table15[[#This Row],[Subject Study Pack Code]]&amp;" - "&amp;Table15[[#This Row],[Subject Name]]</f>
        <v>NRMT90032 - Integrated Management Plans</v>
      </c>
    </row>
    <row r="539" spans="26:28" x14ac:dyDescent="0.25">
      <c r="Z539" s="28" t="s">
        <v>2276</v>
      </c>
      <c r="AA539" s="29" t="s">
        <v>1101</v>
      </c>
      <c r="AB539" s="29" t="str">
        <f>Table15[[#This Row],[Subject Study Pack Code]]&amp;" - "&amp;Table15[[#This Row],[Subject Name]]</f>
        <v>NRMT90033 - PhD Research</v>
      </c>
    </row>
    <row r="540" spans="26:28" x14ac:dyDescent="0.25">
      <c r="Z540" s="28" t="s">
        <v>2277</v>
      </c>
      <c r="AA540" s="29" t="s">
        <v>1101</v>
      </c>
      <c r="AB540" s="29" t="str">
        <f>Table15[[#This Row],[Subject Study Pack Code]]&amp;" - "&amp;Table15[[#This Row],[Subject Name]]</f>
        <v>NRMT90034 - PhD Research</v>
      </c>
    </row>
    <row r="541" spans="26:28" x14ac:dyDescent="0.25">
      <c r="Z541" s="28" t="s">
        <v>2278</v>
      </c>
      <c r="AA541" s="29" t="s">
        <v>1232</v>
      </c>
      <c r="AB541" s="29" t="str">
        <f>Table15[[#This Row],[Subject Study Pack Code]]&amp;" - "&amp;Table15[[#This Row],[Subject Name]]</f>
        <v>NRMT90036 - MPhil Research</v>
      </c>
    </row>
    <row r="542" spans="26:28" x14ac:dyDescent="0.25">
      <c r="Z542" s="28" t="s">
        <v>2279</v>
      </c>
      <c r="AA542" s="29" t="s">
        <v>2280</v>
      </c>
      <c r="AB542" s="29" t="str">
        <f>Table15[[#This Row],[Subject Study Pack Code]]&amp;" - "&amp;Table15[[#This Row],[Subject Name]]</f>
        <v>PHYC10001 - Physics 1: Advanced</v>
      </c>
    </row>
    <row r="543" spans="26:28" x14ac:dyDescent="0.25">
      <c r="Z543" s="28" t="s">
        <v>2281</v>
      </c>
      <c r="AA543" s="29" t="s">
        <v>2282</v>
      </c>
      <c r="AB543" s="29" t="str">
        <f>Table15[[#This Row],[Subject Study Pack Code]]&amp;" - "&amp;Table15[[#This Row],[Subject Name]]</f>
        <v>PHYC10002 - Physics 2: Advanced</v>
      </c>
    </row>
    <row r="544" spans="26:28" x14ac:dyDescent="0.25">
      <c r="Z544" s="28" t="s">
        <v>2283</v>
      </c>
      <c r="AA544" s="29" t="s">
        <v>2284</v>
      </c>
      <c r="AB544" s="29" t="str">
        <f>Table15[[#This Row],[Subject Study Pack Code]]&amp;" - "&amp;Table15[[#This Row],[Subject Name]]</f>
        <v>PHYC10003 - Physics 1</v>
      </c>
    </row>
    <row r="545" spans="26:28" x14ac:dyDescent="0.25">
      <c r="Z545" s="28" t="s">
        <v>2285</v>
      </c>
      <c r="AA545" s="29" t="s">
        <v>2286</v>
      </c>
      <c r="AB545" s="29" t="str">
        <f>Table15[[#This Row],[Subject Study Pack Code]]&amp;" - "&amp;Table15[[#This Row],[Subject Name]]</f>
        <v>PHYC10004 - Physics 2: Physical Science &amp; Technology</v>
      </c>
    </row>
    <row r="546" spans="26:28" x14ac:dyDescent="0.25">
      <c r="Z546" s="28" t="s">
        <v>2287</v>
      </c>
      <c r="AA546" s="29" t="s">
        <v>2288</v>
      </c>
      <c r="AB546" s="29" t="str">
        <f>Table15[[#This Row],[Subject Study Pack Code]]&amp;" - "&amp;Table15[[#This Row],[Subject Name]]</f>
        <v>PHYC10005 - Physics 1: Fundamentals</v>
      </c>
    </row>
    <row r="547" spans="26:28" x14ac:dyDescent="0.25">
      <c r="Z547" s="28" t="s">
        <v>2289</v>
      </c>
      <c r="AA547" s="29" t="s">
        <v>2290</v>
      </c>
      <c r="AB547" s="29" t="str">
        <f>Table15[[#This Row],[Subject Study Pack Code]]&amp;" - "&amp;Table15[[#This Row],[Subject Name]]</f>
        <v>PHYC10006 - Physics 2: Life Sciences &amp; Environment</v>
      </c>
    </row>
    <row r="548" spans="26:28" x14ac:dyDescent="0.25">
      <c r="Z548" s="28" t="s">
        <v>2291</v>
      </c>
      <c r="AA548" s="29" t="s">
        <v>2292</v>
      </c>
      <c r="AB548" s="29" t="str">
        <f>Table15[[#This Row],[Subject Study Pack Code]]&amp;" - "&amp;Table15[[#This Row],[Subject Name]]</f>
        <v>PHYC10007 - Physics for Biomedicine</v>
      </c>
    </row>
    <row r="549" spans="26:28" x14ac:dyDescent="0.25">
      <c r="Z549" s="28" t="s">
        <v>2293</v>
      </c>
      <c r="AA549" s="29" t="s">
        <v>2294</v>
      </c>
      <c r="AB549" s="29" t="str">
        <f>Table15[[#This Row],[Subject Study Pack Code]]&amp;" - "&amp;Table15[[#This Row],[Subject Name]]</f>
        <v>PHYC10008 - From the Solar System to the Cosmos</v>
      </c>
    </row>
    <row r="550" spans="26:28" x14ac:dyDescent="0.25">
      <c r="Z550" s="28" t="s">
        <v>2295</v>
      </c>
      <c r="AA550" s="29" t="s">
        <v>2296</v>
      </c>
      <c r="AB550" s="29" t="str">
        <f>Table15[[#This Row],[Subject Study Pack Code]]&amp;" - "&amp;Table15[[#This Row],[Subject Name]]</f>
        <v>PHYC20008 - Laboratory Work</v>
      </c>
    </row>
    <row r="551" spans="26:28" x14ac:dyDescent="0.25">
      <c r="Z551" s="28" t="s">
        <v>2297</v>
      </c>
      <c r="AA551" s="29" t="s">
        <v>2298</v>
      </c>
      <c r="AB551" s="29" t="str">
        <f>Table15[[#This Row],[Subject Study Pack Code]]&amp;" - "&amp;Table15[[#This Row],[Subject Name]]</f>
        <v>PHYC20009 - Thermal and Classical Physics</v>
      </c>
    </row>
    <row r="552" spans="26:28" x14ac:dyDescent="0.25">
      <c r="Z552" s="28" t="s">
        <v>2299</v>
      </c>
      <c r="AA552" s="29" t="s">
        <v>2300</v>
      </c>
      <c r="AB552" s="29" t="str">
        <f>Table15[[#This Row],[Subject Study Pack Code]]&amp;" - "&amp;Table15[[#This Row],[Subject Name]]</f>
        <v>PHYC20010 - Quantum Mechanics and Special Relativity</v>
      </c>
    </row>
    <row r="553" spans="26:28" x14ac:dyDescent="0.25">
      <c r="Z553" s="28" t="s">
        <v>2301</v>
      </c>
      <c r="AA553" s="29" t="s">
        <v>2302</v>
      </c>
      <c r="AB553" s="29" t="str">
        <f>Table15[[#This Row],[Subject Study Pack Code]]&amp;" - "&amp;Table15[[#This Row],[Subject Name]]</f>
        <v>PHYC20011 - Electromagnetism and Optics</v>
      </c>
    </row>
    <row r="554" spans="26:28" x14ac:dyDescent="0.25">
      <c r="Z554" s="29" t="s">
        <v>2303</v>
      </c>
      <c r="AA554" s="29" t="s">
        <v>1245</v>
      </c>
      <c r="AB554" s="29" t="str">
        <f>Table15[[#This Row],[Subject Study Pack Code]]&amp;" - "&amp;Table15[[#This Row],[Subject Name]]</f>
        <v>PHYC20012 - NEW - Name TBC</v>
      </c>
    </row>
    <row r="555" spans="26:28" x14ac:dyDescent="0.25">
      <c r="Z555" s="29" t="s">
        <v>2304</v>
      </c>
      <c r="AA555" s="29" t="s">
        <v>1245</v>
      </c>
      <c r="AB555" s="29" t="str">
        <f>Table15[[#This Row],[Subject Study Pack Code]]&amp;" - "&amp;Table15[[#This Row],[Subject Name]]</f>
        <v>PHYC20013 - NEW - Name TBC</v>
      </c>
    </row>
    <row r="556" spans="26:28" x14ac:dyDescent="0.25">
      <c r="Z556" s="29" t="s">
        <v>2305</v>
      </c>
      <c r="AA556" s="29" t="s">
        <v>1245</v>
      </c>
      <c r="AB556" s="29" t="str">
        <f>Table15[[#This Row],[Subject Study Pack Code]]&amp;" - "&amp;Table15[[#This Row],[Subject Name]]</f>
        <v>PHYC20014 - NEW - Name TBC</v>
      </c>
    </row>
    <row r="557" spans="26:28" x14ac:dyDescent="0.25">
      <c r="Z557" s="29" t="s">
        <v>2306</v>
      </c>
      <c r="AA557" s="29" t="s">
        <v>1245</v>
      </c>
      <c r="AB557" s="29" t="str">
        <f>Table15[[#This Row],[Subject Study Pack Code]]&amp;" - "&amp;Table15[[#This Row],[Subject Name]]</f>
        <v>PHYC20015 - NEW - Name TBC</v>
      </c>
    </row>
    <row r="558" spans="26:28" x14ac:dyDescent="0.25">
      <c r="Z558" s="28" t="s">
        <v>2307</v>
      </c>
      <c r="AA558" s="29" t="s">
        <v>2308</v>
      </c>
      <c r="AB558" s="29" t="str">
        <f>Table15[[#This Row],[Subject Study Pack Code]]&amp;" - "&amp;Table15[[#This Row],[Subject Name]]</f>
        <v>PHYC30011 - Sub-atomic Physics</v>
      </c>
    </row>
    <row r="559" spans="26:28" x14ac:dyDescent="0.25">
      <c r="Z559" s="28" t="s">
        <v>2309</v>
      </c>
      <c r="AA559" s="29" t="s">
        <v>2310</v>
      </c>
      <c r="AB559" s="29" t="str">
        <f>Table15[[#This Row],[Subject Study Pack Code]]&amp;" - "&amp;Table15[[#This Row],[Subject Name]]</f>
        <v>PHYC30012 - Computational Physics</v>
      </c>
    </row>
    <row r="560" spans="26:28" x14ac:dyDescent="0.25">
      <c r="Z560" s="28" t="s">
        <v>2311</v>
      </c>
      <c r="AA560" s="29" t="s">
        <v>2312</v>
      </c>
      <c r="AB560" s="29" t="str">
        <f>Table15[[#This Row],[Subject Study Pack Code]]&amp;" - "&amp;Table15[[#This Row],[Subject Name]]</f>
        <v>PHYC30014 - Laboratory Work A</v>
      </c>
    </row>
    <row r="561" spans="26:28" x14ac:dyDescent="0.25">
      <c r="Z561" s="28" t="s">
        <v>2313</v>
      </c>
      <c r="AA561" s="29" t="s">
        <v>2314</v>
      </c>
      <c r="AB561" s="29" t="str">
        <f>Table15[[#This Row],[Subject Study Pack Code]]&amp;" - "&amp;Table15[[#This Row],[Subject Name]]</f>
        <v>PHYC30015 - Laboratory Work B</v>
      </c>
    </row>
    <row r="562" spans="26:28" x14ac:dyDescent="0.25">
      <c r="Z562" s="28" t="s">
        <v>2315</v>
      </c>
      <c r="AA562" s="29" t="s">
        <v>2316</v>
      </c>
      <c r="AB562" s="29" t="str">
        <f>Table15[[#This Row],[Subject Study Pack Code]]&amp;" - "&amp;Table15[[#This Row],[Subject Name]]</f>
        <v>PHYC30016 - Electrodynamics</v>
      </c>
    </row>
    <row r="563" spans="26:28" x14ac:dyDescent="0.25">
      <c r="Z563" s="28" t="s">
        <v>2317</v>
      </c>
      <c r="AA563" s="29" t="s">
        <v>2318</v>
      </c>
      <c r="AB563" s="29" t="str">
        <f>Table15[[#This Row],[Subject Study Pack Code]]&amp;" - "&amp;Table15[[#This Row],[Subject Name]]</f>
        <v>PHYC30017 - Statistical Physics</v>
      </c>
    </row>
    <row r="564" spans="26:28" x14ac:dyDescent="0.25">
      <c r="Z564" s="28" t="s">
        <v>2319</v>
      </c>
      <c r="AA564" s="29" t="s">
        <v>2320</v>
      </c>
      <c r="AB564" s="29" t="str">
        <f>Table15[[#This Row],[Subject Study Pack Code]]&amp;" - "&amp;Table15[[#This Row],[Subject Name]]</f>
        <v>PHYC30018 - Quantum Physics</v>
      </c>
    </row>
    <row r="565" spans="26:28" x14ac:dyDescent="0.25">
      <c r="Z565" s="28" t="s">
        <v>2321</v>
      </c>
      <c r="AA565" s="29" t="s">
        <v>2322</v>
      </c>
      <c r="AB565" s="29" t="str">
        <f>Table15[[#This Row],[Subject Study Pack Code]]&amp;" - "&amp;Table15[[#This Row],[Subject Name]]</f>
        <v>PHYC30019 - Astrophysics</v>
      </c>
    </row>
    <row r="566" spans="26:28" x14ac:dyDescent="0.25">
      <c r="Z566" s="28" t="s">
        <v>2323</v>
      </c>
      <c r="AA566" s="29" t="s">
        <v>2324</v>
      </c>
      <c r="AB566" s="29" t="str">
        <f>Table15[[#This Row],[Subject Study Pack Code]]&amp;" - "&amp;Table15[[#This Row],[Subject Name]]</f>
        <v>PHYC30020 - Quantum Systems</v>
      </c>
    </row>
    <row r="567" spans="26:28" x14ac:dyDescent="0.25">
      <c r="Z567" s="28" t="s">
        <v>2325</v>
      </c>
      <c r="AA567" s="29" t="s">
        <v>2326</v>
      </c>
      <c r="AB567" s="29" t="str">
        <f>Table15[[#This Row],[Subject Study Pack Code]]&amp;" - "&amp;Table15[[#This Row],[Subject Name]]</f>
        <v>PHYC40002 - Physics Research Project</v>
      </c>
    </row>
    <row r="568" spans="26:28" x14ac:dyDescent="0.25">
      <c r="Z568" s="29" t="s">
        <v>2327</v>
      </c>
      <c r="AA568" s="29" t="s">
        <v>1245</v>
      </c>
      <c r="AB568" s="29" t="str">
        <f>Table15[[#This Row],[Subject Study Pack Code]]&amp;" - "&amp;Table15[[#This Row],[Subject Name]]</f>
        <v>PHYC80001 - NEW - Name TBC</v>
      </c>
    </row>
    <row r="569" spans="26:28" x14ac:dyDescent="0.25">
      <c r="Z569" s="28" t="s">
        <v>2328</v>
      </c>
      <c r="AA569" s="29" t="s">
        <v>1101</v>
      </c>
      <c r="AB569" s="29" t="str">
        <f>Table15[[#This Row],[Subject Study Pack Code]]&amp;" - "&amp;Table15[[#This Row],[Subject Name]]</f>
        <v>PHYC90002 - PhD Research</v>
      </c>
    </row>
    <row r="570" spans="26:28" x14ac:dyDescent="0.25">
      <c r="Z570" s="28" t="s">
        <v>2329</v>
      </c>
      <c r="AA570" s="29" t="s">
        <v>1232</v>
      </c>
      <c r="AB570" s="29" t="str">
        <f>Table15[[#This Row],[Subject Study Pack Code]]&amp;" - "&amp;Table15[[#This Row],[Subject Name]]</f>
        <v>PHYC90003 - MPhil Research</v>
      </c>
    </row>
    <row r="571" spans="26:28" x14ac:dyDescent="0.25">
      <c r="Z571" s="28" t="s">
        <v>2330</v>
      </c>
      <c r="AA571" s="29" t="s">
        <v>2331</v>
      </c>
      <c r="AB571" s="29" t="str">
        <f>Table15[[#This Row],[Subject Study Pack Code]]&amp;" - "&amp;Table15[[#This Row],[Subject Name]]</f>
        <v>PHYC90006 - Quantum and Advanced Optics</v>
      </c>
    </row>
    <row r="572" spans="26:28" x14ac:dyDescent="0.25">
      <c r="Z572" s="28" t="s">
        <v>2332</v>
      </c>
      <c r="AA572" s="29" t="s">
        <v>2333</v>
      </c>
      <c r="AB572" s="29" t="str">
        <f>Table15[[#This Row],[Subject Study Pack Code]]&amp;" - "&amp;Table15[[#This Row],[Subject Name]]</f>
        <v>PHYC90007 - Quantum Mechanics</v>
      </c>
    </row>
    <row r="573" spans="26:28" x14ac:dyDescent="0.25">
      <c r="Z573" s="28" t="s">
        <v>2334</v>
      </c>
      <c r="AA573" s="29" t="s">
        <v>2335</v>
      </c>
      <c r="AB573" s="29" t="str">
        <f>Table15[[#This Row],[Subject Study Pack Code]]&amp;" - "&amp;Table15[[#This Row],[Subject Name]]</f>
        <v>PHYC90008 - Quantum Field Theory</v>
      </c>
    </row>
    <row r="574" spans="26:28" x14ac:dyDescent="0.25">
      <c r="Z574" s="28" t="s">
        <v>2336</v>
      </c>
      <c r="AA574" s="29" t="s">
        <v>2337</v>
      </c>
      <c r="AB574" s="29" t="str">
        <f>Table15[[#This Row],[Subject Study Pack Code]]&amp;" - "&amp;Table15[[#This Row],[Subject Name]]</f>
        <v>PHYC90009 - Physical Cosmology</v>
      </c>
    </row>
    <row r="575" spans="26:28" x14ac:dyDescent="0.25">
      <c r="Z575" s="28" t="s">
        <v>2338</v>
      </c>
      <c r="AA575" s="29" t="s">
        <v>2339</v>
      </c>
      <c r="AB575" s="29" t="str">
        <f>Table15[[#This Row],[Subject Study Pack Code]]&amp;" - "&amp;Table15[[#This Row],[Subject Name]]</f>
        <v>PHYC90010 - Statistical Mechanics</v>
      </c>
    </row>
    <row r="576" spans="26:28" x14ac:dyDescent="0.25">
      <c r="Z576" s="28" t="s">
        <v>2340</v>
      </c>
      <c r="AA576" s="29" t="s">
        <v>2341</v>
      </c>
      <c r="AB576" s="29" t="str">
        <f>Table15[[#This Row],[Subject Study Pack Code]]&amp;" - "&amp;Table15[[#This Row],[Subject Name]]</f>
        <v>PHYC90011 - Particle Physics</v>
      </c>
    </row>
    <row r="577" spans="26:28" x14ac:dyDescent="0.25">
      <c r="Z577" s="28" t="s">
        <v>2342</v>
      </c>
      <c r="AA577" s="29" t="s">
        <v>2343</v>
      </c>
      <c r="AB577" s="29" t="str">
        <f>Table15[[#This Row],[Subject Study Pack Code]]&amp;" - "&amp;Table15[[#This Row],[Subject Name]]</f>
        <v>PHYC90012 - General Relativity</v>
      </c>
    </row>
    <row r="578" spans="26:28" x14ac:dyDescent="0.25">
      <c r="Z578" s="28" t="s">
        <v>2344</v>
      </c>
      <c r="AA578" s="29" t="s">
        <v>2345</v>
      </c>
      <c r="AB578" s="29" t="str">
        <f>Table15[[#This Row],[Subject Study Pack Code]]&amp;" - "&amp;Table15[[#This Row],[Subject Name]]</f>
        <v>PHYC90013 - Condensed Matter Physics</v>
      </c>
    </row>
    <row r="579" spans="26:28" x14ac:dyDescent="0.25">
      <c r="Z579" s="28" t="s">
        <v>2346</v>
      </c>
      <c r="AA579" s="29" t="s">
        <v>1753</v>
      </c>
      <c r="AB579" s="29" t="str">
        <f>Table15[[#This Row],[Subject Study Pack Code]]&amp;" - "&amp;Table15[[#This Row],[Subject Name]]</f>
        <v>PHYC90021 - Research Project</v>
      </c>
    </row>
    <row r="580" spans="26:28" x14ac:dyDescent="0.25">
      <c r="Z580" s="28" t="s">
        <v>2347</v>
      </c>
      <c r="AA580" s="29" t="s">
        <v>1753</v>
      </c>
      <c r="AB580" s="29" t="str">
        <f>Table15[[#This Row],[Subject Study Pack Code]]&amp;" - "&amp;Table15[[#This Row],[Subject Name]]</f>
        <v>PHYC90022 - Research Project</v>
      </c>
    </row>
    <row r="581" spans="26:28" x14ac:dyDescent="0.25">
      <c r="Z581" s="28" t="s">
        <v>2348</v>
      </c>
      <c r="AA581" s="29" t="s">
        <v>1753</v>
      </c>
      <c r="AB581" s="29" t="str">
        <f>Table15[[#This Row],[Subject Study Pack Code]]&amp;" - "&amp;Table15[[#This Row],[Subject Name]]</f>
        <v>PHYC90023 - Research Project</v>
      </c>
    </row>
    <row r="582" spans="26:28" x14ac:dyDescent="0.25">
      <c r="Z582" s="28" t="s">
        <v>2349</v>
      </c>
      <c r="AA582" s="29" t="s">
        <v>1753</v>
      </c>
      <c r="AB582" s="29" t="str">
        <f>Table15[[#This Row],[Subject Study Pack Code]]&amp;" - "&amp;Table15[[#This Row],[Subject Name]]</f>
        <v>PHYC90024 - Research Project</v>
      </c>
    </row>
    <row r="583" spans="26:28" x14ac:dyDescent="0.25">
      <c r="Z583" s="29" t="s">
        <v>2350</v>
      </c>
      <c r="AA583" s="29" t="s">
        <v>1245</v>
      </c>
      <c r="AB583" s="29" t="str">
        <f>Table15[[#This Row],[Subject Study Pack Code]]&amp;" - "&amp;Table15[[#This Row],[Subject Name]]</f>
        <v>POPH20001 - NEW - Name TBC</v>
      </c>
    </row>
    <row r="584" spans="26:28" x14ac:dyDescent="0.25">
      <c r="Z584" s="28" t="s">
        <v>2351</v>
      </c>
      <c r="AA584" s="29" t="s">
        <v>1101</v>
      </c>
      <c r="AB584" s="29" t="str">
        <f>Table15[[#This Row],[Subject Study Pack Code]]&amp;" - "&amp;Table15[[#This Row],[Subject Name]]</f>
        <v>POPH90193 - PhD Research</v>
      </c>
    </row>
    <row r="585" spans="26:28" x14ac:dyDescent="0.25">
      <c r="Z585" s="28" t="s">
        <v>2352</v>
      </c>
      <c r="AA585" s="29" t="s">
        <v>2353</v>
      </c>
      <c r="AB585" s="29" t="str">
        <f>Table15[[#This Row],[Subject Study Pack Code]]&amp;" - "&amp;Table15[[#This Row],[Subject Name]]</f>
        <v>SCIE10001 - Science: A Study of Life and Environment</v>
      </c>
    </row>
    <row r="586" spans="26:28" x14ac:dyDescent="0.25">
      <c r="Z586" s="28" t="s">
        <v>2354</v>
      </c>
      <c r="AA586" s="29" t="s">
        <v>2355</v>
      </c>
      <c r="AB586" s="29" t="str">
        <f>Table15[[#This Row],[Subject Study Pack Code]]&amp;" - "&amp;Table15[[#This Row],[Subject Name]]</f>
        <v>SCIE10002 - Science: Systems, Technology and Design</v>
      </c>
    </row>
    <row r="587" spans="26:28" x14ac:dyDescent="0.25">
      <c r="Z587" s="29" t="s">
        <v>2356</v>
      </c>
      <c r="AA587" s="29" t="s">
        <v>2357</v>
      </c>
      <c r="AB587" s="29" t="str">
        <f>Table15[[#This Row],[Subject Study Pack Code]]&amp;" - "&amp;Table15[[#This Row],[Subject Name]]</f>
        <v>SCIE10003 - Science: Supporting Health and Wellbeing</v>
      </c>
    </row>
    <row r="588" spans="26:28" x14ac:dyDescent="0.25">
      <c r="Z588" s="29" t="s">
        <v>2358</v>
      </c>
      <c r="AA588" s="29" t="s">
        <v>1245</v>
      </c>
      <c r="AB588" s="29" t="str">
        <f>Table15[[#This Row],[Subject Study Pack Code]]&amp;" - "&amp;Table15[[#This Row],[Subject Name]]</f>
        <v>SCIE10004 - NEW - Name TBC</v>
      </c>
    </row>
    <row r="589" spans="26:28" x14ac:dyDescent="0.25">
      <c r="Z589" s="28" t="s">
        <v>2359</v>
      </c>
      <c r="AA589" s="29" t="s">
        <v>2360</v>
      </c>
      <c r="AB589" s="29" t="str">
        <f>Table15[[#This Row],[Subject Study Pack Code]]&amp;" - "&amp;Table15[[#This Row],[Subject Name]]</f>
        <v>SCIE20001 - Thinking Scientifically</v>
      </c>
    </row>
    <row r="590" spans="26:28" x14ac:dyDescent="0.25">
      <c r="Z590" s="28" t="s">
        <v>2361</v>
      </c>
      <c r="AA590" s="29" t="s">
        <v>2362</v>
      </c>
      <c r="AB590" s="29" t="str">
        <f>Table15[[#This Row],[Subject Study Pack Code]]&amp;" - "&amp;Table15[[#This Row],[Subject Name]]</f>
        <v>SCIE30001 - Science Research Project</v>
      </c>
    </row>
    <row r="591" spans="26:28" x14ac:dyDescent="0.25">
      <c r="Z591" s="28" t="s">
        <v>460</v>
      </c>
      <c r="AA591" s="29" t="s">
        <v>2363</v>
      </c>
      <c r="AB591" s="29" t="str">
        <f>Table15[[#This Row],[Subject Study Pack Code]]&amp;" - "&amp;Table15[[#This Row],[Subject Name]]</f>
        <v>SCIE30002 - Science and Technology Internship</v>
      </c>
    </row>
    <row r="592" spans="26:28" x14ac:dyDescent="0.25">
      <c r="Z592" s="28" t="s">
        <v>2364</v>
      </c>
      <c r="AA592" s="29" t="s">
        <v>2365</v>
      </c>
      <c r="AB592" s="29" t="str">
        <f>Table15[[#This Row],[Subject Study Pack Code]]&amp;" - "&amp;Table15[[#This Row],[Subject Name]]</f>
        <v>SCIE90001 - Doctor of Science</v>
      </c>
    </row>
    <row r="593" spans="26:28" x14ac:dyDescent="0.25">
      <c r="Z593" s="28" t="s">
        <v>2366</v>
      </c>
      <c r="AA593" s="29" t="s">
        <v>2367</v>
      </c>
      <c r="AB593" s="29" t="str">
        <f>Table15[[#This Row],[Subject Study Pack Code]]&amp;" - "&amp;Table15[[#This Row],[Subject Name]]</f>
        <v>SCIE90002 - Metabolomics and Proteomics</v>
      </c>
    </row>
    <row r="594" spans="26:28" x14ac:dyDescent="0.25">
      <c r="Z594" s="28" t="s">
        <v>2368</v>
      </c>
      <c r="AA594" s="29" t="s">
        <v>2369</v>
      </c>
      <c r="AB594" s="29" t="str">
        <f>Table15[[#This Row],[Subject Study Pack Code]]&amp;" - "&amp;Table15[[#This Row],[Subject Name]]</f>
        <v>SCIE90005 - Ethics and Responsibility in Science</v>
      </c>
    </row>
    <row r="595" spans="26:28" x14ac:dyDescent="0.25">
      <c r="Z595" s="28" t="s">
        <v>2370</v>
      </c>
      <c r="AA595" s="29" t="s">
        <v>2371</v>
      </c>
      <c r="AB595" s="29" t="str">
        <f>Table15[[#This Row],[Subject Study Pack Code]]&amp;" - "&amp;Table15[[#This Row],[Subject Name]]</f>
        <v>SCIE90011 - From Lab to Life</v>
      </c>
    </row>
    <row r="596" spans="26:28" x14ac:dyDescent="0.25">
      <c r="Z596" s="28" t="s">
        <v>2372</v>
      </c>
      <c r="AA596" s="29" t="s">
        <v>2373</v>
      </c>
      <c r="AB596" s="29" t="str">
        <f>Table15[[#This Row],[Subject Study Pack Code]]&amp;" - "&amp;Table15[[#This Row],[Subject Name]]</f>
        <v>SCIE90012 - Science Communication</v>
      </c>
    </row>
    <row r="597" spans="26:28" x14ac:dyDescent="0.25">
      <c r="Z597" s="28" t="s">
        <v>2374</v>
      </c>
      <c r="AA597" s="29" t="s">
        <v>2375</v>
      </c>
      <c r="AB597" s="29" t="str">
        <f>Table15[[#This Row],[Subject Study Pack Code]]&amp;" - "&amp;Table15[[#This Row],[Subject Name]]</f>
        <v>SCIE90013 - Communication for Research Scientists</v>
      </c>
    </row>
    <row r="598" spans="26:28" x14ac:dyDescent="0.25">
      <c r="Z598" s="28" t="s">
        <v>2376</v>
      </c>
      <c r="AA598" s="29" t="s">
        <v>2377</v>
      </c>
      <c r="AB598" s="29" t="str">
        <f>Table15[[#This Row],[Subject Study Pack Code]]&amp;" - "&amp;Table15[[#This Row],[Subject Name]]</f>
        <v>SCIE90014 - Renewable Energy</v>
      </c>
    </row>
    <row r="599" spans="26:28" x14ac:dyDescent="0.25">
      <c r="Z599" s="28" t="s">
        <v>2378</v>
      </c>
      <c r="AA599" s="29" t="s">
        <v>2379</v>
      </c>
      <c r="AB599" s="29" t="str">
        <f>Table15[[#This Row],[Subject Study Pack Code]]&amp;" - "&amp;Table15[[#This Row],[Subject Name]]</f>
        <v>SCIE90015 - Industry Project in Biotechnology</v>
      </c>
    </row>
    <row r="600" spans="26:28" x14ac:dyDescent="0.25">
      <c r="Z600" s="28" t="s">
        <v>2380</v>
      </c>
      <c r="AA600" s="29" t="s">
        <v>2381</v>
      </c>
      <c r="AB600" s="29" t="str">
        <f>Table15[[#This Row],[Subject Study Pack Code]]&amp;" - "&amp;Table15[[#This Row],[Subject Name]]</f>
        <v>SCIE90016 - Biotechnology Research Project</v>
      </c>
    </row>
    <row r="601" spans="26:28" x14ac:dyDescent="0.25">
      <c r="Z601" s="29" t="s">
        <v>461</v>
      </c>
      <c r="AA601" s="29" t="s">
        <v>1245</v>
      </c>
      <c r="AB601" s="29" t="str">
        <f>Table15[[#This Row],[Subject Study Pack Code]]&amp;" - "&amp;Table15[[#This Row],[Subject Name]]</f>
        <v>SCIE90017 - NEW - Name TBC</v>
      </c>
    </row>
    <row r="602" spans="26:28" x14ac:dyDescent="0.25">
      <c r="Z602" s="28" t="s">
        <v>1164</v>
      </c>
      <c r="AA602" s="29" t="s">
        <v>2382</v>
      </c>
      <c r="AB602" s="29" t="str">
        <f>Table15[[#This Row],[Subject Study Pack Code]]&amp;" - "&amp;Table15[[#This Row],[Subject Name]]</f>
        <v>UNIB10003 - An Ecological History of Humanity</v>
      </c>
    </row>
    <row r="603" spans="26:28" x14ac:dyDescent="0.25">
      <c r="Z603" s="28" t="s">
        <v>2383</v>
      </c>
      <c r="AA603" s="29" t="s">
        <v>2384</v>
      </c>
      <c r="AB603" s="29" t="str">
        <f>Table15[[#This Row],[Subject Study Pack Code]]&amp;" - "&amp;Table15[[#This Row],[Subject Name]]</f>
        <v>UNIB10006 - Critical Thinking With Data</v>
      </c>
    </row>
    <row r="604" spans="26:28" x14ac:dyDescent="0.25">
      <c r="Z604" s="28" t="s">
        <v>2385</v>
      </c>
      <c r="AA604" s="29" t="s">
        <v>2386</v>
      </c>
      <c r="AB604" s="29" t="str">
        <f>Table15[[#This Row],[Subject Study Pack Code]]&amp;" - "&amp;Table15[[#This Row],[Subject Name]]</f>
        <v>UNIB10007 - Introduction to Climate Change</v>
      </c>
    </row>
    <row r="605" spans="26:28" x14ac:dyDescent="0.25">
      <c r="Z605" s="28" t="s">
        <v>490</v>
      </c>
      <c r="AA605" s="29" t="s">
        <v>2387</v>
      </c>
      <c r="AB605" s="29" t="str">
        <f>Table15[[#This Row],[Subject Study Pack Code]]&amp;" - "&amp;Table15[[#This Row],[Subject Name]]</f>
        <v>UNIB20001 - Climate Change ll</v>
      </c>
    </row>
    <row r="606" spans="26:28" x14ac:dyDescent="0.25">
      <c r="Z606" s="28" t="s">
        <v>2388</v>
      </c>
      <c r="AA606" s="29" t="s">
        <v>2389</v>
      </c>
      <c r="AB606" s="29" t="str">
        <f>Table15[[#This Row],[Subject Study Pack Code]]&amp;" - "&amp;Table15[[#This Row],[Subject Name]]</f>
        <v>UNIB20004 - Cultural Forensics: Intent to Deceive</v>
      </c>
    </row>
    <row r="607" spans="26:28" x14ac:dyDescent="0.25">
      <c r="Z607" s="28" t="s">
        <v>2390</v>
      </c>
      <c r="AA607" s="29" t="s">
        <v>2391</v>
      </c>
      <c r="AB607" s="29" t="str">
        <f>Table15[[#This Row],[Subject Study Pack Code]]&amp;" - "&amp;Table15[[#This Row],[Subject Name]]</f>
        <v>UNIB20005 - Language and Computation</v>
      </c>
    </row>
    <row r="608" spans="26:28" x14ac:dyDescent="0.25">
      <c r="Z608" s="28" t="s">
        <v>2392</v>
      </c>
      <c r="AA608" s="29" t="s">
        <v>2393</v>
      </c>
      <c r="AB608" s="29" t="str">
        <f>Table15[[#This Row],[Subject Study Pack Code]]&amp;" - "&amp;Table15[[#This Row],[Subject Name]]</f>
        <v>UNIB20007 - Genetics, Health, and Society</v>
      </c>
    </row>
    <row r="609" spans="26:28" x14ac:dyDescent="0.25">
      <c r="Z609" s="28" t="s">
        <v>392</v>
      </c>
      <c r="AA609" s="29" t="s">
        <v>866</v>
      </c>
      <c r="AB609" s="29" t="str">
        <f>Table15[[#This Row],[Subject Study Pack Code]]&amp;" - "&amp;Table15[[#This Row],[Subject Name]]</f>
        <v>UNIB20014 - Food For a Healthy Planet II</v>
      </c>
    </row>
    <row r="610" spans="26:28" x14ac:dyDescent="0.25">
      <c r="Z610" s="28" t="s">
        <v>2394</v>
      </c>
      <c r="AA610" s="29" t="s">
        <v>2395</v>
      </c>
      <c r="AB610" s="29" t="str">
        <f>Table15[[#This Row],[Subject Study Pack Code]]&amp;" - "&amp;Table15[[#This Row],[Subject Name]]</f>
        <v>UNIB20016 - Same-Sex Desire: From God to Genes</v>
      </c>
    </row>
    <row r="611" spans="26:28" x14ac:dyDescent="0.25">
      <c r="Z611" s="28" t="s">
        <v>2396</v>
      </c>
      <c r="AA611" s="29" t="s">
        <v>2397</v>
      </c>
      <c r="AB611" s="29" t="str">
        <f>Table15[[#This Row],[Subject Study Pack Code]]&amp;" - "&amp;Table15[[#This Row],[Subject Name]]</f>
        <v>UNIB20018 - Going Places - Travelling Smarter</v>
      </c>
    </row>
    <row r="612" spans="26:28" x14ac:dyDescent="0.25">
      <c r="Z612" s="28" t="s">
        <v>2398</v>
      </c>
      <c r="AA612" s="29" t="s">
        <v>2399</v>
      </c>
      <c r="AB612" s="29" t="str">
        <f>Table15[[#This Row],[Subject Study Pack Code]]&amp;" - "&amp;Table15[[#This Row],[Subject Name]]</f>
        <v>UNIB30002 - Global Health, Security &amp; Sustainability</v>
      </c>
    </row>
    <row r="613" spans="26:28" x14ac:dyDescent="0.25">
      <c r="Z613" s="28" t="s">
        <v>477</v>
      </c>
      <c r="AA613" s="29" t="s">
        <v>2400</v>
      </c>
      <c r="AB613" s="29" t="str">
        <f>Table15[[#This Row],[Subject Study Pack Code]]&amp;" - "&amp;Table15[[#This Row],[Subject Name]]</f>
        <v>UNIB30003 - Climate Change III - Research Project</v>
      </c>
    </row>
    <row r="614" spans="26:28" x14ac:dyDescent="0.25">
      <c r="Z614" s="28" t="s">
        <v>2401</v>
      </c>
      <c r="AA614" s="29" t="s">
        <v>2402</v>
      </c>
      <c r="AB614" s="29" t="str">
        <f>Table15[[#This Row],[Subject Study Pack Code]]&amp;" - "&amp;Table15[[#This Row],[Subject Name]]</f>
        <v>UNIB30004 - Sex: Science and the Community</v>
      </c>
    </row>
    <row r="615" spans="26:28" x14ac:dyDescent="0.25">
      <c r="Z615" s="28" t="s">
        <v>2403</v>
      </c>
      <c r="AA615" s="29" t="s">
        <v>2404</v>
      </c>
      <c r="AB615" s="29" t="str">
        <f>Table15[[#This Row],[Subject Study Pack Code]]&amp;" - "&amp;Table15[[#This Row],[Subject Name]]</f>
        <v>UNIB30010 - Food for a Healthy Planet III</v>
      </c>
    </row>
    <row r="616" spans="26:28" x14ac:dyDescent="0.25">
      <c r="Z616" s="28" t="s">
        <v>2405</v>
      </c>
      <c r="AA616" s="29" t="s">
        <v>2406</v>
      </c>
      <c r="AB616" s="29" t="str">
        <f>Table15[[#This Row],[Subject Study Pack Code]]&amp;" - "&amp;Table15[[#This Row],[Subject Name]]</f>
        <v>VETS90016 - Wildlife Management</v>
      </c>
    </row>
    <row r="617" spans="26:28" x14ac:dyDescent="0.25">
      <c r="Z617" s="28" t="s">
        <v>2407</v>
      </c>
      <c r="AA617" s="29" t="s">
        <v>2408</v>
      </c>
      <c r="AB617" s="29" t="str">
        <f>Table15[[#This Row],[Subject Study Pack Code]]&amp;" - "&amp;Table15[[#This Row],[Subject Name]]</f>
        <v>VGRS90313 - Visiting Graduate Research - Science</v>
      </c>
    </row>
    <row r="618" spans="26:28" x14ac:dyDescent="0.25">
      <c r="Z618" s="29" t="s">
        <v>2409</v>
      </c>
      <c r="AA618" s="29" t="s">
        <v>2408</v>
      </c>
      <c r="AB618" s="29" t="str">
        <f>Table15[[#This Row],[Subject Study Pack Code]]&amp;" - "&amp;Table15[[#This Row],[Subject Name]]</f>
        <v>VGRS90613 - Visiting Graduate Research - Science</v>
      </c>
    </row>
    <row r="619" spans="26:28" x14ac:dyDescent="0.25">
      <c r="Z619" s="28" t="s">
        <v>2410</v>
      </c>
      <c r="AA619" s="29" t="s">
        <v>2411</v>
      </c>
      <c r="AB619" s="29" t="str">
        <f>Table15[[#This Row],[Subject Study Pack Code]]&amp;" - "&amp;Table15[[#This Row],[Subject Name]]</f>
        <v>ZOOL20004 - Australian Wildlife Biology</v>
      </c>
    </row>
    <row r="620" spans="26:28" x14ac:dyDescent="0.25">
      <c r="Z620" s="28" t="s">
        <v>2412</v>
      </c>
      <c r="AA620" s="29" t="s">
        <v>2413</v>
      </c>
      <c r="AB620" s="29" t="str">
        <f>Table15[[#This Row],[Subject Study Pack Code]]&amp;" - "&amp;Table15[[#This Row],[Subject Name]]</f>
        <v>ZOOL20005 - Animal Structure and Function</v>
      </c>
    </row>
    <row r="621" spans="26:28" x14ac:dyDescent="0.25">
      <c r="Z621" s="28" t="s">
        <v>2414</v>
      </c>
      <c r="AA621" s="29" t="s">
        <v>2415</v>
      </c>
      <c r="AB621" s="29" t="str">
        <f>Table15[[#This Row],[Subject Study Pack Code]]&amp;" - "&amp;Table15[[#This Row],[Subject Name]]</f>
        <v>ZOOL20006 - Comparative Animal Physiology</v>
      </c>
    </row>
    <row r="622" spans="26:28" x14ac:dyDescent="0.25">
      <c r="Z622" s="28" t="s">
        <v>2416</v>
      </c>
      <c r="AA622" s="29" t="s">
        <v>2417</v>
      </c>
      <c r="AB622" s="29" t="str">
        <f>Table15[[#This Row],[Subject Study Pack Code]]&amp;" - "&amp;Table15[[#This Row],[Subject Name]]</f>
        <v>ZOOL30004 - Evolution and the Human Condition</v>
      </c>
    </row>
    <row r="623" spans="26:28" x14ac:dyDescent="0.25">
      <c r="Z623" s="28" t="s">
        <v>2418</v>
      </c>
      <c r="AA623" s="29" t="s">
        <v>2419</v>
      </c>
      <c r="AB623" s="29" t="str">
        <f>Table15[[#This Row],[Subject Study Pack Code]]&amp;" - "&amp;Table15[[#This Row],[Subject Name]]</f>
        <v>ZOOL30006 - Animal Behaviour</v>
      </c>
    </row>
    <row r="624" spans="26:28" x14ac:dyDescent="0.25">
      <c r="Z624" s="28" t="s">
        <v>2420</v>
      </c>
      <c r="AA624" s="29" t="s">
        <v>2421</v>
      </c>
      <c r="AB624" s="29" t="str">
        <f>Table15[[#This Row],[Subject Study Pack Code]]&amp;" - "&amp;Table15[[#This Row],[Subject Name]]</f>
        <v>ZOOL30007 - Experimental Animal Behaviour</v>
      </c>
    </row>
    <row r="625" spans="26:28" x14ac:dyDescent="0.25">
      <c r="Z625" s="28" t="s">
        <v>2422</v>
      </c>
      <c r="AA625" s="29" t="s">
        <v>2423</v>
      </c>
      <c r="AB625" s="29" t="str">
        <f>Table15[[#This Row],[Subject Study Pack Code]]&amp;" - "&amp;Table15[[#This Row],[Subject Name]]</f>
        <v>ZOOL30008 - Experimental Marine Biology</v>
      </c>
    </row>
    <row r="626" spans="26:28" x14ac:dyDescent="0.25">
      <c r="Z626" s="28" t="s">
        <v>2424</v>
      </c>
      <c r="AA626" s="29" t="s">
        <v>2425</v>
      </c>
      <c r="AB626" s="29" t="str">
        <f>Table15[[#This Row],[Subject Study Pack Code]]&amp;" - "&amp;Table15[[#This Row],[Subject Name]]</f>
        <v>ZOOL30009 - Field Biology of Australian Wildlife</v>
      </c>
    </row>
    <row r="627" spans="26:28" x14ac:dyDescent="0.25">
      <c r="Z627" s="28" t="s">
        <v>2426</v>
      </c>
      <c r="AA627" s="29" t="s">
        <v>2427</v>
      </c>
      <c r="AB627" s="29" t="str">
        <f>Table15[[#This Row],[Subject Study Pack Code]]&amp;" - "&amp;Table15[[#This Row],[Subject Name]]</f>
        <v>ZOOL40005 - Zoology Honours Research Project</v>
      </c>
    </row>
    <row r="628" spans="26:28" x14ac:dyDescent="0.25">
      <c r="Z628" s="28" t="s">
        <v>2428</v>
      </c>
      <c r="AA628" s="29" t="s">
        <v>1101</v>
      </c>
      <c r="AB628" s="29" t="str">
        <f>Table15[[#This Row],[Subject Study Pack Code]]&amp;" - "&amp;Table15[[#This Row],[Subject Name]]</f>
        <v>ZOOL90002 - PhD Research</v>
      </c>
    </row>
    <row r="629" spans="26:28" x14ac:dyDescent="0.25">
      <c r="Z629" s="28" t="s">
        <v>2429</v>
      </c>
      <c r="AA629" s="29" t="s">
        <v>1232</v>
      </c>
      <c r="AB629" s="29" t="str">
        <f>Table15[[#This Row],[Subject Study Pack Code]]&amp;" - "&amp;Table15[[#This Row],[Subject Name]]</f>
        <v>ZOOL90003 - MPhil Research</v>
      </c>
    </row>
    <row r="630" spans="26:28" x14ac:dyDescent="0.25">
      <c r="Z630" s="28" t="s">
        <v>2430</v>
      </c>
      <c r="AA630" s="29" t="s">
        <v>2431</v>
      </c>
      <c r="AB630" s="29" t="str">
        <f>Table15[[#This Row],[Subject Study Pack Code]]&amp;" - "&amp;Table15[[#This Row],[Subject Name]]</f>
        <v>ZOOL90006 - Zoology Research Project</v>
      </c>
    </row>
    <row r="631" spans="26:28" x14ac:dyDescent="0.25">
      <c r="Z631" s="28" t="s">
        <v>2432</v>
      </c>
      <c r="AA631" s="29" t="s">
        <v>2433</v>
      </c>
      <c r="AB631" s="29" t="str">
        <f>Table15[[#This Row],[Subject Study Pack Code]]&amp;" - "&amp;Table15[[#This Row],[Subject Name]]</f>
        <v>ZOOL90007 - Graduate Seminar in Ecology &amp; Evolution</v>
      </c>
    </row>
    <row r="632" spans="26:28" x14ac:dyDescent="0.25">
      <c r="Z632" s="28" t="s">
        <v>2434</v>
      </c>
      <c r="AA632" s="29" t="s">
        <v>2431</v>
      </c>
      <c r="AB632" s="29" t="str">
        <f>Table15[[#This Row],[Subject Study Pack Code]]&amp;" - "&amp;Table15[[#This Row],[Subject Name]]</f>
        <v>ZOOL90009 - Zoology Research Project</v>
      </c>
    </row>
    <row r="633" spans="26:28" x14ac:dyDescent="0.25">
      <c r="Z633" s="28" t="s">
        <v>2435</v>
      </c>
      <c r="AA633" s="29" t="s">
        <v>2431</v>
      </c>
      <c r="AB633" s="29" t="str">
        <f>Table15[[#This Row],[Subject Study Pack Code]]&amp;" - "&amp;Table15[[#This Row],[Subject Name]]</f>
        <v>ZOOL90010 - Zoology Research Project</v>
      </c>
    </row>
    <row r="634" spans="26:28" x14ac:dyDescent="0.2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325"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325"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5" x14ac:dyDescent="0.2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30" x14ac:dyDescent="0.2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30" x14ac:dyDescent="0.2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ht="30" x14ac:dyDescent="0.2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30" x14ac:dyDescent="0.2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30" x14ac:dyDescent="0.2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30" x14ac:dyDescent="0.2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30" x14ac:dyDescent="0.2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2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5" x14ac:dyDescent="0.2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ht="30" x14ac:dyDescent="0.2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5" x14ac:dyDescent="0.2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ht="30" x14ac:dyDescent="0.2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ht="30" x14ac:dyDescent="0.2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30" x14ac:dyDescent="0.2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30" x14ac:dyDescent="0.2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30" x14ac:dyDescent="0.2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30" x14ac:dyDescent="0.2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30" x14ac:dyDescent="0.2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30" x14ac:dyDescent="0.2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30" x14ac:dyDescent="0.2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30" x14ac:dyDescent="0.2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30" x14ac:dyDescent="0.2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30" x14ac:dyDescent="0.2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30" x14ac:dyDescent="0.2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2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30" x14ac:dyDescent="0.2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ht="30" x14ac:dyDescent="0.2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ht="30" x14ac:dyDescent="0.2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30" x14ac:dyDescent="0.2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2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5" x14ac:dyDescent="0.2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5" x14ac:dyDescent="0.2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2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2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30" x14ac:dyDescent="0.2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2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30" x14ac:dyDescent="0.2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ht="30" x14ac:dyDescent="0.2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30" x14ac:dyDescent="0.2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30" x14ac:dyDescent="0.2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30" x14ac:dyDescent="0.2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30" x14ac:dyDescent="0.2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45" x14ac:dyDescent="0.2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2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2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5" x14ac:dyDescent="0.2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ht="30" x14ac:dyDescent="0.2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2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2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2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2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2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2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ht="30" x14ac:dyDescent="0.2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ht="30" x14ac:dyDescent="0.2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30" x14ac:dyDescent="0.2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ht="30" x14ac:dyDescent="0.2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5" x14ac:dyDescent="0.2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ht="30" x14ac:dyDescent="0.2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2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2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2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2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2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ht="30" x14ac:dyDescent="0.2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ht="30" x14ac:dyDescent="0.2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30" x14ac:dyDescent="0.2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30" x14ac:dyDescent="0.2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ht="30" x14ac:dyDescent="0.2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2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30" x14ac:dyDescent="0.2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ht="30" x14ac:dyDescent="0.2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2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ht="30" x14ac:dyDescent="0.2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2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5" x14ac:dyDescent="0.2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5" x14ac:dyDescent="0.2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2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2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45" x14ac:dyDescent="0.2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30" x14ac:dyDescent="0.2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2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ht="30" x14ac:dyDescent="0.2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5" x14ac:dyDescent="0.2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30" x14ac:dyDescent="0.2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ht="30" x14ac:dyDescent="0.2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ht="30" x14ac:dyDescent="0.2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5" x14ac:dyDescent="0.2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2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2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5" x14ac:dyDescent="0.2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5" x14ac:dyDescent="0.2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30" x14ac:dyDescent="0.2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30" x14ac:dyDescent="0.2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30" x14ac:dyDescent="0.2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ht="30" x14ac:dyDescent="0.2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2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2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5" x14ac:dyDescent="0.2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ht="30" x14ac:dyDescent="0.2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ht="30" x14ac:dyDescent="0.2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30" x14ac:dyDescent="0.2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5" x14ac:dyDescent="0.2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30" x14ac:dyDescent="0.2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2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ht="30" x14ac:dyDescent="0.2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ht="30" x14ac:dyDescent="0.2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30" x14ac:dyDescent="0.2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2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2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2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30" x14ac:dyDescent="0.2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2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30" x14ac:dyDescent="0.2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ht="30" x14ac:dyDescent="0.2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2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2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30" x14ac:dyDescent="0.2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30" x14ac:dyDescent="0.2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30" x14ac:dyDescent="0.2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2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ht="30" x14ac:dyDescent="0.2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ht="30" x14ac:dyDescent="0.2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ht="30" x14ac:dyDescent="0.2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ht="30" x14ac:dyDescent="0.2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ht="30" x14ac:dyDescent="0.2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ht="30" x14ac:dyDescent="0.2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ht="30" x14ac:dyDescent="0.2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30" x14ac:dyDescent="0.2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30" x14ac:dyDescent="0.2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5" x14ac:dyDescent="0.2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5" x14ac:dyDescent="0.2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ht="30" x14ac:dyDescent="0.2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2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60" x14ac:dyDescent="0.2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ht="30" x14ac:dyDescent="0.2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ht="30" x14ac:dyDescent="0.2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2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2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2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2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5" x14ac:dyDescent="0.2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5" x14ac:dyDescent="0.2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2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30" x14ac:dyDescent="0.2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30" x14ac:dyDescent="0.2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2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30" x14ac:dyDescent="0.2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2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2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ht="30" x14ac:dyDescent="0.2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30" x14ac:dyDescent="0.2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30" x14ac:dyDescent="0.2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30" x14ac:dyDescent="0.2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30" x14ac:dyDescent="0.2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30" x14ac:dyDescent="0.2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2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2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ht="30" x14ac:dyDescent="0.2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2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30" x14ac:dyDescent="0.2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30" x14ac:dyDescent="0.2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ht="30" x14ac:dyDescent="0.2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30" x14ac:dyDescent="0.2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30" x14ac:dyDescent="0.2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30" x14ac:dyDescent="0.2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30" x14ac:dyDescent="0.2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2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2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2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2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2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30" x14ac:dyDescent="0.2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ht="30" x14ac:dyDescent="0.2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ht="30" x14ac:dyDescent="0.2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30" x14ac:dyDescent="0.2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2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2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5" x14ac:dyDescent="0.2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5" x14ac:dyDescent="0.2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2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2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2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ht="30" x14ac:dyDescent="0.2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ht="30" x14ac:dyDescent="0.2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2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2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30" x14ac:dyDescent="0.2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5" x14ac:dyDescent="0.2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5" x14ac:dyDescent="0.2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30" x14ac:dyDescent="0.2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30" x14ac:dyDescent="0.2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ht="30" x14ac:dyDescent="0.2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ht="30" x14ac:dyDescent="0.2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30" x14ac:dyDescent="0.2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2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ht="30" x14ac:dyDescent="0.2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ht="30" x14ac:dyDescent="0.2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2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30" x14ac:dyDescent="0.2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30" x14ac:dyDescent="0.2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45" x14ac:dyDescent="0.2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30" x14ac:dyDescent="0.2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ht="30" x14ac:dyDescent="0.2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ht="30" x14ac:dyDescent="0.2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2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ht="30" x14ac:dyDescent="0.2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ht="30" x14ac:dyDescent="0.2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2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2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30" x14ac:dyDescent="0.2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ht="30" x14ac:dyDescent="0.2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2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30" x14ac:dyDescent="0.2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2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30" x14ac:dyDescent="0.2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30" x14ac:dyDescent="0.2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30" x14ac:dyDescent="0.2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ht="30" x14ac:dyDescent="0.2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ht="30" x14ac:dyDescent="0.2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2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45" x14ac:dyDescent="0.2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2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30" x14ac:dyDescent="0.2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ht="30" x14ac:dyDescent="0.2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30" x14ac:dyDescent="0.2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30" x14ac:dyDescent="0.2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5" x14ac:dyDescent="0.2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5" x14ac:dyDescent="0.2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45" x14ac:dyDescent="0.2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45" x14ac:dyDescent="0.2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30" x14ac:dyDescent="0.2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ht="30" x14ac:dyDescent="0.2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45" x14ac:dyDescent="0.2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30" x14ac:dyDescent="0.2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ht="30" x14ac:dyDescent="0.2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30" x14ac:dyDescent="0.2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5" x14ac:dyDescent="0.2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5" x14ac:dyDescent="0.2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45" x14ac:dyDescent="0.2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30" x14ac:dyDescent="0.2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2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ht="30" x14ac:dyDescent="0.2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30" x14ac:dyDescent="0.2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5" x14ac:dyDescent="0.2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2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30" x14ac:dyDescent="0.2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30" x14ac:dyDescent="0.2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30" x14ac:dyDescent="0.2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30" x14ac:dyDescent="0.2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30" x14ac:dyDescent="0.2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30" x14ac:dyDescent="0.2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45" x14ac:dyDescent="0.2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ht="30" x14ac:dyDescent="0.2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30" x14ac:dyDescent="0.2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ht="30" x14ac:dyDescent="0.2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ht="30" x14ac:dyDescent="0.2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ht="30" x14ac:dyDescent="0.2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30" x14ac:dyDescent="0.2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ht="30" x14ac:dyDescent="0.2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ht="30" x14ac:dyDescent="0.2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30" x14ac:dyDescent="0.2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2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2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ht="30" x14ac:dyDescent="0.2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5" x14ac:dyDescent="0.2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5" x14ac:dyDescent="0.2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ht="30" x14ac:dyDescent="0.2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ht="30" x14ac:dyDescent="0.2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ht="30" x14ac:dyDescent="0.2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30" x14ac:dyDescent="0.2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ht="30" x14ac:dyDescent="0.2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30" x14ac:dyDescent="0.2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ht="30" x14ac:dyDescent="0.2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ht="30" x14ac:dyDescent="0.2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ht="30" x14ac:dyDescent="0.2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30" x14ac:dyDescent="0.2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30" x14ac:dyDescent="0.2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2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5" x14ac:dyDescent="0.2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2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30" x14ac:dyDescent="0.2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2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ht="30" x14ac:dyDescent="0.2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30" x14ac:dyDescent="0.2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2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5" x14ac:dyDescent="0.2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30" x14ac:dyDescent="0.2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ht="30" x14ac:dyDescent="0.2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30" x14ac:dyDescent="0.2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ht="30" x14ac:dyDescent="0.2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30" x14ac:dyDescent="0.2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2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30" x14ac:dyDescent="0.2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30" x14ac:dyDescent="0.2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ht="30" x14ac:dyDescent="0.2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ht="30" x14ac:dyDescent="0.2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30" x14ac:dyDescent="0.2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ht="30" x14ac:dyDescent="0.2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ht="30" x14ac:dyDescent="0.2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2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30" x14ac:dyDescent="0.2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30" x14ac:dyDescent="0.2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30" x14ac:dyDescent="0.2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ht="30" x14ac:dyDescent="0.2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30" x14ac:dyDescent="0.2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5" x14ac:dyDescent="0.2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5" x14ac:dyDescent="0.2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30" x14ac:dyDescent="0.2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30" x14ac:dyDescent="0.2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30" x14ac:dyDescent="0.2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30" x14ac:dyDescent="0.2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30" x14ac:dyDescent="0.2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2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ht="30" x14ac:dyDescent="0.2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ht="30" x14ac:dyDescent="0.2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2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ht="30" x14ac:dyDescent="0.2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ht="30" x14ac:dyDescent="0.2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30" x14ac:dyDescent="0.2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30" x14ac:dyDescent="0.2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2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5" x14ac:dyDescent="0.2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30" x14ac:dyDescent="0.2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2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ht="30" x14ac:dyDescent="0.2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30" x14ac:dyDescent="0.2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30" x14ac:dyDescent="0.2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2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ht="30" x14ac:dyDescent="0.2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ht="30" x14ac:dyDescent="0.2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ht="30" x14ac:dyDescent="0.2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30" x14ac:dyDescent="0.2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2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2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5" x14ac:dyDescent="0.2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5" x14ac:dyDescent="0.2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ht="30" x14ac:dyDescent="0.2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2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30" x14ac:dyDescent="0.2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ht="30" x14ac:dyDescent="0.2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ht="30" x14ac:dyDescent="0.2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30" x14ac:dyDescent="0.2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ht="30" x14ac:dyDescent="0.2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ht="30" x14ac:dyDescent="0.2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2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2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2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45" x14ac:dyDescent="0.2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ht="30" x14ac:dyDescent="0.2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2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30" x14ac:dyDescent="0.2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30" x14ac:dyDescent="0.2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ht="30" x14ac:dyDescent="0.2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2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2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ht="30" x14ac:dyDescent="0.2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ht="30" x14ac:dyDescent="0.2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2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2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2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5" x14ac:dyDescent="0.2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ht="30" x14ac:dyDescent="0.2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30" x14ac:dyDescent="0.2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ht="30" x14ac:dyDescent="0.2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ht="30" x14ac:dyDescent="0.2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30" x14ac:dyDescent="0.2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2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ht="30" x14ac:dyDescent="0.2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2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ht="30" x14ac:dyDescent="0.2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30" x14ac:dyDescent="0.2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ht="30" x14ac:dyDescent="0.2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ht="30" x14ac:dyDescent="0.2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ht="30" x14ac:dyDescent="0.2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30" x14ac:dyDescent="0.2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2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ht="30" x14ac:dyDescent="0.2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ht="30" x14ac:dyDescent="0.2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30" x14ac:dyDescent="0.2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2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30" x14ac:dyDescent="0.2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5" x14ac:dyDescent="0.2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5" x14ac:dyDescent="0.2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30" x14ac:dyDescent="0.2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ht="30" x14ac:dyDescent="0.2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ht="30" x14ac:dyDescent="0.2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30" x14ac:dyDescent="0.2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60" x14ac:dyDescent="0.2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90" x14ac:dyDescent="0.25">
      <c r="A392" s="472" t="s">
        <v>687</v>
      </c>
      <c r="B392" s="470" t="s">
        <v>976</v>
      </c>
      <c r="C392" s="470" t="s">
        <v>976</v>
      </c>
      <c r="D392" s="470" t="s">
        <v>2446</v>
      </c>
      <c r="E392" s="470" t="s">
        <v>2447</v>
      </c>
      <c r="F392" s="471">
        <v>37.5</v>
      </c>
      <c r="G392" s="470" t="s">
        <v>2479</v>
      </c>
      <c r="H392" s="472" t="s">
        <v>2868</v>
      </c>
      <c r="I392" s="470">
        <v>15</v>
      </c>
      <c r="J392" s="470" t="s">
        <v>2468</v>
      </c>
      <c r="K392" s="470" t="s">
        <v>9</v>
      </c>
      <c r="L392" s="385" t="s">
        <v>2869</v>
      </c>
      <c r="M392" s="471">
        <v>5</v>
      </c>
      <c r="N392" s="470"/>
      <c r="O392" s="470" t="b">
        <v>1</v>
      </c>
      <c r="P392" s="470"/>
      <c r="Q392" s="470">
        <v>2024</v>
      </c>
      <c r="R392" s="470" t="s">
        <v>2494</v>
      </c>
    </row>
    <row r="393" spans="1:18" x14ac:dyDescent="0.25">
      <c r="A393" s="472"/>
      <c r="B393" s="470"/>
      <c r="C393" s="470"/>
      <c r="D393" s="470"/>
      <c r="E393" s="470"/>
      <c r="F393" s="471"/>
      <c r="G393" s="470"/>
      <c r="H393" s="472"/>
      <c r="I393" s="470"/>
      <c r="J393" s="470"/>
      <c r="K393" s="470"/>
      <c r="L393" s="385"/>
      <c r="M393" s="471"/>
      <c r="N393" s="470"/>
      <c r="O393" s="470"/>
      <c r="P393" s="470"/>
      <c r="Q393" s="470"/>
      <c r="R393" s="470"/>
    </row>
    <row r="394" spans="1:18" ht="45" x14ac:dyDescent="0.25">
      <c r="A394" s="472"/>
      <c r="B394" s="470"/>
      <c r="C394" s="470"/>
      <c r="D394" s="470"/>
      <c r="E394" s="470"/>
      <c r="F394" s="471"/>
      <c r="G394" s="470"/>
      <c r="H394" s="472"/>
      <c r="I394" s="470"/>
      <c r="J394" s="470"/>
      <c r="K394" s="470"/>
      <c r="L394" s="385" t="s">
        <v>2870</v>
      </c>
      <c r="M394" s="471"/>
      <c r="N394" s="470"/>
      <c r="O394" s="470"/>
      <c r="P394" s="470"/>
      <c r="Q394" s="470"/>
      <c r="R394" s="470"/>
    </row>
    <row r="395" spans="1:18" ht="75" x14ac:dyDescent="0.2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60" x14ac:dyDescent="0.2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ht="30" x14ac:dyDescent="0.2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60" x14ac:dyDescent="0.2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90" x14ac:dyDescent="0.25">
      <c r="A399" s="472" t="s">
        <v>690</v>
      </c>
      <c r="B399" s="470" t="s">
        <v>976</v>
      </c>
      <c r="C399" s="470" t="s">
        <v>976</v>
      </c>
      <c r="D399" s="470" t="s">
        <v>2446</v>
      </c>
      <c r="E399" s="470" t="s">
        <v>2447</v>
      </c>
      <c r="F399" s="471">
        <v>25</v>
      </c>
      <c r="G399" s="470" t="s">
        <v>2479</v>
      </c>
      <c r="H399" s="472" t="s">
        <v>2868</v>
      </c>
      <c r="I399" s="470">
        <v>15</v>
      </c>
      <c r="J399" s="470" t="s">
        <v>2468</v>
      </c>
      <c r="K399" s="470" t="s">
        <v>9</v>
      </c>
      <c r="L399" s="385" t="s">
        <v>2869</v>
      </c>
      <c r="M399" s="471">
        <v>5</v>
      </c>
      <c r="N399" s="470"/>
      <c r="O399" s="470" t="b">
        <v>1</v>
      </c>
      <c r="P399" s="470"/>
      <c r="Q399" s="470">
        <v>2024</v>
      </c>
      <c r="R399" s="470" t="s">
        <v>2494</v>
      </c>
    </row>
    <row r="400" spans="1:18" x14ac:dyDescent="0.25">
      <c r="A400" s="472"/>
      <c r="B400" s="470"/>
      <c r="C400" s="470"/>
      <c r="D400" s="470"/>
      <c r="E400" s="470"/>
      <c r="F400" s="471"/>
      <c r="G400" s="470"/>
      <c r="H400" s="472"/>
      <c r="I400" s="470"/>
      <c r="J400" s="470"/>
      <c r="K400" s="470"/>
      <c r="L400" s="385"/>
      <c r="M400" s="471"/>
      <c r="N400" s="470"/>
      <c r="O400" s="470"/>
      <c r="P400" s="470"/>
      <c r="Q400" s="470"/>
      <c r="R400" s="470"/>
    </row>
    <row r="401" spans="1:18" ht="45" x14ac:dyDescent="0.25">
      <c r="A401" s="472"/>
      <c r="B401" s="470"/>
      <c r="C401" s="470"/>
      <c r="D401" s="470"/>
      <c r="E401" s="470"/>
      <c r="F401" s="471"/>
      <c r="G401" s="470"/>
      <c r="H401" s="472"/>
      <c r="I401" s="470"/>
      <c r="J401" s="470"/>
      <c r="K401" s="470"/>
      <c r="L401" s="385" t="s">
        <v>2870</v>
      </c>
      <c r="M401" s="471"/>
      <c r="N401" s="470"/>
      <c r="O401" s="470"/>
      <c r="P401" s="470"/>
      <c r="Q401" s="470"/>
      <c r="R401" s="470"/>
    </row>
    <row r="402" spans="1:18" ht="75" x14ac:dyDescent="0.25">
      <c r="A402" s="472" t="s">
        <v>690</v>
      </c>
      <c r="B402" s="470" t="s">
        <v>976</v>
      </c>
      <c r="C402" s="470" t="s">
        <v>976</v>
      </c>
      <c r="D402" s="470" t="s">
        <v>2446</v>
      </c>
      <c r="E402" s="470" t="s">
        <v>2447</v>
      </c>
      <c r="F402" s="471">
        <v>25</v>
      </c>
      <c r="G402" s="470" t="s">
        <v>2479</v>
      </c>
      <c r="H402" s="472" t="s">
        <v>2871</v>
      </c>
      <c r="I402" s="470">
        <v>30</v>
      </c>
      <c r="J402" s="470" t="s">
        <v>2468</v>
      </c>
      <c r="K402" s="470" t="s">
        <v>9</v>
      </c>
      <c r="L402" s="385" t="s">
        <v>2872</v>
      </c>
      <c r="M402" s="471">
        <v>10</v>
      </c>
      <c r="N402" s="470"/>
      <c r="O402" s="470" t="b">
        <v>0</v>
      </c>
      <c r="P402" s="470"/>
      <c r="Q402" s="470">
        <v>2024</v>
      </c>
      <c r="R402" s="470" t="s">
        <v>2494</v>
      </c>
    </row>
    <row r="403" spans="1:18" x14ac:dyDescent="0.25">
      <c r="A403" s="472"/>
      <c r="B403" s="470"/>
      <c r="C403" s="470"/>
      <c r="D403" s="470"/>
      <c r="E403" s="470"/>
      <c r="F403" s="471"/>
      <c r="G403" s="470"/>
      <c r="H403" s="472"/>
      <c r="I403" s="470"/>
      <c r="J403" s="470"/>
      <c r="K403" s="470"/>
      <c r="L403" s="385"/>
      <c r="M403" s="471"/>
      <c r="N403" s="470"/>
      <c r="O403" s="470"/>
      <c r="P403" s="470"/>
      <c r="Q403" s="470"/>
      <c r="R403" s="470"/>
    </row>
    <row r="404" spans="1:18" ht="45" x14ac:dyDescent="0.25">
      <c r="A404" s="472"/>
      <c r="B404" s="470"/>
      <c r="C404" s="470"/>
      <c r="D404" s="470"/>
      <c r="E404" s="470"/>
      <c r="F404" s="471"/>
      <c r="G404" s="470"/>
      <c r="H404" s="472"/>
      <c r="I404" s="470"/>
      <c r="J404" s="470"/>
      <c r="K404" s="470"/>
      <c r="L404" s="385" t="s">
        <v>2877</v>
      </c>
      <c r="M404" s="471"/>
      <c r="N404" s="470"/>
      <c r="O404" s="470"/>
      <c r="P404" s="470"/>
      <c r="Q404" s="470"/>
      <c r="R404" s="470"/>
    </row>
    <row r="405" spans="1:18" ht="60" x14ac:dyDescent="0.2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ht="30" x14ac:dyDescent="0.2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60" x14ac:dyDescent="0.2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90" x14ac:dyDescent="0.25">
      <c r="A408" s="472" t="s">
        <v>691</v>
      </c>
      <c r="B408" s="470" t="s">
        <v>976</v>
      </c>
      <c r="C408" s="470" t="s">
        <v>976</v>
      </c>
      <c r="D408" s="470" t="s">
        <v>2446</v>
      </c>
      <c r="E408" s="470" t="s">
        <v>2447</v>
      </c>
      <c r="F408" s="471">
        <v>50</v>
      </c>
      <c r="G408" s="470" t="s">
        <v>2479</v>
      </c>
      <c r="H408" s="472" t="s">
        <v>2868</v>
      </c>
      <c r="I408" s="470">
        <v>15</v>
      </c>
      <c r="J408" s="470" t="s">
        <v>2468</v>
      </c>
      <c r="K408" s="470" t="s">
        <v>9</v>
      </c>
      <c r="L408" s="385" t="s">
        <v>2869</v>
      </c>
      <c r="M408" s="471">
        <v>5</v>
      </c>
      <c r="N408" s="470"/>
      <c r="O408" s="470" t="b">
        <v>1</v>
      </c>
      <c r="P408" s="470"/>
      <c r="Q408" s="470">
        <v>2024</v>
      </c>
      <c r="R408" s="470" t="s">
        <v>2494</v>
      </c>
    </row>
    <row r="409" spans="1:18" x14ac:dyDescent="0.25">
      <c r="A409" s="472"/>
      <c r="B409" s="470"/>
      <c r="C409" s="470"/>
      <c r="D409" s="470"/>
      <c r="E409" s="470"/>
      <c r="F409" s="471"/>
      <c r="G409" s="470"/>
      <c r="H409" s="472"/>
      <c r="I409" s="470"/>
      <c r="J409" s="470"/>
      <c r="K409" s="470"/>
      <c r="L409" s="385"/>
      <c r="M409" s="471"/>
      <c r="N409" s="470"/>
      <c r="O409" s="470"/>
      <c r="P409" s="470"/>
      <c r="Q409" s="470"/>
      <c r="R409" s="470"/>
    </row>
    <row r="410" spans="1:18" ht="45" x14ac:dyDescent="0.25">
      <c r="A410" s="472"/>
      <c r="B410" s="470"/>
      <c r="C410" s="470"/>
      <c r="D410" s="470"/>
      <c r="E410" s="470"/>
      <c r="F410" s="471"/>
      <c r="G410" s="470"/>
      <c r="H410" s="472"/>
      <c r="I410" s="470"/>
      <c r="J410" s="470"/>
      <c r="K410" s="470"/>
      <c r="L410" s="385" t="s">
        <v>2870</v>
      </c>
      <c r="M410" s="471"/>
      <c r="N410" s="470"/>
      <c r="O410" s="470"/>
      <c r="P410" s="470"/>
      <c r="Q410" s="470"/>
      <c r="R410" s="470"/>
    </row>
    <row r="411" spans="1:18" ht="75" x14ac:dyDescent="0.25">
      <c r="A411" s="472" t="s">
        <v>691</v>
      </c>
      <c r="B411" s="470" t="s">
        <v>976</v>
      </c>
      <c r="C411" s="470" t="s">
        <v>976</v>
      </c>
      <c r="D411" s="470" t="s">
        <v>2446</v>
      </c>
      <c r="E411" s="470" t="s">
        <v>2447</v>
      </c>
      <c r="F411" s="471">
        <v>50</v>
      </c>
      <c r="G411" s="470" t="s">
        <v>2479</v>
      </c>
      <c r="H411" s="472" t="s">
        <v>2871</v>
      </c>
      <c r="I411" s="470">
        <v>30</v>
      </c>
      <c r="J411" s="470" t="s">
        <v>2468</v>
      </c>
      <c r="K411" s="470" t="s">
        <v>9</v>
      </c>
      <c r="L411" s="385" t="s">
        <v>2872</v>
      </c>
      <c r="M411" s="471">
        <v>10</v>
      </c>
      <c r="N411" s="470"/>
      <c r="O411" s="470" t="b">
        <v>0</v>
      </c>
      <c r="P411" s="470"/>
      <c r="Q411" s="470">
        <v>2024</v>
      </c>
      <c r="R411" s="470" t="s">
        <v>2494</v>
      </c>
    </row>
    <row r="412" spans="1:18" x14ac:dyDescent="0.25">
      <c r="A412" s="472"/>
      <c r="B412" s="470"/>
      <c r="C412" s="470"/>
      <c r="D412" s="470"/>
      <c r="E412" s="470"/>
      <c r="F412" s="471"/>
      <c r="G412" s="470"/>
      <c r="H412" s="472"/>
      <c r="I412" s="470"/>
      <c r="J412" s="470"/>
      <c r="K412" s="470"/>
      <c r="L412" s="385"/>
      <c r="M412" s="471"/>
      <c r="N412" s="470"/>
      <c r="O412" s="470"/>
      <c r="P412" s="470"/>
      <c r="Q412" s="470"/>
      <c r="R412" s="470"/>
    </row>
    <row r="413" spans="1:18" ht="45" x14ac:dyDescent="0.25">
      <c r="A413" s="472"/>
      <c r="B413" s="470"/>
      <c r="C413" s="470"/>
      <c r="D413" s="470"/>
      <c r="E413" s="470"/>
      <c r="F413" s="471"/>
      <c r="G413" s="470"/>
      <c r="H413" s="472"/>
      <c r="I413" s="470"/>
      <c r="J413" s="470"/>
      <c r="K413" s="470"/>
      <c r="L413" s="385" t="s">
        <v>2877</v>
      </c>
      <c r="M413" s="471"/>
      <c r="N413" s="470"/>
      <c r="O413" s="470"/>
      <c r="P413" s="470"/>
      <c r="Q413" s="470"/>
      <c r="R413" s="470"/>
    </row>
    <row r="414" spans="1:18" ht="60" x14ac:dyDescent="0.2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ht="30" x14ac:dyDescent="0.2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60" x14ac:dyDescent="0.2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90" x14ac:dyDescent="0.25">
      <c r="A417" s="472" t="s">
        <v>692</v>
      </c>
      <c r="B417" s="470" t="s">
        <v>981</v>
      </c>
      <c r="C417" s="470" t="s">
        <v>981</v>
      </c>
      <c r="D417" s="470" t="s">
        <v>2446</v>
      </c>
      <c r="E417" s="470" t="s">
        <v>2447</v>
      </c>
      <c r="F417" s="471">
        <v>37.5</v>
      </c>
      <c r="G417" s="470" t="s">
        <v>2479</v>
      </c>
      <c r="H417" s="472" t="s">
        <v>2868</v>
      </c>
      <c r="I417" s="470">
        <v>15</v>
      </c>
      <c r="J417" s="470" t="s">
        <v>2468</v>
      </c>
      <c r="K417" s="470" t="s">
        <v>9</v>
      </c>
      <c r="L417" s="385" t="s">
        <v>2869</v>
      </c>
      <c r="M417" s="471">
        <v>5</v>
      </c>
      <c r="N417" s="470"/>
      <c r="O417" s="470" t="b">
        <v>1</v>
      </c>
      <c r="P417" s="470"/>
      <c r="Q417" s="470">
        <v>2024</v>
      </c>
      <c r="R417" s="470" t="s">
        <v>2494</v>
      </c>
    </row>
    <row r="418" spans="1:18" x14ac:dyDescent="0.25">
      <c r="A418" s="472"/>
      <c r="B418" s="470"/>
      <c r="C418" s="470"/>
      <c r="D418" s="470"/>
      <c r="E418" s="470"/>
      <c r="F418" s="471"/>
      <c r="G418" s="470"/>
      <c r="H418" s="472"/>
      <c r="I418" s="470"/>
      <c r="J418" s="470"/>
      <c r="K418" s="470"/>
      <c r="L418" s="385"/>
      <c r="M418" s="471"/>
      <c r="N418" s="470"/>
      <c r="O418" s="470"/>
      <c r="P418" s="470"/>
      <c r="Q418" s="470"/>
      <c r="R418" s="470"/>
    </row>
    <row r="419" spans="1:18" ht="45" x14ac:dyDescent="0.25">
      <c r="A419" s="472"/>
      <c r="B419" s="470"/>
      <c r="C419" s="470"/>
      <c r="D419" s="470"/>
      <c r="E419" s="470"/>
      <c r="F419" s="471"/>
      <c r="G419" s="470"/>
      <c r="H419" s="472"/>
      <c r="I419" s="470"/>
      <c r="J419" s="470"/>
      <c r="K419" s="470"/>
      <c r="L419" s="385" t="s">
        <v>2870</v>
      </c>
      <c r="M419" s="471"/>
      <c r="N419" s="470"/>
      <c r="O419" s="470"/>
      <c r="P419" s="470"/>
      <c r="Q419" s="470"/>
      <c r="R419" s="470"/>
    </row>
    <row r="420" spans="1:18" ht="75" x14ac:dyDescent="0.25">
      <c r="A420" s="472" t="s">
        <v>692</v>
      </c>
      <c r="B420" s="470" t="s">
        <v>981</v>
      </c>
      <c r="C420" s="470" t="s">
        <v>981</v>
      </c>
      <c r="D420" s="470" t="s">
        <v>2446</v>
      </c>
      <c r="E420" s="470" t="s">
        <v>2447</v>
      </c>
      <c r="F420" s="471">
        <v>37.5</v>
      </c>
      <c r="G420" s="470" t="s">
        <v>2479</v>
      </c>
      <c r="H420" s="472" t="s">
        <v>2871</v>
      </c>
      <c r="I420" s="470">
        <v>30</v>
      </c>
      <c r="J420" s="470" t="s">
        <v>2468</v>
      </c>
      <c r="K420" s="470" t="s">
        <v>9</v>
      </c>
      <c r="L420" s="385" t="s">
        <v>2872</v>
      </c>
      <c r="M420" s="471">
        <v>10</v>
      </c>
      <c r="N420" s="470"/>
      <c r="O420" s="470" t="b">
        <v>0</v>
      </c>
      <c r="P420" s="470"/>
      <c r="Q420" s="470">
        <v>2024</v>
      </c>
      <c r="R420" s="470" t="s">
        <v>2494</v>
      </c>
    </row>
    <row r="421" spans="1:18" x14ac:dyDescent="0.25">
      <c r="A421" s="472"/>
      <c r="B421" s="470"/>
      <c r="C421" s="470"/>
      <c r="D421" s="470"/>
      <c r="E421" s="470"/>
      <c r="F421" s="471"/>
      <c r="G421" s="470"/>
      <c r="H421" s="472"/>
      <c r="I421" s="470"/>
      <c r="J421" s="470"/>
      <c r="K421" s="470"/>
      <c r="L421" s="385"/>
      <c r="M421" s="471"/>
      <c r="N421" s="470"/>
      <c r="O421" s="470"/>
      <c r="P421" s="470"/>
      <c r="Q421" s="470"/>
      <c r="R421" s="470"/>
    </row>
    <row r="422" spans="1:18" ht="45" x14ac:dyDescent="0.25">
      <c r="A422" s="472"/>
      <c r="B422" s="470"/>
      <c r="C422" s="470"/>
      <c r="D422" s="470"/>
      <c r="E422" s="470"/>
      <c r="F422" s="471"/>
      <c r="G422" s="470"/>
      <c r="H422" s="472"/>
      <c r="I422" s="470"/>
      <c r="J422" s="470"/>
      <c r="K422" s="470"/>
      <c r="L422" s="385" t="s">
        <v>2877</v>
      </c>
      <c r="M422" s="471"/>
      <c r="N422" s="470"/>
      <c r="O422" s="470"/>
      <c r="P422" s="470"/>
      <c r="Q422" s="470"/>
      <c r="R422" s="470"/>
    </row>
    <row r="423" spans="1:18" ht="60" x14ac:dyDescent="0.2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ht="30" x14ac:dyDescent="0.2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60" x14ac:dyDescent="0.2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90" x14ac:dyDescent="0.25">
      <c r="A426" s="472" t="s">
        <v>694</v>
      </c>
      <c r="B426" s="470" t="s">
        <v>981</v>
      </c>
      <c r="C426" s="470" t="s">
        <v>981</v>
      </c>
      <c r="D426" s="470" t="s">
        <v>2446</v>
      </c>
      <c r="E426" s="470" t="s">
        <v>2447</v>
      </c>
      <c r="F426" s="471">
        <v>50</v>
      </c>
      <c r="G426" s="470" t="s">
        <v>2479</v>
      </c>
      <c r="H426" s="472" t="s">
        <v>2868</v>
      </c>
      <c r="I426" s="470">
        <v>15</v>
      </c>
      <c r="J426" s="470" t="s">
        <v>2468</v>
      </c>
      <c r="K426" s="470" t="s">
        <v>9</v>
      </c>
      <c r="L426" s="385" t="s">
        <v>2869</v>
      </c>
      <c r="M426" s="471">
        <v>5</v>
      </c>
      <c r="N426" s="470"/>
      <c r="O426" s="470" t="b">
        <v>1</v>
      </c>
      <c r="P426" s="470"/>
      <c r="Q426" s="470">
        <v>2024</v>
      </c>
      <c r="R426" s="470" t="s">
        <v>2494</v>
      </c>
    </row>
    <row r="427" spans="1:18" x14ac:dyDescent="0.25">
      <c r="A427" s="472"/>
      <c r="B427" s="470"/>
      <c r="C427" s="470"/>
      <c r="D427" s="470"/>
      <c r="E427" s="470"/>
      <c r="F427" s="471"/>
      <c r="G427" s="470"/>
      <c r="H427" s="472"/>
      <c r="I427" s="470"/>
      <c r="J427" s="470"/>
      <c r="K427" s="470"/>
      <c r="L427" s="385"/>
      <c r="M427" s="471"/>
      <c r="N427" s="470"/>
      <c r="O427" s="470"/>
      <c r="P427" s="470"/>
      <c r="Q427" s="470"/>
      <c r="R427" s="470"/>
    </row>
    <row r="428" spans="1:18" ht="45" x14ac:dyDescent="0.25">
      <c r="A428" s="472"/>
      <c r="B428" s="470"/>
      <c r="C428" s="470"/>
      <c r="D428" s="470"/>
      <c r="E428" s="470"/>
      <c r="F428" s="471"/>
      <c r="G428" s="470"/>
      <c r="H428" s="472"/>
      <c r="I428" s="470"/>
      <c r="J428" s="470"/>
      <c r="K428" s="470"/>
      <c r="L428" s="385" t="s">
        <v>2870</v>
      </c>
      <c r="M428" s="471"/>
      <c r="N428" s="470"/>
      <c r="O428" s="470"/>
      <c r="P428" s="470"/>
      <c r="Q428" s="470"/>
      <c r="R428" s="470"/>
    </row>
    <row r="429" spans="1:18" ht="75" x14ac:dyDescent="0.25">
      <c r="A429" s="472" t="s">
        <v>694</v>
      </c>
      <c r="B429" s="470" t="s">
        <v>981</v>
      </c>
      <c r="C429" s="470" t="s">
        <v>981</v>
      </c>
      <c r="D429" s="470" t="s">
        <v>2446</v>
      </c>
      <c r="E429" s="470" t="s">
        <v>2447</v>
      </c>
      <c r="F429" s="471">
        <v>50</v>
      </c>
      <c r="G429" s="470" t="s">
        <v>2479</v>
      </c>
      <c r="H429" s="472" t="s">
        <v>2871</v>
      </c>
      <c r="I429" s="470">
        <v>30</v>
      </c>
      <c r="J429" s="470" t="s">
        <v>2468</v>
      </c>
      <c r="K429" s="470" t="s">
        <v>9</v>
      </c>
      <c r="L429" s="385" t="s">
        <v>2872</v>
      </c>
      <c r="M429" s="471">
        <v>10</v>
      </c>
      <c r="N429" s="470"/>
      <c r="O429" s="470" t="b">
        <v>0</v>
      </c>
      <c r="P429" s="470"/>
      <c r="Q429" s="470">
        <v>2024</v>
      </c>
      <c r="R429" s="470" t="s">
        <v>2494</v>
      </c>
    </row>
    <row r="430" spans="1:18" x14ac:dyDescent="0.25">
      <c r="A430" s="472"/>
      <c r="B430" s="470"/>
      <c r="C430" s="470"/>
      <c r="D430" s="470"/>
      <c r="E430" s="470"/>
      <c r="F430" s="471"/>
      <c r="G430" s="470"/>
      <c r="H430" s="472"/>
      <c r="I430" s="470"/>
      <c r="J430" s="470"/>
      <c r="K430" s="470"/>
      <c r="L430" s="385"/>
      <c r="M430" s="471"/>
      <c r="N430" s="470"/>
      <c r="O430" s="470"/>
      <c r="P430" s="470"/>
      <c r="Q430" s="470"/>
      <c r="R430" s="470"/>
    </row>
    <row r="431" spans="1:18" ht="45" x14ac:dyDescent="0.25">
      <c r="A431" s="472"/>
      <c r="B431" s="470"/>
      <c r="C431" s="470"/>
      <c r="D431" s="470"/>
      <c r="E431" s="470"/>
      <c r="F431" s="471"/>
      <c r="G431" s="470"/>
      <c r="H431" s="472"/>
      <c r="I431" s="470"/>
      <c r="J431" s="470"/>
      <c r="K431" s="470"/>
      <c r="L431" s="385" t="s">
        <v>2877</v>
      </c>
      <c r="M431" s="471"/>
      <c r="N431" s="470"/>
      <c r="O431" s="470"/>
      <c r="P431" s="470"/>
      <c r="Q431" s="470"/>
      <c r="R431" s="470"/>
    </row>
    <row r="432" spans="1:18" ht="60" x14ac:dyDescent="0.2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ht="30" x14ac:dyDescent="0.2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60" x14ac:dyDescent="0.2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90" x14ac:dyDescent="0.25">
      <c r="A435" s="472" t="s">
        <v>695</v>
      </c>
      <c r="B435" s="470" t="s">
        <v>981</v>
      </c>
      <c r="C435" s="470" t="s">
        <v>981</v>
      </c>
      <c r="D435" s="470" t="s">
        <v>2446</v>
      </c>
      <c r="E435" s="470" t="s">
        <v>2447</v>
      </c>
      <c r="F435" s="471">
        <v>25</v>
      </c>
      <c r="G435" s="470" t="s">
        <v>2479</v>
      </c>
      <c r="H435" s="472" t="s">
        <v>2868</v>
      </c>
      <c r="I435" s="470">
        <v>15</v>
      </c>
      <c r="J435" s="470" t="s">
        <v>2468</v>
      </c>
      <c r="K435" s="470" t="s">
        <v>9</v>
      </c>
      <c r="L435" s="385" t="s">
        <v>2869</v>
      </c>
      <c r="M435" s="471">
        <v>5</v>
      </c>
      <c r="N435" s="470"/>
      <c r="O435" s="470" t="b">
        <v>1</v>
      </c>
      <c r="P435" s="470"/>
      <c r="Q435" s="470">
        <v>2024</v>
      </c>
      <c r="R435" s="470" t="s">
        <v>2494</v>
      </c>
    </row>
    <row r="436" spans="1:18" x14ac:dyDescent="0.25">
      <c r="A436" s="472"/>
      <c r="B436" s="470"/>
      <c r="C436" s="470"/>
      <c r="D436" s="470"/>
      <c r="E436" s="470"/>
      <c r="F436" s="471"/>
      <c r="G436" s="470"/>
      <c r="H436" s="472"/>
      <c r="I436" s="470"/>
      <c r="J436" s="470"/>
      <c r="K436" s="470"/>
      <c r="L436" s="385"/>
      <c r="M436" s="471"/>
      <c r="N436" s="470"/>
      <c r="O436" s="470"/>
      <c r="P436" s="470"/>
      <c r="Q436" s="470"/>
      <c r="R436" s="470"/>
    </row>
    <row r="437" spans="1:18" ht="45" x14ac:dyDescent="0.25">
      <c r="A437" s="472"/>
      <c r="B437" s="470"/>
      <c r="C437" s="470"/>
      <c r="D437" s="470"/>
      <c r="E437" s="470"/>
      <c r="F437" s="471"/>
      <c r="G437" s="470"/>
      <c r="H437" s="472"/>
      <c r="I437" s="470"/>
      <c r="J437" s="470"/>
      <c r="K437" s="470"/>
      <c r="L437" s="385" t="s">
        <v>2870</v>
      </c>
      <c r="M437" s="471"/>
      <c r="N437" s="470"/>
      <c r="O437" s="470"/>
      <c r="P437" s="470"/>
      <c r="Q437" s="470"/>
      <c r="R437" s="470"/>
    </row>
    <row r="438" spans="1:18" ht="75" x14ac:dyDescent="0.25">
      <c r="A438" s="472" t="s">
        <v>695</v>
      </c>
      <c r="B438" s="470" t="s">
        <v>981</v>
      </c>
      <c r="C438" s="470" t="s">
        <v>981</v>
      </c>
      <c r="D438" s="470" t="s">
        <v>2446</v>
      </c>
      <c r="E438" s="470" t="s">
        <v>2447</v>
      </c>
      <c r="F438" s="471">
        <v>25</v>
      </c>
      <c r="G438" s="470" t="s">
        <v>2479</v>
      </c>
      <c r="H438" s="472" t="s">
        <v>2871</v>
      </c>
      <c r="I438" s="470">
        <v>30</v>
      </c>
      <c r="J438" s="470" t="s">
        <v>2468</v>
      </c>
      <c r="K438" s="470" t="s">
        <v>9</v>
      </c>
      <c r="L438" s="385" t="s">
        <v>2872</v>
      </c>
      <c r="M438" s="471">
        <v>10</v>
      </c>
      <c r="N438" s="470"/>
      <c r="O438" s="470" t="b">
        <v>0</v>
      </c>
      <c r="P438" s="470"/>
      <c r="Q438" s="470">
        <v>2024</v>
      </c>
      <c r="R438" s="470" t="s">
        <v>2494</v>
      </c>
    </row>
    <row r="439" spans="1:18" x14ac:dyDescent="0.25">
      <c r="A439" s="472"/>
      <c r="B439" s="470"/>
      <c r="C439" s="470"/>
      <c r="D439" s="470"/>
      <c r="E439" s="470"/>
      <c r="F439" s="471"/>
      <c r="G439" s="470"/>
      <c r="H439" s="472"/>
      <c r="I439" s="470"/>
      <c r="J439" s="470"/>
      <c r="K439" s="470"/>
      <c r="L439" s="385"/>
      <c r="M439" s="471"/>
      <c r="N439" s="470"/>
      <c r="O439" s="470"/>
      <c r="P439" s="470"/>
      <c r="Q439" s="470"/>
      <c r="R439" s="470"/>
    </row>
    <row r="440" spans="1:18" ht="45" x14ac:dyDescent="0.25">
      <c r="A440" s="472"/>
      <c r="B440" s="470"/>
      <c r="C440" s="470"/>
      <c r="D440" s="470"/>
      <c r="E440" s="470"/>
      <c r="F440" s="471"/>
      <c r="G440" s="470"/>
      <c r="H440" s="472"/>
      <c r="I440" s="470"/>
      <c r="J440" s="470"/>
      <c r="K440" s="470"/>
      <c r="L440" s="385" t="s">
        <v>2877</v>
      </c>
      <c r="M440" s="471"/>
      <c r="N440" s="470"/>
      <c r="O440" s="470"/>
      <c r="P440" s="470"/>
      <c r="Q440" s="470"/>
      <c r="R440" s="470"/>
    </row>
    <row r="441" spans="1:18" ht="60" x14ac:dyDescent="0.2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ht="30" x14ac:dyDescent="0.2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ht="30" x14ac:dyDescent="0.2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30" x14ac:dyDescent="0.2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ht="30" x14ac:dyDescent="0.2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30" x14ac:dyDescent="0.2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ht="30" x14ac:dyDescent="0.2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2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5" x14ac:dyDescent="0.2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ht="30" x14ac:dyDescent="0.2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2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5" x14ac:dyDescent="0.2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2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2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30" x14ac:dyDescent="0.2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ht="30" x14ac:dyDescent="0.2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2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5" x14ac:dyDescent="0.2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30" x14ac:dyDescent="0.2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ht="30" x14ac:dyDescent="0.2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ht="30" x14ac:dyDescent="0.2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30" x14ac:dyDescent="0.2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30" x14ac:dyDescent="0.2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5" x14ac:dyDescent="0.2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30" x14ac:dyDescent="0.2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30" x14ac:dyDescent="0.2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60" x14ac:dyDescent="0.2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30" x14ac:dyDescent="0.2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2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30" x14ac:dyDescent="0.2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2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2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30" x14ac:dyDescent="0.2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30" x14ac:dyDescent="0.2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30" x14ac:dyDescent="0.2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60" x14ac:dyDescent="0.2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30" x14ac:dyDescent="0.2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30" x14ac:dyDescent="0.2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5" x14ac:dyDescent="0.2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2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2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30" x14ac:dyDescent="0.2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2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2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30" x14ac:dyDescent="0.2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2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2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ht="30" x14ac:dyDescent="0.2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30" x14ac:dyDescent="0.2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ht="30" x14ac:dyDescent="0.2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ht="30" x14ac:dyDescent="0.2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30" x14ac:dyDescent="0.2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ht="30" x14ac:dyDescent="0.2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ht="30" x14ac:dyDescent="0.2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2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30" x14ac:dyDescent="0.2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30" x14ac:dyDescent="0.2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30" x14ac:dyDescent="0.2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ht="30" x14ac:dyDescent="0.2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2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30" x14ac:dyDescent="0.2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2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2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2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ht="30" x14ac:dyDescent="0.2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ht="30" x14ac:dyDescent="0.2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ht="30" x14ac:dyDescent="0.2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5" x14ac:dyDescent="0.2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30" x14ac:dyDescent="0.2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45" x14ac:dyDescent="0.2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45" x14ac:dyDescent="0.2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45" x14ac:dyDescent="0.2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45" x14ac:dyDescent="0.2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30" x14ac:dyDescent="0.2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30" x14ac:dyDescent="0.2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30" x14ac:dyDescent="0.2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ht="30" x14ac:dyDescent="0.2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ht="30" x14ac:dyDescent="0.2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ht="30" x14ac:dyDescent="0.2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ht="30" x14ac:dyDescent="0.2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5" x14ac:dyDescent="0.2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ht="30" x14ac:dyDescent="0.2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2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30" x14ac:dyDescent="0.2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30" x14ac:dyDescent="0.2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45" x14ac:dyDescent="0.2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30" x14ac:dyDescent="0.2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45" x14ac:dyDescent="0.2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45" x14ac:dyDescent="0.2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ht="30" x14ac:dyDescent="0.2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30" x14ac:dyDescent="0.2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5" x14ac:dyDescent="0.2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5" x14ac:dyDescent="0.2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30" x14ac:dyDescent="0.2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ht="30" x14ac:dyDescent="0.2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ht="30" x14ac:dyDescent="0.2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2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30" x14ac:dyDescent="0.2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25">
      <c r="A539" s="472" t="s">
        <v>402</v>
      </c>
      <c r="B539" s="470" t="s">
        <v>742</v>
      </c>
      <c r="C539" s="470" t="s">
        <v>742</v>
      </c>
      <c r="D539" s="470" t="s">
        <v>2446</v>
      </c>
      <c r="E539" s="470" t="s">
        <v>2447</v>
      </c>
      <c r="F539" s="471">
        <v>12.5</v>
      </c>
      <c r="G539" s="470" t="s">
        <v>2461</v>
      </c>
      <c r="H539" s="472" t="s">
        <v>9</v>
      </c>
      <c r="I539" s="470"/>
      <c r="J539" s="470"/>
      <c r="K539" s="470" t="s">
        <v>2511</v>
      </c>
      <c r="L539" s="470"/>
      <c r="M539" s="470"/>
      <c r="N539" s="470" t="s">
        <v>9</v>
      </c>
      <c r="O539" s="470" t="b">
        <v>1</v>
      </c>
      <c r="P539" s="385" t="s">
        <v>2968</v>
      </c>
      <c r="Q539" s="470">
        <v>2024</v>
      </c>
      <c r="R539" s="470" t="s">
        <v>2494</v>
      </c>
    </row>
    <row r="540" spans="1:18" x14ac:dyDescent="0.25">
      <c r="A540" s="472"/>
      <c r="B540" s="470"/>
      <c r="C540" s="470"/>
      <c r="D540" s="470"/>
      <c r="E540" s="470"/>
      <c r="F540" s="471"/>
      <c r="G540" s="470"/>
      <c r="H540" s="472"/>
      <c r="I540" s="470"/>
      <c r="J540" s="470"/>
      <c r="K540" s="470"/>
      <c r="L540" s="470"/>
      <c r="M540" s="470"/>
      <c r="N540" s="470"/>
      <c r="O540" s="470"/>
      <c r="P540" s="385"/>
      <c r="Q540" s="470"/>
      <c r="R540" s="470"/>
    </row>
    <row r="541" spans="1:18" ht="30" x14ac:dyDescent="0.25">
      <c r="A541" s="472"/>
      <c r="B541" s="470"/>
      <c r="C541" s="470"/>
      <c r="D541" s="470"/>
      <c r="E541" s="470"/>
      <c r="F541" s="471"/>
      <c r="G541" s="470"/>
      <c r="H541" s="472"/>
      <c r="I541" s="470"/>
      <c r="J541" s="470"/>
      <c r="K541" s="470"/>
      <c r="L541" s="470"/>
      <c r="M541" s="470"/>
      <c r="N541" s="470"/>
      <c r="O541" s="470"/>
      <c r="P541" s="385" t="s">
        <v>2969</v>
      </c>
      <c r="Q541" s="470"/>
      <c r="R541" s="470"/>
    </row>
    <row r="542" spans="1:18" ht="30" x14ac:dyDescent="0.2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ht="30" x14ac:dyDescent="0.2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ht="30" x14ac:dyDescent="0.2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30" x14ac:dyDescent="0.2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30" x14ac:dyDescent="0.2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ht="30" x14ac:dyDescent="0.2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ht="30" x14ac:dyDescent="0.2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30" x14ac:dyDescent="0.2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ht="30" x14ac:dyDescent="0.2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2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ht="30" x14ac:dyDescent="0.2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ht="30" x14ac:dyDescent="0.2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ht="30" x14ac:dyDescent="0.2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2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ht="30" x14ac:dyDescent="0.2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5" x14ac:dyDescent="0.2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2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ht="30" x14ac:dyDescent="0.2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30" x14ac:dyDescent="0.2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30" x14ac:dyDescent="0.2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ht="30" x14ac:dyDescent="0.2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ht="30" x14ac:dyDescent="0.2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2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5" x14ac:dyDescent="0.2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5" x14ac:dyDescent="0.2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30" x14ac:dyDescent="0.2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30" x14ac:dyDescent="0.2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ht="30" x14ac:dyDescent="0.2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45" x14ac:dyDescent="0.2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30" x14ac:dyDescent="0.2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ht="30" x14ac:dyDescent="0.2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2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45" x14ac:dyDescent="0.2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30" x14ac:dyDescent="0.2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ht="30" x14ac:dyDescent="0.2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ht="30" x14ac:dyDescent="0.2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60" x14ac:dyDescent="0.2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30" x14ac:dyDescent="0.2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ht="30" x14ac:dyDescent="0.2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2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2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ht="30" x14ac:dyDescent="0.2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5" x14ac:dyDescent="0.2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30" x14ac:dyDescent="0.2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2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ht="30" x14ac:dyDescent="0.2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5" x14ac:dyDescent="0.2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2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30" x14ac:dyDescent="0.2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ht="30" x14ac:dyDescent="0.2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ht="30" x14ac:dyDescent="0.2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ht="30" x14ac:dyDescent="0.2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30" x14ac:dyDescent="0.2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ht="30" x14ac:dyDescent="0.2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30" x14ac:dyDescent="0.2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30" x14ac:dyDescent="0.2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30" x14ac:dyDescent="0.2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30" x14ac:dyDescent="0.2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30" x14ac:dyDescent="0.2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30" x14ac:dyDescent="0.2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30" x14ac:dyDescent="0.2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30" x14ac:dyDescent="0.2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ht="30" x14ac:dyDescent="0.2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ht="30" x14ac:dyDescent="0.2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ht="30" x14ac:dyDescent="0.2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2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ht="30" x14ac:dyDescent="0.2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ht="30" x14ac:dyDescent="0.2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5" x14ac:dyDescent="0.2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ht="30" x14ac:dyDescent="0.2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30" x14ac:dyDescent="0.2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2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5" x14ac:dyDescent="0.2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30" x14ac:dyDescent="0.2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5" x14ac:dyDescent="0.2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5" x14ac:dyDescent="0.2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45" x14ac:dyDescent="0.2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30" x14ac:dyDescent="0.2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5" x14ac:dyDescent="0.2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5" x14ac:dyDescent="0.2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45" x14ac:dyDescent="0.2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ht="30" x14ac:dyDescent="0.2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ht="30" x14ac:dyDescent="0.2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ht="30" x14ac:dyDescent="0.2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ht="30" x14ac:dyDescent="0.2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2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ht="30" x14ac:dyDescent="0.2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45" x14ac:dyDescent="0.2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30" x14ac:dyDescent="0.2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2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30" x14ac:dyDescent="0.2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ht="30" x14ac:dyDescent="0.2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30" x14ac:dyDescent="0.2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30" x14ac:dyDescent="0.2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30" x14ac:dyDescent="0.2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45" x14ac:dyDescent="0.2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ht="30" x14ac:dyDescent="0.2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2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30" x14ac:dyDescent="0.2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ht="30" x14ac:dyDescent="0.2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2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60" x14ac:dyDescent="0.2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30" x14ac:dyDescent="0.2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30" x14ac:dyDescent="0.2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30" x14ac:dyDescent="0.2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ht="30" x14ac:dyDescent="0.2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ht="30" x14ac:dyDescent="0.2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ht="30" x14ac:dyDescent="0.2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30" x14ac:dyDescent="0.2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2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25">
      <c r="A652" s="472" t="s">
        <v>439</v>
      </c>
      <c r="B652" s="470" t="s">
        <v>1053</v>
      </c>
      <c r="C652" s="470" t="s">
        <v>1053</v>
      </c>
      <c r="D652" s="470" t="s">
        <v>2446</v>
      </c>
      <c r="E652" s="470" t="s">
        <v>2447</v>
      </c>
      <c r="F652" s="471">
        <v>12.5</v>
      </c>
      <c r="G652" s="470" t="s">
        <v>2479</v>
      </c>
      <c r="H652" s="472" t="s">
        <v>3049</v>
      </c>
      <c r="I652" s="470">
        <v>250</v>
      </c>
      <c r="J652" s="470" t="s">
        <v>2472</v>
      </c>
      <c r="K652" s="470" t="s">
        <v>2511</v>
      </c>
      <c r="L652" s="470"/>
      <c r="M652" s="471">
        <v>5</v>
      </c>
      <c r="N652" s="470" t="s">
        <v>2470</v>
      </c>
      <c r="O652" s="470" t="b">
        <v>0</v>
      </c>
      <c r="P652" s="470"/>
      <c r="Q652" s="470">
        <v>2024</v>
      </c>
      <c r="R652" s="470" t="s">
        <v>2494</v>
      </c>
    </row>
    <row r="653" spans="1:18" x14ac:dyDescent="0.25">
      <c r="A653" s="472"/>
      <c r="B653" s="470"/>
      <c r="C653" s="470"/>
      <c r="D653" s="470"/>
      <c r="E653" s="470"/>
      <c r="F653" s="471"/>
      <c r="G653" s="470"/>
      <c r="H653" s="472"/>
      <c r="I653" s="470"/>
      <c r="J653" s="470"/>
      <c r="K653" s="470"/>
      <c r="L653" s="470"/>
      <c r="M653" s="471"/>
      <c r="N653" s="470"/>
      <c r="O653" s="470"/>
      <c r="P653" s="470"/>
      <c r="Q653" s="470"/>
      <c r="R653" s="470"/>
    </row>
    <row r="654" spans="1:18" ht="30" x14ac:dyDescent="0.2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30" x14ac:dyDescent="0.2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5" x14ac:dyDescent="0.2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30" x14ac:dyDescent="0.2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45" x14ac:dyDescent="0.2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ht="30" x14ac:dyDescent="0.2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2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30" x14ac:dyDescent="0.2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ht="30" x14ac:dyDescent="0.2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30" x14ac:dyDescent="0.2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30" x14ac:dyDescent="0.2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30" x14ac:dyDescent="0.2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ht="30" x14ac:dyDescent="0.2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5" x14ac:dyDescent="0.2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5" x14ac:dyDescent="0.2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5" x14ac:dyDescent="0.2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2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45" x14ac:dyDescent="0.2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60" x14ac:dyDescent="0.2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5" x14ac:dyDescent="0.2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45" x14ac:dyDescent="0.2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60" x14ac:dyDescent="0.2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2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5" x14ac:dyDescent="0.2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2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25">
      <c r="A679" s="472" t="s">
        <v>3081</v>
      </c>
      <c r="B679" s="470" t="s">
        <v>1053</v>
      </c>
      <c r="C679" s="470" t="s">
        <v>1053</v>
      </c>
      <c r="D679" s="470" t="s">
        <v>2446</v>
      </c>
      <c r="E679" s="470" t="s">
        <v>2447</v>
      </c>
      <c r="F679" s="471">
        <v>12.5</v>
      </c>
      <c r="G679" s="470" t="s">
        <v>2461</v>
      </c>
      <c r="H679" s="472" t="s">
        <v>3049</v>
      </c>
      <c r="I679" s="470">
        <v>250</v>
      </c>
      <c r="J679" s="470" t="s">
        <v>2463</v>
      </c>
      <c r="K679" s="470" t="s">
        <v>2511</v>
      </c>
      <c r="L679" s="470"/>
      <c r="M679" s="471">
        <v>5</v>
      </c>
      <c r="N679" s="470" t="s">
        <v>2470</v>
      </c>
      <c r="O679" s="470" t="b">
        <v>0</v>
      </c>
      <c r="P679" s="470"/>
      <c r="Q679" s="470">
        <v>2024</v>
      </c>
      <c r="R679" s="470" t="s">
        <v>2494</v>
      </c>
    </row>
    <row r="680" spans="1:18" x14ac:dyDescent="0.25">
      <c r="A680" s="472"/>
      <c r="B680" s="470"/>
      <c r="C680" s="470"/>
      <c r="D680" s="470"/>
      <c r="E680" s="470"/>
      <c r="F680" s="471"/>
      <c r="G680" s="470"/>
      <c r="H680" s="472"/>
      <c r="I680" s="470"/>
      <c r="J680" s="470"/>
      <c r="K680" s="470"/>
      <c r="L680" s="470"/>
      <c r="M680" s="471"/>
      <c r="N680" s="470"/>
      <c r="O680" s="470"/>
      <c r="P680" s="470"/>
      <c r="Q680" s="470"/>
      <c r="R680" s="470"/>
    </row>
    <row r="681" spans="1:18" ht="30" x14ac:dyDescent="0.2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30" x14ac:dyDescent="0.2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ht="30" x14ac:dyDescent="0.2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30" x14ac:dyDescent="0.2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30" x14ac:dyDescent="0.2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5" x14ac:dyDescent="0.2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45" x14ac:dyDescent="0.2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45" x14ac:dyDescent="0.2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5" x14ac:dyDescent="0.2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45" x14ac:dyDescent="0.2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45" x14ac:dyDescent="0.2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2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ht="30" x14ac:dyDescent="0.2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30" x14ac:dyDescent="0.2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30" x14ac:dyDescent="0.2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5" x14ac:dyDescent="0.2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5" x14ac:dyDescent="0.2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30" x14ac:dyDescent="0.2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ht="30" x14ac:dyDescent="0.2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2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ht="30" x14ac:dyDescent="0.2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30" x14ac:dyDescent="0.2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30" x14ac:dyDescent="0.2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ht="30" x14ac:dyDescent="0.2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5" x14ac:dyDescent="0.2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30" x14ac:dyDescent="0.2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5" x14ac:dyDescent="0.2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2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30" x14ac:dyDescent="0.2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30" x14ac:dyDescent="0.2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30" x14ac:dyDescent="0.2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2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30" x14ac:dyDescent="0.2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5" x14ac:dyDescent="0.2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30" x14ac:dyDescent="0.2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2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ht="30" x14ac:dyDescent="0.2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30" x14ac:dyDescent="0.2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ht="30" x14ac:dyDescent="0.2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45" x14ac:dyDescent="0.2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ht="30" x14ac:dyDescent="0.2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30" x14ac:dyDescent="0.2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30" x14ac:dyDescent="0.2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30" x14ac:dyDescent="0.2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30" x14ac:dyDescent="0.2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30" x14ac:dyDescent="0.2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30" x14ac:dyDescent="0.2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30" x14ac:dyDescent="0.2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2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2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ht="30" x14ac:dyDescent="0.2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ht="30" x14ac:dyDescent="0.2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ht="30" x14ac:dyDescent="0.2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30" x14ac:dyDescent="0.2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30" x14ac:dyDescent="0.2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30" x14ac:dyDescent="0.2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5" x14ac:dyDescent="0.2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30" x14ac:dyDescent="0.2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30" x14ac:dyDescent="0.2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2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45" x14ac:dyDescent="0.2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ht="30" x14ac:dyDescent="0.2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ht="30" x14ac:dyDescent="0.2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ht="30" x14ac:dyDescent="0.2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2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ht="30" x14ac:dyDescent="0.2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30" x14ac:dyDescent="0.2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ht="30" x14ac:dyDescent="0.2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30" x14ac:dyDescent="0.2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2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ht="30" x14ac:dyDescent="0.2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2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ht="30" x14ac:dyDescent="0.2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ht="30" x14ac:dyDescent="0.2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2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2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ht="30" x14ac:dyDescent="0.2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ht="30" x14ac:dyDescent="0.2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ht="30" x14ac:dyDescent="0.2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2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ht="30" x14ac:dyDescent="0.2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45" x14ac:dyDescent="0.2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ht="30" x14ac:dyDescent="0.2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2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2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ht="30" x14ac:dyDescent="0.2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45" x14ac:dyDescent="0.2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30" x14ac:dyDescent="0.2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ht="30" x14ac:dyDescent="0.2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45" x14ac:dyDescent="0.2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30" x14ac:dyDescent="0.2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ht="30" x14ac:dyDescent="0.2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45" x14ac:dyDescent="0.2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ht="30" x14ac:dyDescent="0.2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2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2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2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2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30" x14ac:dyDescent="0.2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ht="30" x14ac:dyDescent="0.2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ht="30" x14ac:dyDescent="0.2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ht="30" x14ac:dyDescent="0.2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ht="30" x14ac:dyDescent="0.2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ht="30" x14ac:dyDescent="0.2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ht="30" x14ac:dyDescent="0.2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ht="30" x14ac:dyDescent="0.2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ht="30" x14ac:dyDescent="0.2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ht="30" x14ac:dyDescent="0.2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ht="30" x14ac:dyDescent="0.2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2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2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45" x14ac:dyDescent="0.2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30" x14ac:dyDescent="0.2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ht="30" x14ac:dyDescent="0.2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ht="30" x14ac:dyDescent="0.2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ht="30" x14ac:dyDescent="0.2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30" x14ac:dyDescent="0.2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2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45" x14ac:dyDescent="0.2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45" x14ac:dyDescent="0.2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ht="30" x14ac:dyDescent="0.2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45" x14ac:dyDescent="0.2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2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30" x14ac:dyDescent="0.2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2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30" x14ac:dyDescent="0.2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ht="30" x14ac:dyDescent="0.2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30" x14ac:dyDescent="0.2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ht="30" x14ac:dyDescent="0.2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45" x14ac:dyDescent="0.2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30" x14ac:dyDescent="0.2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45" x14ac:dyDescent="0.2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30" x14ac:dyDescent="0.2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30" x14ac:dyDescent="0.2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30" x14ac:dyDescent="0.2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2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2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30" x14ac:dyDescent="0.2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ht="30" x14ac:dyDescent="0.2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30" x14ac:dyDescent="0.2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ht="30" x14ac:dyDescent="0.2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ht="30" x14ac:dyDescent="0.2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5" x14ac:dyDescent="0.2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5" x14ac:dyDescent="0.2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30" x14ac:dyDescent="0.2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30" x14ac:dyDescent="0.2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ht="30" x14ac:dyDescent="0.2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30" x14ac:dyDescent="0.2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30" x14ac:dyDescent="0.2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30" x14ac:dyDescent="0.2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ht="30" x14ac:dyDescent="0.2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ht="30" x14ac:dyDescent="0.2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ht="30" x14ac:dyDescent="0.2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2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ht="30" x14ac:dyDescent="0.2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ht="30" x14ac:dyDescent="0.2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ht="30" x14ac:dyDescent="0.2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30" x14ac:dyDescent="0.2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2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30" x14ac:dyDescent="0.2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2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120" x14ac:dyDescent="0.2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ht="30" x14ac:dyDescent="0.2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ht="30" x14ac:dyDescent="0.2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ht="30" x14ac:dyDescent="0.2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30" x14ac:dyDescent="0.2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2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401" t="s">
        <v>298</v>
      </c>
      <c r="B1" s="401" t="s">
        <v>869</v>
      </c>
      <c r="C1" s="401" t="s">
        <v>504</v>
      </c>
      <c r="D1" s="397" t="s">
        <v>3228</v>
      </c>
      <c r="E1" s="397" t="s">
        <v>3</v>
      </c>
      <c r="F1" s="397" t="s">
        <v>4</v>
      </c>
      <c r="G1" s="397" t="s">
        <v>5</v>
      </c>
      <c r="H1" s="397" t="s">
        <v>6</v>
      </c>
      <c r="I1" s="397" t="s">
        <v>7</v>
      </c>
      <c r="J1" s="397" t="s">
        <v>8</v>
      </c>
      <c r="K1" s="397" t="s">
        <v>9</v>
      </c>
    </row>
    <row r="2" spans="1:11" x14ac:dyDescent="0.25">
      <c r="A2" s="364" t="s">
        <v>488</v>
      </c>
      <c r="B2" s="364" t="s">
        <v>3229</v>
      </c>
      <c r="C2" s="364" t="s">
        <v>546</v>
      </c>
      <c r="D2" s="364">
        <v>40</v>
      </c>
      <c r="E2" s="364">
        <v>16</v>
      </c>
      <c r="F2" s="364"/>
      <c r="G2" s="364">
        <v>16</v>
      </c>
      <c r="H2" s="364">
        <v>8</v>
      </c>
      <c r="I2" s="364"/>
      <c r="J2" s="398"/>
      <c r="K2" s="364"/>
    </row>
    <row r="3" spans="1:11" x14ac:dyDescent="0.25">
      <c r="A3" s="365" t="s">
        <v>307</v>
      </c>
      <c r="B3" s="364" t="s">
        <v>518</v>
      </c>
      <c r="C3" s="364" t="s">
        <v>520</v>
      </c>
      <c r="D3" s="364"/>
      <c r="E3" s="364"/>
      <c r="F3" s="364"/>
      <c r="G3" s="364"/>
      <c r="H3" s="364"/>
      <c r="I3" s="364"/>
      <c r="J3" s="398"/>
      <c r="K3" s="364"/>
    </row>
    <row r="4" spans="1:11" x14ac:dyDescent="0.25">
      <c r="A4" s="365" t="s">
        <v>307</v>
      </c>
      <c r="B4" s="364" t="s">
        <v>518</v>
      </c>
      <c r="C4" s="364" t="s">
        <v>511</v>
      </c>
      <c r="D4" s="364"/>
      <c r="E4" s="364"/>
      <c r="F4" s="364"/>
      <c r="G4" s="364"/>
      <c r="H4" s="364"/>
      <c r="I4" s="364"/>
      <c r="J4" s="398"/>
      <c r="K4" s="364"/>
    </row>
    <row r="5" spans="1:11" x14ac:dyDescent="0.25">
      <c r="A5" s="365" t="s">
        <v>307</v>
      </c>
      <c r="B5" s="364" t="s">
        <v>518</v>
      </c>
      <c r="C5" s="364" t="s">
        <v>516</v>
      </c>
      <c r="D5" s="364"/>
      <c r="E5" s="364"/>
      <c r="F5" s="364"/>
      <c r="G5" s="364"/>
      <c r="H5" s="364"/>
      <c r="I5" s="364"/>
      <c r="J5" s="398"/>
      <c r="K5" s="364"/>
    </row>
    <row r="6" spans="1:11" x14ac:dyDescent="0.25">
      <c r="A6" s="364" t="s">
        <v>308</v>
      </c>
      <c r="B6" s="364" t="s">
        <v>522</v>
      </c>
      <c r="C6" s="364" t="s">
        <v>516</v>
      </c>
      <c r="D6" s="364">
        <v>55</v>
      </c>
      <c r="E6" s="364">
        <v>24</v>
      </c>
      <c r="F6" s="364">
        <v>21</v>
      </c>
      <c r="G6" s="364">
        <v>6</v>
      </c>
      <c r="H6" s="364">
        <v>4</v>
      </c>
      <c r="I6" s="364"/>
      <c r="J6" s="398"/>
      <c r="K6" s="364"/>
    </row>
    <row r="7" spans="1:11" x14ac:dyDescent="0.25">
      <c r="A7" s="364" t="s">
        <v>309</v>
      </c>
      <c r="B7" s="364" t="s">
        <v>524</v>
      </c>
      <c r="C7" s="364" t="s">
        <v>34</v>
      </c>
      <c r="D7" s="364">
        <v>57</v>
      </c>
      <c r="E7" s="364">
        <v>33</v>
      </c>
      <c r="F7" s="364">
        <v>2</v>
      </c>
      <c r="G7" s="364">
        <v>22</v>
      </c>
      <c r="H7" s="364"/>
      <c r="I7" s="364"/>
      <c r="J7" s="398"/>
      <c r="K7" s="364"/>
    </row>
    <row r="8" spans="1:11" x14ac:dyDescent="0.25">
      <c r="A8" s="364" t="s">
        <v>310</v>
      </c>
      <c r="B8" s="364" t="s">
        <v>527</v>
      </c>
      <c r="C8" s="364" t="s">
        <v>516</v>
      </c>
      <c r="D8" s="364"/>
      <c r="E8" s="364">
        <v>33</v>
      </c>
      <c r="F8" s="364">
        <v>2</v>
      </c>
      <c r="G8" s="364">
        <v>22</v>
      </c>
      <c r="H8" s="364">
        <v>8</v>
      </c>
      <c r="I8" s="364"/>
      <c r="J8" s="398"/>
      <c r="K8" s="364"/>
    </row>
    <row r="9" spans="1:11" x14ac:dyDescent="0.25">
      <c r="A9" s="364" t="s">
        <v>311</v>
      </c>
      <c r="B9" s="364" t="s">
        <v>529</v>
      </c>
      <c r="C9" s="364" t="s">
        <v>34</v>
      </c>
      <c r="D9" s="364"/>
      <c r="E9" s="364"/>
      <c r="F9" s="364"/>
      <c r="G9" s="364"/>
      <c r="H9" s="364"/>
      <c r="I9" s="364"/>
      <c r="J9" s="398"/>
      <c r="K9" s="364"/>
    </row>
    <row r="10" spans="1:11" x14ac:dyDescent="0.25">
      <c r="A10" s="364" t="s">
        <v>312</v>
      </c>
      <c r="B10" s="364" t="s">
        <v>531</v>
      </c>
      <c r="C10" s="364" t="s">
        <v>516</v>
      </c>
      <c r="D10" s="364">
        <v>56</v>
      </c>
      <c r="E10" s="364">
        <v>24</v>
      </c>
      <c r="F10" s="364"/>
      <c r="G10" s="364"/>
      <c r="H10" s="364">
        <v>8</v>
      </c>
      <c r="I10" s="364"/>
      <c r="J10" s="398">
        <v>24</v>
      </c>
      <c r="K10" s="364"/>
    </row>
    <row r="11" spans="1:11" x14ac:dyDescent="0.25">
      <c r="A11" s="364" t="s">
        <v>313</v>
      </c>
      <c r="B11" s="364" t="s">
        <v>533</v>
      </c>
      <c r="C11" s="364" t="s">
        <v>516</v>
      </c>
      <c r="D11" s="364">
        <v>104</v>
      </c>
      <c r="E11" s="364">
        <v>36</v>
      </c>
      <c r="F11" s="364"/>
      <c r="G11" s="364"/>
      <c r="H11" s="364">
        <v>20</v>
      </c>
      <c r="I11" s="364"/>
      <c r="J11" s="398">
        <v>48</v>
      </c>
      <c r="K11" s="364"/>
    </row>
    <row r="12" spans="1:11" x14ac:dyDescent="0.25">
      <c r="A12" s="364" t="s">
        <v>419</v>
      </c>
      <c r="B12" s="364" t="s">
        <v>535</v>
      </c>
      <c r="C12" s="364" t="s">
        <v>34</v>
      </c>
      <c r="D12" s="364">
        <v>50</v>
      </c>
      <c r="E12" s="364">
        <v>22</v>
      </c>
      <c r="F12" s="364">
        <v>6</v>
      </c>
      <c r="G12" s="364">
        <v>22</v>
      </c>
      <c r="H12" s="364"/>
      <c r="I12" s="364"/>
      <c r="J12" s="398"/>
      <c r="K12" s="364"/>
    </row>
    <row r="13" spans="1:11" x14ac:dyDescent="0.25">
      <c r="A13" s="375" t="s">
        <v>418</v>
      </c>
      <c r="B13" s="375" t="s">
        <v>537</v>
      </c>
      <c r="C13" s="375" t="s">
        <v>516</v>
      </c>
      <c r="D13" s="375">
        <v>46</v>
      </c>
      <c r="E13" s="375">
        <v>24</v>
      </c>
      <c r="F13" s="375">
        <v>8</v>
      </c>
      <c r="G13" s="375">
        <v>12</v>
      </c>
      <c r="H13" s="375"/>
      <c r="I13" s="375"/>
      <c r="J13" s="375">
        <v>2</v>
      </c>
      <c r="K13" s="375"/>
    </row>
    <row r="14" spans="1:11" ht="15" customHeight="1" x14ac:dyDescent="0.25">
      <c r="A14" s="473" t="s">
        <v>413</v>
      </c>
      <c r="B14" s="473" t="s">
        <v>539</v>
      </c>
      <c r="C14" s="473" t="s">
        <v>516</v>
      </c>
      <c r="D14" s="473"/>
      <c r="E14" s="473"/>
      <c r="F14" s="473"/>
      <c r="G14" s="473"/>
      <c r="H14" s="473"/>
      <c r="I14" s="473"/>
      <c r="J14" s="473"/>
      <c r="K14" s="473"/>
    </row>
    <row r="15" spans="1:11" x14ac:dyDescent="0.25">
      <c r="A15" s="474"/>
      <c r="B15" s="474"/>
      <c r="C15" s="474"/>
      <c r="D15" s="474"/>
      <c r="E15" s="474"/>
      <c r="F15" s="474"/>
      <c r="G15" s="474"/>
      <c r="H15" s="474"/>
      <c r="I15" s="474"/>
      <c r="J15" s="474"/>
      <c r="K15" s="474"/>
    </row>
    <row r="16" spans="1:11" x14ac:dyDescent="0.25">
      <c r="A16" s="475"/>
      <c r="B16" s="475"/>
      <c r="C16" s="475"/>
      <c r="D16" s="475"/>
      <c r="E16" s="475"/>
      <c r="F16" s="475"/>
      <c r="G16" s="475"/>
      <c r="H16" s="475"/>
      <c r="I16" s="475"/>
      <c r="J16" s="475"/>
      <c r="K16" s="475"/>
    </row>
    <row r="17" spans="1:11" x14ac:dyDescent="0.25">
      <c r="A17" s="473" t="s">
        <v>541</v>
      </c>
      <c r="B17" s="473" t="s">
        <v>542</v>
      </c>
      <c r="C17" s="473" t="s">
        <v>662</v>
      </c>
      <c r="D17" s="473">
        <v>34</v>
      </c>
      <c r="E17" s="473"/>
      <c r="F17" s="473"/>
      <c r="G17" s="473"/>
      <c r="H17" s="473"/>
      <c r="I17" s="473"/>
      <c r="J17" s="473">
        <v>24</v>
      </c>
      <c r="K17" s="473">
        <v>10</v>
      </c>
    </row>
    <row r="18" spans="1:11" x14ac:dyDescent="0.25">
      <c r="A18" s="475"/>
      <c r="B18" s="475"/>
      <c r="C18" s="475"/>
      <c r="D18" s="475"/>
      <c r="E18" s="475"/>
      <c r="F18" s="475"/>
      <c r="G18" s="475"/>
      <c r="H18" s="475"/>
      <c r="I18" s="475"/>
      <c r="J18" s="475"/>
      <c r="K18" s="475"/>
    </row>
    <row r="19" spans="1:11" x14ac:dyDescent="0.25">
      <c r="A19" s="364" t="s">
        <v>314</v>
      </c>
      <c r="B19" s="364" t="s">
        <v>3230</v>
      </c>
      <c r="C19" s="364" t="s">
        <v>886</v>
      </c>
      <c r="D19" s="364">
        <v>36</v>
      </c>
      <c r="E19" s="364">
        <v>24</v>
      </c>
      <c r="F19" s="364"/>
      <c r="G19" s="364"/>
      <c r="H19" s="364"/>
      <c r="I19" s="364"/>
      <c r="J19" s="398">
        <v>12</v>
      </c>
      <c r="K19" s="364"/>
    </row>
    <row r="20" spans="1:11" x14ac:dyDescent="0.25">
      <c r="A20" s="364" t="s">
        <v>316</v>
      </c>
      <c r="B20" s="364" t="s">
        <v>547</v>
      </c>
      <c r="C20" s="364" t="s">
        <v>34</v>
      </c>
      <c r="D20" s="364">
        <v>60</v>
      </c>
      <c r="E20" s="364">
        <v>24</v>
      </c>
      <c r="F20" s="364">
        <v>36</v>
      </c>
      <c r="G20" s="364"/>
      <c r="H20" s="364"/>
      <c r="I20" s="364"/>
      <c r="J20" s="398"/>
      <c r="K20" s="364"/>
    </row>
    <row r="21" spans="1:11" x14ac:dyDescent="0.25">
      <c r="A21" s="365" t="s">
        <v>317</v>
      </c>
      <c r="B21" s="364" t="s">
        <v>887</v>
      </c>
      <c r="C21" s="364" t="s">
        <v>520</v>
      </c>
      <c r="D21" s="364">
        <v>36</v>
      </c>
      <c r="E21" s="364">
        <v>10</v>
      </c>
      <c r="F21" s="364">
        <v>12</v>
      </c>
      <c r="G21" s="364"/>
      <c r="H21" s="364">
        <v>8</v>
      </c>
      <c r="I21" s="364">
        <v>6</v>
      </c>
      <c r="J21" s="398"/>
      <c r="K21" s="364"/>
    </row>
    <row r="22" spans="1:11" x14ac:dyDescent="0.25">
      <c r="A22" s="365" t="s">
        <v>317</v>
      </c>
      <c r="B22" s="364" t="s">
        <v>888</v>
      </c>
      <c r="C22" s="364" t="s">
        <v>520</v>
      </c>
      <c r="D22" s="364">
        <v>36</v>
      </c>
      <c r="E22" s="364">
        <v>10</v>
      </c>
      <c r="F22" s="364">
        <v>12</v>
      </c>
      <c r="G22" s="364"/>
      <c r="H22" s="364">
        <v>8</v>
      </c>
      <c r="I22" s="364">
        <v>6</v>
      </c>
      <c r="J22" s="398"/>
      <c r="K22" s="364"/>
    </row>
    <row r="23" spans="1:11" ht="30" x14ac:dyDescent="0.25">
      <c r="A23" s="364" t="s">
        <v>396</v>
      </c>
      <c r="B23" s="364" t="s">
        <v>550</v>
      </c>
      <c r="C23" s="364" t="s">
        <v>516</v>
      </c>
      <c r="D23" s="364"/>
      <c r="E23" s="364"/>
      <c r="F23" s="364"/>
      <c r="G23" s="364"/>
      <c r="H23" s="364"/>
      <c r="I23" s="364"/>
      <c r="J23" s="398"/>
      <c r="K23" s="364"/>
    </row>
    <row r="24" spans="1:11" x14ac:dyDescent="0.25">
      <c r="A24" s="364" t="s">
        <v>397</v>
      </c>
      <c r="B24" s="364" t="s">
        <v>3231</v>
      </c>
      <c r="C24" s="364" t="s">
        <v>516</v>
      </c>
      <c r="D24" s="364">
        <v>57</v>
      </c>
      <c r="E24" s="364">
        <v>22</v>
      </c>
      <c r="F24" s="364">
        <v>27</v>
      </c>
      <c r="G24" s="364">
        <v>0</v>
      </c>
      <c r="H24" s="364">
        <v>8</v>
      </c>
      <c r="I24" s="364">
        <v>0</v>
      </c>
      <c r="J24" s="398">
        <v>0</v>
      </c>
      <c r="K24" s="364">
        <v>0</v>
      </c>
    </row>
    <row r="25" spans="1:11" x14ac:dyDescent="0.25">
      <c r="A25" s="364" t="s">
        <v>398</v>
      </c>
      <c r="B25" s="364" t="s">
        <v>3232</v>
      </c>
      <c r="C25" s="364" t="s">
        <v>516</v>
      </c>
      <c r="D25" s="364">
        <v>80</v>
      </c>
      <c r="E25" s="364">
        <v>24</v>
      </c>
      <c r="F25" s="364">
        <v>0</v>
      </c>
      <c r="G25" s="364">
        <v>36</v>
      </c>
      <c r="H25" s="364">
        <v>20</v>
      </c>
      <c r="I25" s="364">
        <v>0</v>
      </c>
      <c r="J25" s="398">
        <v>0</v>
      </c>
      <c r="K25" s="364">
        <v>0</v>
      </c>
    </row>
    <row r="26" spans="1:11" x14ac:dyDescent="0.25">
      <c r="A26" s="364" t="s">
        <v>399</v>
      </c>
      <c r="B26" s="364" t="s">
        <v>555</v>
      </c>
      <c r="C26" s="364" t="s">
        <v>516</v>
      </c>
      <c r="D26" s="364"/>
      <c r="E26" s="364"/>
      <c r="F26" s="364"/>
      <c r="G26" s="364"/>
      <c r="H26" s="364"/>
      <c r="I26" s="364"/>
      <c r="J26" s="398"/>
      <c r="K26" s="364"/>
    </row>
    <row r="27" spans="1:11" x14ac:dyDescent="0.25">
      <c r="A27" s="364" t="s">
        <v>401</v>
      </c>
      <c r="B27" s="364" t="s">
        <v>3233</v>
      </c>
      <c r="C27" s="364" t="s">
        <v>516</v>
      </c>
      <c r="D27" s="364">
        <v>70</v>
      </c>
      <c r="E27" s="364">
        <v>24</v>
      </c>
      <c r="F27" s="364">
        <v>0</v>
      </c>
      <c r="G27" s="364">
        <v>0</v>
      </c>
      <c r="H27" s="364">
        <v>46</v>
      </c>
      <c r="I27" s="364">
        <v>0</v>
      </c>
      <c r="J27" s="398">
        <v>0</v>
      </c>
      <c r="K27" s="364">
        <v>0</v>
      </c>
    </row>
    <row r="28" spans="1:11" x14ac:dyDescent="0.25">
      <c r="A28" s="364" t="s">
        <v>412</v>
      </c>
      <c r="B28" s="364" t="s">
        <v>558</v>
      </c>
      <c r="C28" s="364" t="s">
        <v>516</v>
      </c>
      <c r="D28" s="364">
        <v>30</v>
      </c>
      <c r="E28" s="364">
        <v>12</v>
      </c>
      <c r="F28" s="364">
        <v>0</v>
      </c>
      <c r="G28" s="364">
        <v>18</v>
      </c>
      <c r="H28" s="364">
        <v>6</v>
      </c>
      <c r="I28" s="364">
        <v>0</v>
      </c>
      <c r="J28" s="398">
        <v>0</v>
      </c>
      <c r="K28" s="364">
        <v>0</v>
      </c>
    </row>
    <row r="29" spans="1:11" x14ac:dyDescent="0.25">
      <c r="A29" s="364" t="s">
        <v>395</v>
      </c>
      <c r="B29" s="364" t="s">
        <v>560</v>
      </c>
      <c r="C29" s="364" t="s">
        <v>34</v>
      </c>
      <c r="D29" s="364">
        <v>36</v>
      </c>
      <c r="E29" s="364">
        <v>24</v>
      </c>
      <c r="F29" s="364">
        <v>12</v>
      </c>
      <c r="G29" s="364"/>
      <c r="H29" s="364"/>
      <c r="I29" s="364"/>
      <c r="J29" s="398"/>
      <c r="K29" s="364"/>
    </row>
    <row r="30" spans="1:11" x14ac:dyDescent="0.25">
      <c r="A30" s="364" t="s">
        <v>400</v>
      </c>
      <c r="B30" s="364" t="s">
        <v>561</v>
      </c>
      <c r="C30" s="364" t="s">
        <v>34</v>
      </c>
      <c r="D30" s="364">
        <v>54</v>
      </c>
      <c r="E30" s="364">
        <v>36</v>
      </c>
      <c r="F30" s="364">
        <v>10</v>
      </c>
      <c r="G30" s="364"/>
      <c r="H30" s="364"/>
      <c r="I30" s="364"/>
      <c r="J30" s="398">
        <v>4</v>
      </c>
      <c r="K30" s="364"/>
    </row>
    <row r="31" spans="1:11" ht="30" x14ac:dyDescent="0.25">
      <c r="A31" s="365" t="s">
        <v>318</v>
      </c>
      <c r="B31" s="364" t="s">
        <v>563</v>
      </c>
      <c r="C31" s="364" t="s">
        <v>511</v>
      </c>
      <c r="D31" s="364"/>
      <c r="E31" s="364"/>
      <c r="F31" s="364"/>
      <c r="G31" s="364"/>
      <c r="H31" s="364"/>
      <c r="I31" s="364"/>
      <c r="J31" s="398"/>
      <c r="K31" s="364"/>
    </row>
    <row r="32" spans="1:11" ht="30" x14ac:dyDescent="0.25">
      <c r="A32" s="365" t="s">
        <v>318</v>
      </c>
      <c r="B32" s="364" t="s">
        <v>563</v>
      </c>
      <c r="C32" s="364" t="s">
        <v>666</v>
      </c>
      <c r="D32" s="364"/>
      <c r="E32" s="364"/>
      <c r="F32" s="364"/>
      <c r="G32" s="364"/>
      <c r="H32" s="364"/>
      <c r="I32" s="364"/>
      <c r="J32" s="398"/>
      <c r="K32" s="364"/>
    </row>
    <row r="33" spans="1:11" x14ac:dyDescent="0.25">
      <c r="A33" s="364" t="s">
        <v>319</v>
      </c>
      <c r="B33" s="364" t="s">
        <v>564</v>
      </c>
      <c r="C33" s="364" t="s">
        <v>516</v>
      </c>
      <c r="D33" s="364"/>
      <c r="E33" s="364"/>
      <c r="F33" s="364"/>
      <c r="G33" s="364"/>
      <c r="H33" s="364"/>
      <c r="I33" s="364"/>
      <c r="J33" s="398"/>
      <c r="K33" s="364"/>
    </row>
    <row r="34" spans="1:11" ht="30" x14ac:dyDescent="0.25">
      <c r="A34" s="364" t="s">
        <v>321</v>
      </c>
      <c r="B34" s="364" t="s">
        <v>567</v>
      </c>
      <c r="C34" s="364" t="s">
        <v>511</v>
      </c>
      <c r="D34" s="364">
        <v>40</v>
      </c>
      <c r="E34" s="364">
        <v>20</v>
      </c>
      <c r="F34" s="364"/>
      <c r="G34" s="364">
        <v>10</v>
      </c>
      <c r="H34" s="364">
        <v>5</v>
      </c>
      <c r="I34" s="364">
        <v>4</v>
      </c>
      <c r="J34" s="398"/>
      <c r="K34" s="364"/>
    </row>
    <row r="35" spans="1:11" x14ac:dyDescent="0.25">
      <c r="A35" s="364" t="s">
        <v>323</v>
      </c>
      <c r="B35" s="364" t="s">
        <v>3234</v>
      </c>
      <c r="C35" s="364" t="s">
        <v>546</v>
      </c>
      <c r="D35" s="364"/>
      <c r="E35" s="364"/>
      <c r="F35" s="364"/>
      <c r="G35" s="364"/>
      <c r="H35" s="364"/>
      <c r="I35" s="364"/>
      <c r="J35" s="398"/>
      <c r="K35" s="364"/>
    </row>
    <row r="36" spans="1:11" x14ac:dyDescent="0.25">
      <c r="A36" s="365" t="s">
        <v>324</v>
      </c>
      <c r="B36" s="364" t="s">
        <v>570</v>
      </c>
      <c r="C36" s="364" t="s">
        <v>786</v>
      </c>
      <c r="D36" s="364"/>
      <c r="E36" s="364"/>
      <c r="F36" s="364"/>
      <c r="G36" s="364"/>
      <c r="H36" s="364"/>
      <c r="I36" s="364"/>
      <c r="J36" s="398"/>
      <c r="K36" s="364"/>
    </row>
    <row r="37" spans="1:11" x14ac:dyDescent="0.25">
      <c r="A37" s="365" t="s">
        <v>324</v>
      </c>
      <c r="B37" s="364" t="s">
        <v>570</v>
      </c>
      <c r="C37" s="364" t="s">
        <v>34</v>
      </c>
      <c r="D37" s="364"/>
      <c r="E37" s="364"/>
      <c r="F37" s="364"/>
      <c r="G37" s="364"/>
      <c r="H37" s="364"/>
      <c r="I37" s="364"/>
      <c r="J37" s="398"/>
      <c r="K37" s="364"/>
    </row>
    <row r="38" spans="1:11" x14ac:dyDescent="0.25">
      <c r="A38" s="365" t="s">
        <v>324</v>
      </c>
      <c r="B38" s="364" t="s">
        <v>570</v>
      </c>
      <c r="C38" s="364" t="s">
        <v>516</v>
      </c>
      <c r="D38" s="364"/>
      <c r="E38" s="364"/>
      <c r="F38" s="364"/>
      <c r="G38" s="364"/>
      <c r="H38" s="364"/>
      <c r="I38" s="364"/>
      <c r="J38" s="398"/>
      <c r="K38" s="364"/>
    </row>
    <row r="39" spans="1:11" x14ac:dyDescent="0.25">
      <c r="A39" s="365" t="s">
        <v>324</v>
      </c>
      <c r="B39" s="364" t="s">
        <v>570</v>
      </c>
      <c r="C39" s="364" t="s">
        <v>516</v>
      </c>
      <c r="D39" s="364"/>
      <c r="E39" s="364"/>
      <c r="F39" s="364"/>
      <c r="G39" s="364"/>
      <c r="H39" s="364"/>
      <c r="I39" s="364"/>
      <c r="J39" s="398"/>
      <c r="K39" s="364"/>
    </row>
    <row r="40" spans="1:11" x14ac:dyDescent="0.25">
      <c r="A40" s="364" t="s">
        <v>327</v>
      </c>
      <c r="B40" s="364" t="s">
        <v>3235</v>
      </c>
      <c r="C40" s="364" t="s">
        <v>516</v>
      </c>
      <c r="D40" s="364">
        <v>48</v>
      </c>
      <c r="E40" s="364"/>
      <c r="F40" s="364"/>
      <c r="G40" s="364"/>
      <c r="H40" s="364">
        <v>24</v>
      </c>
      <c r="I40" s="364"/>
      <c r="J40" s="398">
        <v>27</v>
      </c>
      <c r="K40" s="364"/>
    </row>
    <row r="41" spans="1:11" x14ac:dyDescent="0.25">
      <c r="A41" s="364" t="s">
        <v>410</v>
      </c>
      <c r="B41" s="364" t="s">
        <v>3236</v>
      </c>
      <c r="C41" s="364" t="s">
        <v>34</v>
      </c>
      <c r="D41" s="364">
        <v>53</v>
      </c>
      <c r="E41" s="364">
        <v>24</v>
      </c>
      <c r="F41" s="364">
        <v>10</v>
      </c>
      <c r="G41" s="364">
        <v>10</v>
      </c>
      <c r="H41" s="364">
        <v>9</v>
      </c>
      <c r="I41" s="364">
        <v>0</v>
      </c>
      <c r="J41" s="398">
        <v>0</v>
      </c>
      <c r="K41" s="364">
        <v>0</v>
      </c>
    </row>
    <row r="42" spans="1:11" x14ac:dyDescent="0.25">
      <c r="A42" s="364" t="s">
        <v>404</v>
      </c>
      <c r="B42" s="364" t="s">
        <v>3237</v>
      </c>
      <c r="C42" s="364" t="s">
        <v>516</v>
      </c>
      <c r="D42" s="364">
        <v>46</v>
      </c>
      <c r="E42" s="364">
        <v>22</v>
      </c>
      <c r="F42" s="364"/>
      <c r="G42" s="364">
        <v>22</v>
      </c>
      <c r="H42" s="364"/>
      <c r="I42" s="364"/>
      <c r="J42" s="398"/>
      <c r="K42" s="364">
        <v>2</v>
      </c>
    </row>
    <row r="43" spans="1:11" ht="30" x14ac:dyDescent="0.25">
      <c r="A43" s="364" t="s">
        <v>409</v>
      </c>
      <c r="B43" s="364" t="s">
        <v>577</v>
      </c>
      <c r="C43" s="364" t="s">
        <v>511</v>
      </c>
      <c r="D43" s="364"/>
      <c r="E43" s="364"/>
      <c r="F43" s="364"/>
      <c r="G43" s="364"/>
      <c r="H43" s="364"/>
      <c r="I43" s="364"/>
      <c r="J43" s="398"/>
      <c r="K43" s="364"/>
    </row>
    <row r="44" spans="1:11" x14ac:dyDescent="0.25">
      <c r="A44" s="365" t="s">
        <v>315</v>
      </c>
      <c r="B44" s="364" t="s">
        <v>579</v>
      </c>
      <c r="C44" s="364" t="s">
        <v>786</v>
      </c>
      <c r="D44" s="364">
        <v>12</v>
      </c>
      <c r="E44" s="364">
        <v>0</v>
      </c>
      <c r="F44" s="364">
        <v>0</v>
      </c>
      <c r="G44" s="364">
        <v>0</v>
      </c>
      <c r="H44" s="364">
        <v>0</v>
      </c>
      <c r="I44" s="364">
        <v>0</v>
      </c>
      <c r="J44" s="398">
        <v>12</v>
      </c>
      <c r="K44" s="364">
        <v>0</v>
      </c>
    </row>
    <row r="45" spans="1:11" x14ac:dyDescent="0.25">
      <c r="A45" s="365" t="s">
        <v>315</v>
      </c>
      <c r="B45" s="364" t="s">
        <v>579</v>
      </c>
      <c r="C45" s="364" t="s">
        <v>34</v>
      </c>
      <c r="D45" s="364"/>
      <c r="E45" s="364"/>
      <c r="F45" s="364"/>
      <c r="G45" s="364"/>
      <c r="H45" s="364"/>
      <c r="I45" s="364"/>
      <c r="J45" s="398"/>
      <c r="K45" s="364"/>
    </row>
    <row r="46" spans="1:11" x14ac:dyDescent="0.25">
      <c r="A46" s="365" t="s">
        <v>315</v>
      </c>
      <c r="B46" s="364" t="s">
        <v>579</v>
      </c>
      <c r="C46" s="364" t="s">
        <v>516</v>
      </c>
      <c r="D46" s="364"/>
      <c r="E46" s="364"/>
      <c r="F46" s="364"/>
      <c r="G46" s="364"/>
      <c r="H46" s="364"/>
      <c r="I46" s="364"/>
      <c r="J46" s="398"/>
      <c r="K46" s="364"/>
    </row>
    <row r="47" spans="1:11" x14ac:dyDescent="0.25">
      <c r="A47" s="365" t="s">
        <v>326</v>
      </c>
      <c r="B47" s="364" t="s">
        <v>580</v>
      </c>
      <c r="C47" s="364" t="s">
        <v>34</v>
      </c>
      <c r="D47" s="364">
        <v>60</v>
      </c>
      <c r="E47" s="364">
        <v>24</v>
      </c>
      <c r="F47" s="364">
        <v>36</v>
      </c>
      <c r="G47" s="364"/>
      <c r="H47" s="364"/>
      <c r="I47" s="364"/>
      <c r="J47" s="398"/>
      <c r="K47" s="364"/>
    </row>
    <row r="48" spans="1:11" x14ac:dyDescent="0.25">
      <c r="A48" s="365" t="s">
        <v>326</v>
      </c>
      <c r="B48" s="364" t="s">
        <v>580</v>
      </c>
      <c r="C48" s="364" t="s">
        <v>34</v>
      </c>
      <c r="D48" s="364"/>
      <c r="E48" s="364"/>
      <c r="F48" s="364"/>
      <c r="G48" s="364"/>
      <c r="H48" s="364"/>
      <c r="I48" s="364"/>
      <c r="J48" s="398"/>
      <c r="K48" s="364"/>
    </row>
    <row r="49" spans="1:11" x14ac:dyDescent="0.25">
      <c r="A49" s="364" t="s">
        <v>336</v>
      </c>
      <c r="B49" s="364" t="s">
        <v>3238</v>
      </c>
      <c r="C49" s="364" t="s">
        <v>520</v>
      </c>
      <c r="D49" s="364">
        <v>40</v>
      </c>
      <c r="E49" s="364"/>
      <c r="F49" s="364"/>
      <c r="G49" s="364"/>
      <c r="H49" s="364"/>
      <c r="I49" s="364"/>
      <c r="J49" s="398">
        <v>40</v>
      </c>
      <c r="K49" s="364"/>
    </row>
    <row r="50" spans="1:11" x14ac:dyDescent="0.25">
      <c r="A50" s="375" t="s">
        <v>417</v>
      </c>
      <c r="B50" s="375" t="s">
        <v>583</v>
      </c>
      <c r="C50" s="375" t="s">
        <v>516</v>
      </c>
      <c r="D50" s="375">
        <v>56</v>
      </c>
      <c r="E50" s="375">
        <v>24</v>
      </c>
      <c r="F50" s="375">
        <v>18</v>
      </c>
      <c r="G50" s="375">
        <v>6</v>
      </c>
      <c r="H50" s="375">
        <v>8</v>
      </c>
      <c r="I50" s="375"/>
      <c r="J50" s="375"/>
      <c r="K50" s="375"/>
    </row>
    <row r="51" spans="1:11" x14ac:dyDescent="0.25">
      <c r="A51" s="473" t="s">
        <v>421</v>
      </c>
      <c r="B51" s="473" t="s">
        <v>585</v>
      </c>
      <c r="C51" s="473" t="s">
        <v>516</v>
      </c>
      <c r="D51" s="473">
        <v>56</v>
      </c>
      <c r="E51" s="473">
        <v>20</v>
      </c>
      <c r="F51" s="473"/>
      <c r="G51" s="473">
        <v>12</v>
      </c>
      <c r="H51" s="473">
        <v>12</v>
      </c>
      <c r="I51" s="473"/>
      <c r="J51" s="473">
        <v>12</v>
      </c>
      <c r="K51" s="473"/>
    </row>
    <row r="52" spans="1:11" x14ac:dyDescent="0.25">
      <c r="A52" s="474"/>
      <c r="B52" s="474"/>
      <c r="C52" s="474"/>
      <c r="D52" s="474"/>
      <c r="E52" s="474"/>
      <c r="F52" s="474"/>
      <c r="G52" s="474"/>
      <c r="H52" s="474"/>
      <c r="I52" s="474"/>
      <c r="J52" s="474"/>
      <c r="K52" s="474"/>
    </row>
    <row r="53" spans="1:11" x14ac:dyDescent="0.25">
      <c r="A53" s="474"/>
      <c r="B53" s="474"/>
      <c r="C53" s="474"/>
      <c r="D53" s="474"/>
      <c r="E53" s="474"/>
      <c r="F53" s="474"/>
      <c r="G53" s="474"/>
      <c r="H53" s="474"/>
      <c r="I53" s="474"/>
      <c r="J53" s="474"/>
      <c r="K53" s="474"/>
    </row>
    <row r="54" spans="1:11" x14ac:dyDescent="0.25">
      <c r="A54" s="475"/>
      <c r="B54" s="475"/>
      <c r="C54" s="475"/>
      <c r="D54" s="475"/>
      <c r="E54" s="475"/>
      <c r="F54" s="475"/>
      <c r="G54" s="475"/>
      <c r="H54" s="475"/>
      <c r="I54" s="475"/>
      <c r="J54" s="475"/>
      <c r="K54" s="475"/>
    </row>
    <row r="55" spans="1:11" x14ac:dyDescent="0.25">
      <c r="A55" s="365" t="s">
        <v>416</v>
      </c>
      <c r="B55" s="364" t="s">
        <v>587</v>
      </c>
      <c r="C55" s="364" t="s">
        <v>516</v>
      </c>
      <c r="D55" s="364">
        <v>42</v>
      </c>
      <c r="E55" s="364">
        <v>24</v>
      </c>
      <c r="F55" s="364">
        <v>18</v>
      </c>
      <c r="G55" s="364"/>
      <c r="H55" s="364"/>
      <c r="I55" s="364"/>
      <c r="J55" s="398"/>
      <c r="K55" s="364"/>
    </row>
    <row r="56" spans="1:11" x14ac:dyDescent="0.25">
      <c r="A56" s="364" t="s">
        <v>406</v>
      </c>
      <c r="B56" s="364" t="s">
        <v>590</v>
      </c>
      <c r="C56" s="364" t="s">
        <v>592</v>
      </c>
      <c r="D56" s="364"/>
      <c r="E56" s="364"/>
      <c r="F56" s="364"/>
      <c r="G56" s="364"/>
      <c r="H56" s="364"/>
      <c r="I56" s="364"/>
      <c r="J56" s="398"/>
      <c r="K56" s="364"/>
    </row>
    <row r="57" spans="1:11" x14ac:dyDescent="0.25">
      <c r="A57" s="364" t="s">
        <v>593</v>
      </c>
      <c r="B57" s="364" t="s">
        <v>594</v>
      </c>
      <c r="C57" s="364" t="s">
        <v>595</v>
      </c>
      <c r="D57" s="364"/>
      <c r="E57" s="364"/>
      <c r="F57" s="364"/>
      <c r="G57" s="364"/>
      <c r="H57" s="364"/>
      <c r="I57" s="364"/>
      <c r="J57" s="398"/>
      <c r="K57" s="364"/>
    </row>
    <row r="58" spans="1:11" x14ac:dyDescent="0.25">
      <c r="A58" s="364" t="s">
        <v>328</v>
      </c>
      <c r="B58" s="364" t="s">
        <v>596</v>
      </c>
      <c r="C58" s="364"/>
      <c r="D58" s="364">
        <v>24</v>
      </c>
      <c r="E58" s="364"/>
      <c r="F58" s="364"/>
      <c r="G58" s="364"/>
      <c r="H58" s="364"/>
      <c r="I58" s="364"/>
      <c r="J58" s="398">
        <v>24</v>
      </c>
      <c r="K58" s="364"/>
    </row>
    <row r="59" spans="1:11" x14ac:dyDescent="0.25">
      <c r="A59" s="364" t="s">
        <v>330</v>
      </c>
      <c r="B59" s="364" t="s">
        <v>3239</v>
      </c>
      <c r="C59" s="364" t="s">
        <v>516</v>
      </c>
      <c r="D59" s="364">
        <v>24</v>
      </c>
      <c r="E59" s="364">
        <v>24</v>
      </c>
      <c r="F59" s="364"/>
      <c r="G59" s="364"/>
      <c r="H59" s="364"/>
      <c r="I59" s="364"/>
      <c r="J59" s="398"/>
      <c r="K59" s="364"/>
    </row>
    <row r="60" spans="1:11" ht="30" x14ac:dyDescent="0.25">
      <c r="A60" s="364" t="s">
        <v>332</v>
      </c>
      <c r="B60" s="364" t="s">
        <v>600</v>
      </c>
      <c r="C60" s="364" t="s">
        <v>511</v>
      </c>
      <c r="D60" s="364">
        <v>24</v>
      </c>
      <c r="E60" s="364">
        <v>20</v>
      </c>
      <c r="F60" s="364"/>
      <c r="G60" s="364">
        <v>4</v>
      </c>
      <c r="H60" s="364"/>
      <c r="I60" s="364"/>
      <c r="J60" s="398"/>
      <c r="K60" s="364"/>
    </row>
    <row r="61" spans="1:11" x14ac:dyDescent="0.25">
      <c r="A61" s="473" t="s">
        <v>335</v>
      </c>
      <c r="B61" s="473" t="s">
        <v>3240</v>
      </c>
      <c r="C61" s="473" t="s">
        <v>34</v>
      </c>
      <c r="D61" s="473">
        <v>170</v>
      </c>
      <c r="E61" s="473">
        <v>24</v>
      </c>
      <c r="F61" s="473">
        <v>8</v>
      </c>
      <c r="G61" s="473">
        <v>12</v>
      </c>
      <c r="H61" s="473">
        <v>8</v>
      </c>
      <c r="I61" s="473"/>
      <c r="J61" s="473"/>
      <c r="K61" s="473"/>
    </row>
    <row r="62" spans="1:11" x14ac:dyDescent="0.25">
      <c r="A62" s="475"/>
      <c r="B62" s="475"/>
      <c r="C62" s="475"/>
      <c r="D62" s="475"/>
      <c r="E62" s="475"/>
      <c r="F62" s="475"/>
      <c r="G62" s="475"/>
      <c r="H62" s="475"/>
      <c r="I62" s="475"/>
      <c r="J62" s="475"/>
      <c r="K62" s="475"/>
    </row>
    <row r="63" spans="1:11" x14ac:dyDescent="0.25">
      <c r="A63" s="365" t="s">
        <v>333</v>
      </c>
      <c r="B63" s="364" t="s">
        <v>604</v>
      </c>
      <c r="C63" s="364" t="s">
        <v>34</v>
      </c>
      <c r="D63" s="364"/>
      <c r="E63" s="364"/>
      <c r="F63" s="364"/>
      <c r="G63" s="364"/>
      <c r="H63" s="364"/>
      <c r="I63" s="364"/>
      <c r="J63" s="398"/>
      <c r="K63" s="364"/>
    </row>
    <row r="64" spans="1:11" x14ac:dyDescent="0.25">
      <c r="A64" s="365" t="s">
        <v>333</v>
      </c>
      <c r="B64" s="364" t="s">
        <v>604</v>
      </c>
      <c r="C64" s="364" t="s">
        <v>516</v>
      </c>
      <c r="D64" s="364"/>
      <c r="E64" s="364"/>
      <c r="F64" s="364"/>
      <c r="G64" s="364"/>
      <c r="H64" s="364"/>
      <c r="I64" s="364"/>
      <c r="J64" s="398"/>
      <c r="K64" s="364"/>
    </row>
    <row r="65" spans="1:11" x14ac:dyDescent="0.25">
      <c r="A65" s="365" t="s">
        <v>334</v>
      </c>
      <c r="B65" s="364" t="s">
        <v>606</v>
      </c>
      <c r="C65" s="364" t="s">
        <v>34</v>
      </c>
      <c r="D65" s="364">
        <v>340</v>
      </c>
      <c r="E65" s="364">
        <v>12</v>
      </c>
      <c r="F65" s="364"/>
      <c r="G65" s="364"/>
      <c r="H65" s="364"/>
      <c r="I65" s="364"/>
      <c r="J65" s="398"/>
      <c r="K65" s="364">
        <v>240</v>
      </c>
    </row>
    <row r="66" spans="1:11" x14ac:dyDescent="0.25">
      <c r="A66" s="365" t="s">
        <v>334</v>
      </c>
      <c r="B66" s="364" t="s">
        <v>606</v>
      </c>
      <c r="C66" s="364" t="s">
        <v>516</v>
      </c>
      <c r="D66" s="364"/>
      <c r="E66" s="364"/>
      <c r="F66" s="364"/>
      <c r="G66" s="364"/>
      <c r="H66" s="364"/>
      <c r="I66" s="364"/>
      <c r="J66" s="398"/>
      <c r="K66" s="364"/>
    </row>
    <row r="67" spans="1:11" x14ac:dyDescent="0.25">
      <c r="A67" s="364" t="s">
        <v>607</v>
      </c>
      <c r="B67" s="364" t="s">
        <v>925</v>
      </c>
      <c r="C67" s="364" t="s">
        <v>34</v>
      </c>
      <c r="D67" s="364"/>
      <c r="E67" s="364"/>
      <c r="F67" s="364">
        <v>24</v>
      </c>
      <c r="G67" s="364">
        <v>12</v>
      </c>
      <c r="H67" s="364"/>
      <c r="I67" s="364"/>
      <c r="J67" s="398"/>
      <c r="K67" s="364">
        <v>24</v>
      </c>
    </row>
    <row r="68" spans="1:11" x14ac:dyDescent="0.25">
      <c r="A68" s="365" t="s">
        <v>337</v>
      </c>
      <c r="B68" s="364" t="s">
        <v>579</v>
      </c>
      <c r="C68" s="364" t="s">
        <v>786</v>
      </c>
      <c r="D68" s="364"/>
      <c r="E68" s="364"/>
      <c r="F68" s="364"/>
      <c r="G68" s="364"/>
      <c r="H68" s="364"/>
      <c r="I68" s="364"/>
      <c r="J68" s="398">
        <v>12</v>
      </c>
      <c r="K68" s="364">
        <v>84</v>
      </c>
    </row>
    <row r="69" spans="1:11" x14ac:dyDescent="0.25">
      <c r="A69" s="365" t="s">
        <v>337</v>
      </c>
      <c r="B69" s="364" t="s">
        <v>579</v>
      </c>
      <c r="C69" s="364" t="s">
        <v>34</v>
      </c>
      <c r="D69" s="364"/>
      <c r="E69" s="364"/>
      <c r="F69" s="364"/>
      <c r="G69" s="364"/>
      <c r="H69" s="364"/>
      <c r="I69" s="364"/>
      <c r="J69" s="398">
        <v>12</v>
      </c>
      <c r="K69" s="364">
        <v>82</v>
      </c>
    </row>
    <row r="70" spans="1:11" x14ac:dyDescent="0.25">
      <c r="A70" s="365" t="s">
        <v>337</v>
      </c>
      <c r="B70" s="364" t="s">
        <v>579</v>
      </c>
      <c r="C70" s="364" t="s">
        <v>516</v>
      </c>
      <c r="D70" s="364"/>
      <c r="E70" s="364"/>
      <c r="F70" s="364"/>
      <c r="G70" s="364"/>
      <c r="H70" s="364"/>
      <c r="I70" s="364"/>
      <c r="J70" s="398">
        <v>16</v>
      </c>
      <c r="K70" s="364">
        <v>82</v>
      </c>
    </row>
    <row r="71" spans="1:11" x14ac:dyDescent="0.25">
      <c r="A71" s="364" t="s">
        <v>338</v>
      </c>
      <c r="B71" s="364" t="s">
        <v>610</v>
      </c>
      <c r="C71" s="364" t="s">
        <v>511</v>
      </c>
      <c r="D71" s="364"/>
      <c r="E71" s="364"/>
      <c r="F71" s="364"/>
      <c r="G71" s="364"/>
      <c r="H71" s="364"/>
      <c r="I71" s="364"/>
      <c r="J71" s="398"/>
      <c r="K71" s="364"/>
    </row>
    <row r="72" spans="1:11" x14ac:dyDescent="0.25">
      <c r="A72" s="365" t="s">
        <v>394</v>
      </c>
      <c r="B72" s="364" t="s">
        <v>611</v>
      </c>
      <c r="C72" s="364" t="s">
        <v>34</v>
      </c>
      <c r="D72" s="364"/>
      <c r="E72" s="364"/>
      <c r="F72" s="364"/>
      <c r="G72" s="364"/>
      <c r="H72" s="364"/>
      <c r="I72" s="364"/>
      <c r="J72" s="398"/>
      <c r="K72" s="364"/>
    </row>
    <row r="73" spans="1:11" x14ac:dyDescent="0.25">
      <c r="A73" s="365" t="s">
        <v>394</v>
      </c>
      <c r="B73" s="364" t="s">
        <v>611</v>
      </c>
      <c r="C73" s="364" t="s">
        <v>516</v>
      </c>
      <c r="D73" s="364"/>
      <c r="E73" s="364"/>
      <c r="F73" s="364"/>
      <c r="G73" s="364"/>
      <c r="H73" s="364"/>
      <c r="I73" s="364"/>
      <c r="J73" s="398"/>
      <c r="K73" s="364"/>
    </row>
    <row r="74" spans="1:11" x14ac:dyDescent="0.25">
      <c r="A74" s="365" t="s">
        <v>612</v>
      </c>
      <c r="B74" s="364" t="s">
        <v>613</v>
      </c>
      <c r="C74" s="364" t="s">
        <v>592</v>
      </c>
      <c r="D74" s="364"/>
      <c r="E74" s="364"/>
      <c r="F74" s="364"/>
      <c r="G74" s="364"/>
      <c r="H74" s="364"/>
      <c r="I74" s="364"/>
      <c r="J74" s="398"/>
      <c r="K74" s="364"/>
    </row>
    <row r="75" spans="1:11" x14ac:dyDescent="0.25">
      <c r="A75" s="365" t="s">
        <v>612</v>
      </c>
      <c r="B75" s="364" t="s">
        <v>613</v>
      </c>
      <c r="C75" s="364" t="s">
        <v>778</v>
      </c>
      <c r="D75" s="364"/>
      <c r="E75" s="364"/>
      <c r="F75" s="364"/>
      <c r="G75" s="364"/>
      <c r="H75" s="364"/>
      <c r="I75" s="364"/>
      <c r="J75" s="398"/>
      <c r="K75" s="364"/>
    </row>
    <row r="76" spans="1:11" x14ac:dyDescent="0.25">
      <c r="A76" s="365" t="s">
        <v>614</v>
      </c>
      <c r="B76" s="364" t="s">
        <v>615</v>
      </c>
      <c r="C76" s="364" t="s">
        <v>592</v>
      </c>
      <c r="D76" s="364"/>
      <c r="E76" s="364"/>
      <c r="F76" s="364"/>
      <c r="G76" s="364"/>
      <c r="H76" s="364"/>
      <c r="I76" s="364"/>
      <c r="J76" s="398"/>
      <c r="K76" s="364"/>
    </row>
    <row r="77" spans="1:11" x14ac:dyDescent="0.25">
      <c r="A77" s="365" t="s">
        <v>614</v>
      </c>
      <c r="B77" s="364" t="s">
        <v>615</v>
      </c>
      <c r="C77" s="364" t="s">
        <v>778</v>
      </c>
      <c r="D77" s="364"/>
      <c r="E77" s="364"/>
      <c r="F77" s="364"/>
      <c r="G77" s="364"/>
      <c r="H77" s="364"/>
      <c r="I77" s="364"/>
      <c r="J77" s="398"/>
      <c r="K77" s="364"/>
    </row>
    <row r="78" spans="1:11" x14ac:dyDescent="0.25">
      <c r="A78" s="365" t="s">
        <v>616</v>
      </c>
      <c r="B78" s="364" t="s">
        <v>617</v>
      </c>
      <c r="C78" s="364" t="s">
        <v>618</v>
      </c>
      <c r="D78" s="364"/>
      <c r="E78" s="364"/>
      <c r="F78" s="364"/>
      <c r="G78" s="364"/>
      <c r="H78" s="364"/>
      <c r="I78" s="364"/>
      <c r="J78" s="398"/>
      <c r="K78" s="364"/>
    </row>
    <row r="79" spans="1:11" x14ac:dyDescent="0.25">
      <c r="A79" s="365" t="s">
        <v>616</v>
      </c>
      <c r="B79" s="364" t="s">
        <v>617</v>
      </c>
      <c r="C79" s="364" t="s">
        <v>595</v>
      </c>
      <c r="D79" s="364"/>
      <c r="E79" s="364"/>
      <c r="F79" s="364"/>
      <c r="G79" s="364"/>
      <c r="H79" s="364"/>
      <c r="I79" s="364"/>
      <c r="J79" s="398"/>
      <c r="K79" s="364"/>
    </row>
    <row r="80" spans="1:11" x14ac:dyDescent="0.25">
      <c r="A80" s="365" t="s">
        <v>619</v>
      </c>
      <c r="B80" s="364" t="s">
        <v>620</v>
      </c>
      <c r="C80" s="364" t="s">
        <v>618</v>
      </c>
      <c r="D80" s="364"/>
      <c r="E80" s="364"/>
      <c r="F80" s="364"/>
      <c r="G80" s="364"/>
      <c r="H80" s="364"/>
      <c r="I80" s="364"/>
      <c r="J80" s="398"/>
      <c r="K80" s="364"/>
    </row>
    <row r="81" spans="1:11" x14ac:dyDescent="0.25">
      <c r="A81" s="365" t="s">
        <v>619</v>
      </c>
      <c r="B81" s="364" t="s">
        <v>620</v>
      </c>
      <c r="C81" s="364" t="s">
        <v>595</v>
      </c>
      <c r="D81" s="364"/>
      <c r="E81" s="364"/>
      <c r="F81" s="364"/>
      <c r="G81" s="364"/>
      <c r="H81" s="364"/>
      <c r="I81" s="364"/>
      <c r="J81" s="398"/>
      <c r="K81" s="364"/>
    </row>
    <row r="82" spans="1:11" x14ac:dyDescent="0.25">
      <c r="A82" s="365" t="s">
        <v>621</v>
      </c>
      <c r="B82" s="364" t="s">
        <v>622</v>
      </c>
      <c r="C82" s="364" t="s">
        <v>592</v>
      </c>
      <c r="D82" s="364"/>
      <c r="E82" s="364"/>
      <c r="F82" s="364"/>
      <c r="G82" s="364"/>
      <c r="H82" s="364"/>
      <c r="I82" s="364"/>
      <c r="J82" s="398"/>
      <c r="K82" s="364"/>
    </row>
    <row r="83" spans="1:11" x14ac:dyDescent="0.25">
      <c r="A83" s="365" t="s">
        <v>621</v>
      </c>
      <c r="B83" s="364" t="s">
        <v>622</v>
      </c>
      <c r="C83" s="364" t="s">
        <v>778</v>
      </c>
      <c r="D83" s="364"/>
      <c r="E83" s="364"/>
      <c r="F83" s="364"/>
      <c r="G83" s="364"/>
      <c r="H83" s="364"/>
      <c r="I83" s="364"/>
      <c r="J83" s="398"/>
      <c r="K83" s="364"/>
    </row>
    <row r="84" spans="1:11" x14ac:dyDescent="0.25">
      <c r="A84" s="365" t="s">
        <v>623</v>
      </c>
      <c r="B84" s="364" t="s">
        <v>624</v>
      </c>
      <c r="C84" s="364" t="s">
        <v>618</v>
      </c>
      <c r="D84" s="364"/>
      <c r="E84" s="364"/>
      <c r="F84" s="364"/>
      <c r="G84" s="364"/>
      <c r="H84" s="364"/>
      <c r="I84" s="364"/>
      <c r="J84" s="398"/>
      <c r="K84" s="364"/>
    </row>
    <row r="85" spans="1:11" x14ac:dyDescent="0.25">
      <c r="A85" s="365" t="s">
        <v>623</v>
      </c>
      <c r="B85" s="364" t="s">
        <v>624</v>
      </c>
      <c r="C85" s="364" t="s">
        <v>595</v>
      </c>
      <c r="D85" s="364"/>
      <c r="E85" s="364"/>
      <c r="F85" s="364"/>
      <c r="G85" s="364"/>
      <c r="H85" s="364"/>
      <c r="I85" s="364"/>
      <c r="J85" s="398"/>
      <c r="K85" s="364"/>
    </row>
    <row r="86" spans="1:11" x14ac:dyDescent="0.25">
      <c r="A86" s="364" t="s">
        <v>386</v>
      </c>
      <c r="B86" s="364" t="s">
        <v>625</v>
      </c>
      <c r="C86" s="364" t="s">
        <v>34</v>
      </c>
      <c r="D86" s="364">
        <v>36</v>
      </c>
      <c r="E86" s="364">
        <v>12</v>
      </c>
      <c r="F86" s="364"/>
      <c r="G86" s="364">
        <v>24</v>
      </c>
      <c r="H86" s="364"/>
      <c r="I86" s="364"/>
      <c r="J86" s="398"/>
      <c r="K86" s="364"/>
    </row>
    <row r="87" spans="1:11" ht="30" x14ac:dyDescent="0.25">
      <c r="A87" s="364" t="s">
        <v>390</v>
      </c>
      <c r="B87" s="364" t="s">
        <v>627</v>
      </c>
      <c r="C87" s="364" t="s">
        <v>520</v>
      </c>
      <c r="D87" s="364"/>
      <c r="E87" s="364"/>
      <c r="F87" s="364"/>
      <c r="G87" s="364"/>
      <c r="H87" s="364"/>
      <c r="I87" s="364"/>
      <c r="J87" s="398"/>
      <c r="K87" s="364"/>
    </row>
    <row r="88" spans="1:11" x14ac:dyDescent="0.25">
      <c r="A88" s="364" t="s">
        <v>389</v>
      </c>
      <c r="B88" s="364" t="s">
        <v>3241</v>
      </c>
      <c r="C88" s="364" t="s">
        <v>34</v>
      </c>
      <c r="D88" s="364">
        <v>24</v>
      </c>
      <c r="E88" s="364"/>
      <c r="F88" s="364"/>
      <c r="G88" s="364">
        <v>24</v>
      </c>
      <c r="H88" s="364"/>
      <c r="I88" s="364"/>
      <c r="J88" s="398"/>
      <c r="K88" s="364"/>
    </row>
    <row r="89" spans="1:11" ht="30" x14ac:dyDescent="0.25">
      <c r="A89" s="364" t="s">
        <v>382</v>
      </c>
      <c r="B89" s="364" t="s">
        <v>630</v>
      </c>
      <c r="C89" s="364" t="s">
        <v>34</v>
      </c>
      <c r="D89" s="364">
        <v>55</v>
      </c>
      <c r="E89" s="364">
        <v>24</v>
      </c>
      <c r="F89" s="364">
        <v>22</v>
      </c>
      <c r="G89" s="364"/>
      <c r="H89" s="364"/>
      <c r="I89" s="364">
        <v>9</v>
      </c>
      <c r="J89" s="398"/>
      <c r="K89" s="364"/>
    </row>
    <row r="90" spans="1:11" x14ac:dyDescent="0.25">
      <c r="A90" s="364" t="s">
        <v>414</v>
      </c>
      <c r="B90" s="364" t="s">
        <v>632</v>
      </c>
      <c r="C90" s="364" t="s">
        <v>34</v>
      </c>
      <c r="D90" s="364">
        <v>40</v>
      </c>
      <c r="E90" s="364">
        <v>12</v>
      </c>
      <c r="F90" s="364"/>
      <c r="G90" s="364">
        <v>12</v>
      </c>
      <c r="H90" s="364"/>
      <c r="I90" s="364"/>
      <c r="J90" s="398"/>
      <c r="K90" s="364">
        <v>16</v>
      </c>
    </row>
    <row r="91" spans="1:11" x14ac:dyDescent="0.25">
      <c r="A91" s="364" t="s">
        <v>420</v>
      </c>
      <c r="B91" s="364" t="s">
        <v>634</v>
      </c>
      <c r="C91" s="364" t="s">
        <v>516</v>
      </c>
      <c r="D91" s="364">
        <v>40</v>
      </c>
      <c r="E91" s="364">
        <v>12</v>
      </c>
      <c r="F91" s="364"/>
      <c r="G91" s="364">
        <v>12</v>
      </c>
      <c r="H91" s="364"/>
      <c r="I91" s="398"/>
      <c r="J91" s="364"/>
      <c r="K91" s="364">
        <v>16</v>
      </c>
    </row>
    <row r="92" spans="1:11" x14ac:dyDescent="0.25">
      <c r="A92" s="364" t="s">
        <v>358</v>
      </c>
      <c r="B92" s="364" t="s">
        <v>3242</v>
      </c>
      <c r="C92" s="364" t="s">
        <v>516</v>
      </c>
      <c r="D92" s="364"/>
      <c r="E92" s="364"/>
      <c r="F92" s="364"/>
      <c r="G92" s="364"/>
      <c r="H92" s="364"/>
      <c r="I92" s="398"/>
      <c r="J92" s="364"/>
      <c r="K92" s="364"/>
    </row>
    <row r="93" spans="1:11" x14ac:dyDescent="0.25">
      <c r="A93" s="364" t="s">
        <v>430</v>
      </c>
      <c r="B93" s="364" t="s">
        <v>638</v>
      </c>
      <c r="C93" s="364" t="s">
        <v>516</v>
      </c>
      <c r="D93" s="364"/>
      <c r="E93" s="364">
        <v>12</v>
      </c>
      <c r="F93" s="364">
        <v>12</v>
      </c>
      <c r="G93" s="364"/>
      <c r="H93" s="364"/>
      <c r="I93" s="398"/>
      <c r="J93" s="364"/>
      <c r="K93" s="364"/>
    </row>
    <row r="94" spans="1:11" x14ac:dyDescent="0.25">
      <c r="A94" s="473" t="s">
        <v>431</v>
      </c>
      <c r="B94" s="473" t="s">
        <v>640</v>
      </c>
      <c r="C94" s="473" t="s">
        <v>520</v>
      </c>
      <c r="D94" s="473"/>
      <c r="E94" s="473"/>
      <c r="F94" s="473"/>
      <c r="G94" s="473"/>
      <c r="H94" s="473"/>
      <c r="I94" s="473"/>
      <c r="J94" s="473"/>
      <c r="K94" s="473"/>
    </row>
    <row r="95" spans="1:11" x14ac:dyDescent="0.25">
      <c r="A95" s="474"/>
      <c r="B95" s="474"/>
      <c r="C95" s="474"/>
      <c r="D95" s="474"/>
      <c r="E95" s="474"/>
      <c r="F95" s="474"/>
      <c r="G95" s="474"/>
      <c r="H95" s="474"/>
      <c r="I95" s="474"/>
      <c r="J95" s="474"/>
      <c r="K95" s="474"/>
    </row>
    <row r="96" spans="1:11" x14ac:dyDescent="0.25">
      <c r="A96" s="475"/>
      <c r="B96" s="475"/>
      <c r="C96" s="475"/>
      <c r="D96" s="475"/>
      <c r="E96" s="475"/>
      <c r="F96" s="475"/>
      <c r="G96" s="475"/>
      <c r="H96" s="475"/>
      <c r="I96" s="475"/>
      <c r="J96" s="475"/>
      <c r="K96" s="475"/>
    </row>
    <row r="97" spans="1:11" x14ac:dyDescent="0.25">
      <c r="A97" s="364" t="s">
        <v>344</v>
      </c>
      <c r="B97" s="364" t="s">
        <v>642</v>
      </c>
      <c r="C97" s="364" t="s">
        <v>516</v>
      </c>
      <c r="D97" s="364">
        <v>60</v>
      </c>
      <c r="E97" s="364">
        <v>24</v>
      </c>
      <c r="F97" s="364">
        <v>36</v>
      </c>
      <c r="G97" s="364"/>
      <c r="H97" s="364"/>
      <c r="I97" s="398"/>
      <c r="J97" s="364"/>
      <c r="K97" s="364"/>
    </row>
    <row r="98" spans="1:11" x14ac:dyDescent="0.25">
      <c r="A98" s="364" t="s">
        <v>345</v>
      </c>
      <c r="B98" s="364" t="s">
        <v>644</v>
      </c>
      <c r="C98" s="364" t="s">
        <v>34</v>
      </c>
      <c r="D98" s="364">
        <v>51</v>
      </c>
      <c r="E98" s="364"/>
      <c r="F98" s="364">
        <v>15</v>
      </c>
      <c r="G98" s="364"/>
      <c r="H98" s="364"/>
      <c r="I98" s="398"/>
      <c r="J98" s="364">
        <v>36</v>
      </c>
      <c r="K98" s="364"/>
    </row>
    <row r="99" spans="1:11" x14ac:dyDescent="0.25">
      <c r="A99" s="364" t="s">
        <v>346</v>
      </c>
      <c r="B99" s="364" t="s">
        <v>646</v>
      </c>
      <c r="C99" s="364" t="s">
        <v>516</v>
      </c>
      <c r="D99" s="364">
        <v>32</v>
      </c>
      <c r="E99" s="364">
        <v>32</v>
      </c>
      <c r="F99" s="364"/>
      <c r="G99" s="364"/>
      <c r="H99" s="364"/>
      <c r="I99" s="398"/>
      <c r="J99" s="364"/>
      <c r="K99" s="364"/>
    </row>
    <row r="100" spans="1:11" x14ac:dyDescent="0.25">
      <c r="A100" s="364" t="s">
        <v>25</v>
      </c>
      <c r="B100" s="364" t="s">
        <v>648</v>
      </c>
      <c r="C100" s="364" t="s">
        <v>34</v>
      </c>
      <c r="D100" s="364">
        <v>48</v>
      </c>
      <c r="E100" s="364">
        <v>24</v>
      </c>
      <c r="F100" s="364"/>
      <c r="G100" s="364"/>
      <c r="H100" s="364"/>
      <c r="I100" s="398"/>
      <c r="J100" s="364">
        <v>24</v>
      </c>
      <c r="K100" s="364"/>
    </row>
    <row r="101" spans="1:11" ht="30" x14ac:dyDescent="0.25">
      <c r="A101" s="364" t="s">
        <v>348</v>
      </c>
      <c r="B101" s="364" t="s">
        <v>649</v>
      </c>
      <c r="C101" s="364" t="s">
        <v>516</v>
      </c>
      <c r="D101" s="364">
        <v>48</v>
      </c>
      <c r="E101" s="364"/>
      <c r="F101" s="364">
        <v>14</v>
      </c>
      <c r="G101" s="364">
        <v>16</v>
      </c>
      <c r="H101" s="364">
        <v>6</v>
      </c>
      <c r="I101" s="398"/>
      <c r="J101" s="364"/>
      <c r="K101" s="364">
        <v>12</v>
      </c>
    </row>
    <row r="102" spans="1:11" x14ac:dyDescent="0.25">
      <c r="A102" s="364" t="s">
        <v>411</v>
      </c>
      <c r="B102" s="364" t="s">
        <v>650</v>
      </c>
      <c r="C102" s="364" t="s">
        <v>516</v>
      </c>
      <c r="D102" s="364"/>
      <c r="E102" s="364">
        <v>24</v>
      </c>
      <c r="F102" s="364">
        <v>3</v>
      </c>
      <c r="G102" s="364">
        <v>4</v>
      </c>
      <c r="H102" s="364"/>
      <c r="I102" s="398"/>
      <c r="J102" s="364"/>
      <c r="K102" s="364"/>
    </row>
    <row r="103" spans="1:11" x14ac:dyDescent="0.25">
      <c r="A103" s="364" t="s">
        <v>349</v>
      </c>
      <c r="B103" s="364" t="s">
        <v>3243</v>
      </c>
      <c r="C103" s="364" t="s">
        <v>516</v>
      </c>
      <c r="D103" s="364">
        <v>48</v>
      </c>
      <c r="E103" s="364">
        <v>12</v>
      </c>
      <c r="F103" s="364"/>
      <c r="G103" s="364">
        <v>36</v>
      </c>
      <c r="H103" s="364"/>
      <c r="I103" s="398"/>
      <c r="J103" s="364"/>
      <c r="K103" s="364"/>
    </row>
    <row r="104" spans="1:11" ht="30" x14ac:dyDescent="0.25">
      <c r="A104" s="364" t="s">
        <v>407</v>
      </c>
      <c r="B104" s="364" t="s">
        <v>654</v>
      </c>
      <c r="C104" s="364" t="s">
        <v>592</v>
      </c>
      <c r="D104" s="364"/>
      <c r="E104" s="364"/>
      <c r="F104" s="364"/>
      <c r="G104" s="364"/>
      <c r="H104" s="364"/>
      <c r="I104" s="398"/>
      <c r="J104" s="364"/>
      <c r="K104" s="364"/>
    </row>
    <row r="105" spans="1:11" ht="30" x14ac:dyDescent="0.25">
      <c r="A105" s="364" t="s">
        <v>655</v>
      </c>
      <c r="B105" s="364" t="s">
        <v>656</v>
      </c>
      <c r="C105" s="364" t="s">
        <v>595</v>
      </c>
      <c r="D105" s="364"/>
      <c r="E105" s="364"/>
      <c r="F105" s="364"/>
      <c r="G105" s="364"/>
      <c r="H105" s="364"/>
      <c r="I105" s="398"/>
      <c r="J105" s="364"/>
      <c r="K105" s="364"/>
    </row>
    <row r="106" spans="1:11" x14ac:dyDescent="0.25">
      <c r="A106" s="364" t="s">
        <v>350</v>
      </c>
      <c r="B106" s="364" t="s">
        <v>657</v>
      </c>
      <c r="C106" s="364" t="s">
        <v>511</v>
      </c>
      <c r="D106" s="364">
        <v>40</v>
      </c>
      <c r="E106" s="364">
        <v>40</v>
      </c>
      <c r="F106" s="364"/>
      <c r="G106" s="364"/>
      <c r="H106" s="364"/>
      <c r="I106" s="398"/>
      <c r="J106" s="364"/>
      <c r="K106" s="364"/>
    </row>
    <row r="107" spans="1:11" x14ac:dyDescent="0.25">
      <c r="A107" s="364" t="s">
        <v>351</v>
      </c>
      <c r="B107" s="364" t="s">
        <v>658</v>
      </c>
      <c r="C107" s="364" t="s">
        <v>662</v>
      </c>
      <c r="D107" s="364">
        <v>24</v>
      </c>
      <c r="E107" s="364"/>
      <c r="F107" s="364"/>
      <c r="G107" s="364"/>
      <c r="H107" s="364"/>
      <c r="I107" s="398"/>
      <c r="J107" s="364"/>
      <c r="K107" s="364"/>
    </row>
    <row r="108" spans="1:11" x14ac:dyDescent="0.25">
      <c r="A108" s="364" t="s">
        <v>352</v>
      </c>
      <c r="B108" s="364" t="s">
        <v>660</v>
      </c>
      <c r="C108" s="364" t="s">
        <v>662</v>
      </c>
      <c r="D108" s="364"/>
      <c r="E108" s="364"/>
      <c r="F108" s="364"/>
      <c r="G108" s="364"/>
      <c r="H108" s="364"/>
      <c r="I108" s="398"/>
      <c r="J108" s="364"/>
      <c r="K108" s="364"/>
    </row>
    <row r="109" spans="1:11" x14ac:dyDescent="0.25">
      <c r="A109" s="364" t="s">
        <v>354</v>
      </c>
      <c r="B109" s="364" t="s">
        <v>663</v>
      </c>
      <c r="C109" s="364" t="s">
        <v>664</v>
      </c>
      <c r="D109" s="364">
        <v>45</v>
      </c>
      <c r="E109" s="364">
        <v>32</v>
      </c>
      <c r="F109" s="364">
        <v>6</v>
      </c>
      <c r="G109" s="364">
        <v>3</v>
      </c>
      <c r="H109" s="364"/>
      <c r="I109" s="398">
        <v>4</v>
      </c>
      <c r="J109" s="364"/>
      <c r="K109" s="364"/>
    </row>
    <row r="110" spans="1:11" x14ac:dyDescent="0.25">
      <c r="A110" s="364" t="s">
        <v>353</v>
      </c>
      <c r="B110" s="364" t="s">
        <v>665</v>
      </c>
      <c r="C110" s="364" t="s">
        <v>666</v>
      </c>
      <c r="D110" s="364"/>
      <c r="E110" s="364"/>
      <c r="F110" s="364"/>
      <c r="G110" s="364"/>
      <c r="H110" s="364"/>
      <c r="I110" s="398"/>
      <c r="J110" s="364"/>
      <c r="K110" s="364"/>
    </row>
    <row r="111" spans="1:11" x14ac:dyDescent="0.25">
      <c r="A111" s="364" t="s">
        <v>339</v>
      </c>
      <c r="B111" s="364" t="s">
        <v>668</v>
      </c>
      <c r="C111" s="364" t="s">
        <v>34</v>
      </c>
      <c r="D111" s="364">
        <v>66</v>
      </c>
      <c r="E111" s="364">
        <v>24</v>
      </c>
      <c r="F111" s="364">
        <v>22</v>
      </c>
      <c r="G111" s="364">
        <v>24</v>
      </c>
      <c r="H111" s="364"/>
      <c r="I111" s="398"/>
      <c r="J111" s="364"/>
      <c r="K111" s="364"/>
    </row>
    <row r="112" spans="1:11" ht="30" x14ac:dyDescent="0.25">
      <c r="A112" s="364" t="s">
        <v>497</v>
      </c>
      <c r="B112" s="364" t="s">
        <v>3244</v>
      </c>
      <c r="C112" s="364" t="s">
        <v>516</v>
      </c>
      <c r="D112" s="364">
        <v>170</v>
      </c>
      <c r="E112" s="364">
        <v>12</v>
      </c>
      <c r="F112" s="364">
        <v>12</v>
      </c>
      <c r="G112" s="364"/>
      <c r="H112" s="364">
        <v>40</v>
      </c>
      <c r="I112" s="398"/>
      <c r="J112" s="364"/>
      <c r="K112" s="364"/>
    </row>
    <row r="113" spans="1:11" x14ac:dyDescent="0.25">
      <c r="A113" s="364" t="s">
        <v>340</v>
      </c>
      <c r="B113" s="364" t="s">
        <v>671</v>
      </c>
      <c r="C113" s="364" t="s">
        <v>516</v>
      </c>
      <c r="D113" s="364"/>
      <c r="E113" s="364"/>
      <c r="F113" s="364"/>
      <c r="G113" s="364"/>
      <c r="H113" s="364"/>
      <c r="I113" s="398"/>
      <c r="J113" s="364"/>
      <c r="K113" s="364"/>
    </row>
    <row r="114" spans="1:11" x14ac:dyDescent="0.25">
      <c r="A114" s="364" t="s">
        <v>343</v>
      </c>
      <c r="B114" s="364" t="s">
        <v>674</v>
      </c>
      <c r="C114" s="364" t="s">
        <v>34</v>
      </c>
      <c r="D114" s="364"/>
      <c r="E114" s="364"/>
      <c r="F114" s="364"/>
      <c r="G114" s="364"/>
      <c r="H114" s="364"/>
      <c r="I114" s="398"/>
      <c r="J114" s="364"/>
      <c r="K114" s="364"/>
    </row>
    <row r="115" spans="1:11" x14ac:dyDescent="0.25">
      <c r="A115" s="364" t="s">
        <v>500</v>
      </c>
      <c r="B115" s="364" t="s">
        <v>675</v>
      </c>
      <c r="C115" s="364" t="s">
        <v>516</v>
      </c>
      <c r="D115" s="364">
        <v>56</v>
      </c>
      <c r="E115" s="364">
        <v>24</v>
      </c>
      <c r="F115" s="364">
        <v>24</v>
      </c>
      <c r="G115" s="364"/>
      <c r="H115" s="364">
        <v>8</v>
      </c>
      <c r="I115" s="398"/>
      <c r="J115" s="364"/>
      <c r="K115" s="364"/>
    </row>
    <row r="116" spans="1:11" x14ac:dyDescent="0.25">
      <c r="A116" s="364" t="s">
        <v>355</v>
      </c>
      <c r="B116" s="364" t="s">
        <v>677</v>
      </c>
      <c r="C116" s="364" t="s">
        <v>516</v>
      </c>
      <c r="D116" s="364">
        <v>36</v>
      </c>
      <c r="E116" s="364">
        <v>24</v>
      </c>
      <c r="F116" s="364"/>
      <c r="G116" s="364">
        <v>12</v>
      </c>
      <c r="H116" s="364"/>
      <c r="I116" s="398"/>
      <c r="J116" s="364"/>
      <c r="K116" s="364"/>
    </row>
    <row r="117" spans="1:11" x14ac:dyDescent="0.25">
      <c r="A117" s="364" t="s">
        <v>356</v>
      </c>
      <c r="B117" s="364" t="s">
        <v>678</v>
      </c>
      <c r="C117" s="364" t="s">
        <v>34</v>
      </c>
      <c r="D117" s="364"/>
      <c r="E117" s="364"/>
      <c r="F117" s="364"/>
      <c r="G117" s="364"/>
      <c r="H117" s="364"/>
      <c r="I117" s="398"/>
      <c r="J117" s="364"/>
      <c r="K117" s="364"/>
    </row>
    <row r="118" spans="1:11" x14ac:dyDescent="0.25">
      <c r="A118" s="364" t="s">
        <v>464</v>
      </c>
      <c r="B118" s="364" t="s">
        <v>680</v>
      </c>
      <c r="C118" s="364" t="s">
        <v>34</v>
      </c>
      <c r="D118" s="364"/>
      <c r="E118" s="364"/>
      <c r="F118" s="364"/>
      <c r="G118" s="364"/>
      <c r="H118" s="364"/>
      <c r="I118" s="398"/>
      <c r="J118" s="364"/>
      <c r="K118" s="364"/>
    </row>
    <row r="119" spans="1:11" ht="30" x14ac:dyDescent="0.25">
      <c r="A119" s="364" t="s">
        <v>454</v>
      </c>
      <c r="B119" s="364" t="s">
        <v>972</v>
      </c>
      <c r="C119" s="364" t="s">
        <v>516</v>
      </c>
      <c r="D119" s="364"/>
      <c r="E119" s="364">
        <v>12</v>
      </c>
      <c r="F119" s="364"/>
      <c r="G119" s="364"/>
      <c r="H119" s="364">
        <v>6</v>
      </c>
      <c r="I119" s="398">
        <v>24</v>
      </c>
      <c r="J119" s="364"/>
      <c r="K119" s="364"/>
    </row>
    <row r="120" spans="1:11" x14ac:dyDescent="0.25">
      <c r="A120" s="364" t="s">
        <v>455</v>
      </c>
      <c r="B120" s="364" t="s">
        <v>683</v>
      </c>
      <c r="C120" s="364" t="s">
        <v>516</v>
      </c>
      <c r="D120" s="364"/>
      <c r="E120" s="364"/>
      <c r="F120" s="364"/>
      <c r="G120" s="364"/>
      <c r="H120" s="364"/>
      <c r="I120" s="398"/>
      <c r="J120" s="364"/>
      <c r="K120" s="364"/>
    </row>
    <row r="121" spans="1:11" x14ac:dyDescent="0.25">
      <c r="A121" s="364" t="s">
        <v>496</v>
      </c>
      <c r="B121" s="364" t="s">
        <v>3245</v>
      </c>
      <c r="C121" s="364" t="s">
        <v>516</v>
      </c>
      <c r="D121" s="364">
        <v>36</v>
      </c>
      <c r="E121" s="364">
        <v>11</v>
      </c>
      <c r="F121" s="364"/>
      <c r="G121" s="364">
        <v>44</v>
      </c>
      <c r="H121" s="364">
        <v>3</v>
      </c>
      <c r="I121" s="398"/>
      <c r="J121" s="364"/>
      <c r="K121" s="364"/>
    </row>
    <row r="122" spans="1:11" ht="30" x14ac:dyDescent="0.25">
      <c r="A122" s="365" t="s">
        <v>687</v>
      </c>
      <c r="B122" s="364" t="s">
        <v>976</v>
      </c>
      <c r="C122" s="364" t="s">
        <v>592</v>
      </c>
      <c r="D122" s="364"/>
      <c r="E122" s="364"/>
      <c r="F122" s="364"/>
      <c r="G122" s="364"/>
      <c r="H122" s="364"/>
      <c r="I122" s="398"/>
      <c r="J122" s="364"/>
      <c r="K122" s="364"/>
    </row>
    <row r="123" spans="1:11" ht="30" x14ac:dyDescent="0.25">
      <c r="A123" s="365" t="s">
        <v>687</v>
      </c>
      <c r="B123" s="364" t="s">
        <v>976</v>
      </c>
      <c r="C123" s="364" t="s">
        <v>778</v>
      </c>
      <c r="D123" s="364"/>
      <c r="E123" s="364"/>
      <c r="F123" s="364"/>
      <c r="G123" s="364"/>
      <c r="H123" s="364"/>
      <c r="I123" s="398"/>
      <c r="J123" s="364"/>
      <c r="K123" s="364"/>
    </row>
    <row r="124" spans="1:11" ht="30" x14ac:dyDescent="0.25">
      <c r="A124" s="365" t="s">
        <v>690</v>
      </c>
      <c r="B124" s="364" t="s">
        <v>976</v>
      </c>
      <c r="C124" s="364" t="s">
        <v>592</v>
      </c>
      <c r="D124" s="364"/>
      <c r="E124" s="364"/>
      <c r="F124" s="364"/>
      <c r="G124" s="364"/>
      <c r="H124" s="364"/>
      <c r="I124" s="398"/>
      <c r="J124" s="364"/>
      <c r="K124" s="364"/>
    </row>
    <row r="125" spans="1:11" ht="30" x14ac:dyDescent="0.25">
      <c r="A125" s="365" t="s">
        <v>690</v>
      </c>
      <c r="B125" s="364" t="s">
        <v>976</v>
      </c>
      <c r="C125" s="364" t="s">
        <v>778</v>
      </c>
      <c r="D125" s="364"/>
      <c r="E125" s="364"/>
      <c r="F125" s="364"/>
      <c r="G125" s="364"/>
      <c r="H125" s="364"/>
      <c r="I125" s="398"/>
      <c r="J125" s="364"/>
      <c r="K125" s="364"/>
    </row>
    <row r="126" spans="1:11" ht="30" x14ac:dyDescent="0.25">
      <c r="A126" s="365" t="s">
        <v>691</v>
      </c>
      <c r="B126" s="364" t="s">
        <v>976</v>
      </c>
      <c r="C126" s="364" t="s">
        <v>592</v>
      </c>
      <c r="D126" s="364"/>
      <c r="E126" s="364"/>
      <c r="F126" s="364"/>
      <c r="G126" s="364"/>
      <c r="H126" s="364"/>
      <c r="I126" s="398"/>
      <c r="J126" s="364"/>
      <c r="K126" s="364"/>
    </row>
    <row r="127" spans="1:11" ht="30" x14ac:dyDescent="0.25">
      <c r="A127" s="365" t="s">
        <v>691</v>
      </c>
      <c r="B127" s="364" t="s">
        <v>976</v>
      </c>
      <c r="C127" s="364" t="s">
        <v>778</v>
      </c>
      <c r="D127" s="364"/>
      <c r="E127" s="364"/>
      <c r="F127" s="364"/>
      <c r="G127" s="364"/>
      <c r="H127" s="364"/>
      <c r="I127" s="398"/>
      <c r="J127" s="364"/>
      <c r="K127" s="364"/>
    </row>
    <row r="128" spans="1:11" ht="30" x14ac:dyDescent="0.25">
      <c r="A128" s="365" t="s">
        <v>692</v>
      </c>
      <c r="B128" s="364" t="s">
        <v>981</v>
      </c>
      <c r="C128" s="364" t="s">
        <v>618</v>
      </c>
      <c r="D128" s="364"/>
      <c r="E128" s="364"/>
      <c r="F128" s="364"/>
      <c r="G128" s="364"/>
      <c r="H128" s="364"/>
      <c r="I128" s="398"/>
      <c r="J128" s="364"/>
      <c r="K128" s="364"/>
    </row>
    <row r="129" spans="1:11" ht="30" x14ac:dyDescent="0.25">
      <c r="A129" s="365" t="s">
        <v>692</v>
      </c>
      <c r="B129" s="364" t="s">
        <v>981</v>
      </c>
      <c r="C129" s="364" t="s">
        <v>595</v>
      </c>
      <c r="D129" s="364"/>
      <c r="E129" s="364"/>
      <c r="F129" s="364"/>
      <c r="G129" s="364"/>
      <c r="H129" s="364"/>
      <c r="I129" s="398"/>
      <c r="J129" s="364"/>
      <c r="K129" s="364"/>
    </row>
    <row r="130" spans="1:11" ht="30" x14ac:dyDescent="0.25">
      <c r="A130" s="365" t="s">
        <v>694</v>
      </c>
      <c r="B130" s="364" t="s">
        <v>981</v>
      </c>
      <c r="C130" s="364" t="s">
        <v>618</v>
      </c>
      <c r="D130" s="364"/>
      <c r="E130" s="364"/>
      <c r="F130" s="364"/>
      <c r="G130" s="364"/>
      <c r="H130" s="364"/>
      <c r="I130" s="398"/>
      <c r="J130" s="364"/>
      <c r="K130" s="364"/>
    </row>
    <row r="131" spans="1:11" ht="30" x14ac:dyDescent="0.25">
      <c r="A131" s="365" t="s">
        <v>694</v>
      </c>
      <c r="B131" s="364" t="s">
        <v>981</v>
      </c>
      <c r="C131" s="364" t="s">
        <v>595</v>
      </c>
      <c r="D131" s="364"/>
      <c r="E131" s="364"/>
      <c r="F131" s="364"/>
      <c r="G131" s="364"/>
      <c r="H131" s="364"/>
      <c r="I131" s="398"/>
      <c r="J131" s="364"/>
      <c r="K131" s="364"/>
    </row>
    <row r="132" spans="1:11" ht="30" x14ac:dyDescent="0.25">
      <c r="A132" s="365" t="s">
        <v>695</v>
      </c>
      <c r="B132" s="364" t="s">
        <v>981</v>
      </c>
      <c r="C132" s="364" t="s">
        <v>618</v>
      </c>
      <c r="D132" s="364"/>
      <c r="E132" s="364"/>
      <c r="F132" s="364"/>
      <c r="G132" s="364"/>
      <c r="H132" s="364"/>
      <c r="I132" s="398"/>
      <c r="J132" s="364"/>
      <c r="K132" s="364"/>
    </row>
    <row r="133" spans="1:11" ht="30" x14ac:dyDescent="0.25">
      <c r="A133" s="365" t="s">
        <v>695</v>
      </c>
      <c r="B133" s="364" t="s">
        <v>981</v>
      </c>
      <c r="C133" s="364" t="s">
        <v>595</v>
      </c>
      <c r="D133" s="364"/>
      <c r="E133" s="364"/>
      <c r="F133" s="364"/>
      <c r="G133" s="364"/>
      <c r="H133" s="364"/>
      <c r="I133" s="398"/>
      <c r="J133" s="364"/>
      <c r="K133" s="364"/>
    </row>
    <row r="134" spans="1:11" x14ac:dyDescent="0.25">
      <c r="A134" s="365" t="s">
        <v>952</v>
      </c>
      <c r="B134" s="364" t="s">
        <v>984</v>
      </c>
      <c r="C134" s="364" t="s">
        <v>786</v>
      </c>
      <c r="D134" s="364"/>
      <c r="E134" s="364"/>
      <c r="F134" s="364"/>
      <c r="G134" s="364"/>
      <c r="H134" s="364"/>
      <c r="I134" s="398"/>
      <c r="J134" s="364"/>
      <c r="K134" s="364"/>
    </row>
    <row r="135" spans="1:11" x14ac:dyDescent="0.25">
      <c r="A135" s="365" t="s">
        <v>952</v>
      </c>
      <c r="B135" s="364" t="s">
        <v>984</v>
      </c>
      <c r="C135" s="364" t="s">
        <v>34</v>
      </c>
      <c r="D135" s="364"/>
      <c r="E135" s="364"/>
      <c r="F135" s="364"/>
      <c r="G135" s="364"/>
      <c r="H135" s="364"/>
      <c r="I135" s="398"/>
      <c r="J135" s="364"/>
      <c r="K135" s="364"/>
    </row>
    <row r="136" spans="1:11" x14ac:dyDescent="0.25">
      <c r="A136" s="365" t="s">
        <v>952</v>
      </c>
      <c r="B136" s="364" t="s">
        <v>984</v>
      </c>
      <c r="C136" s="364" t="s">
        <v>516</v>
      </c>
      <c r="D136" s="364"/>
      <c r="E136" s="364"/>
      <c r="F136" s="364"/>
      <c r="G136" s="364"/>
      <c r="H136" s="364"/>
      <c r="I136" s="398"/>
      <c r="J136" s="364"/>
      <c r="K136" s="364"/>
    </row>
    <row r="137" spans="1:11" x14ac:dyDescent="0.25">
      <c r="A137" s="365" t="s">
        <v>954</v>
      </c>
      <c r="B137" s="364" t="s">
        <v>988</v>
      </c>
      <c r="C137" s="364" t="s">
        <v>786</v>
      </c>
      <c r="D137" s="364"/>
      <c r="E137" s="364"/>
      <c r="F137" s="364"/>
      <c r="G137" s="364"/>
      <c r="H137" s="364"/>
      <c r="I137" s="398"/>
      <c r="J137" s="364"/>
      <c r="K137" s="364"/>
    </row>
    <row r="138" spans="1:11" x14ac:dyDescent="0.25">
      <c r="A138" s="365" t="s">
        <v>954</v>
      </c>
      <c r="B138" s="364" t="s">
        <v>988</v>
      </c>
      <c r="C138" s="364" t="s">
        <v>34</v>
      </c>
      <c r="D138" s="364"/>
      <c r="E138" s="364"/>
      <c r="F138" s="364"/>
      <c r="G138" s="364"/>
      <c r="H138" s="364"/>
      <c r="I138" s="398"/>
      <c r="J138" s="364"/>
      <c r="K138" s="364"/>
    </row>
    <row r="139" spans="1:11" x14ac:dyDescent="0.25">
      <c r="A139" s="365" t="s">
        <v>954</v>
      </c>
      <c r="B139" s="364" t="s">
        <v>988</v>
      </c>
      <c r="C139" s="364" t="s">
        <v>516</v>
      </c>
      <c r="D139" s="364"/>
      <c r="E139" s="364"/>
      <c r="F139" s="364"/>
      <c r="G139" s="364"/>
      <c r="H139" s="364"/>
      <c r="I139" s="398"/>
      <c r="J139" s="364"/>
      <c r="K139" s="364"/>
    </row>
    <row r="140" spans="1:11" x14ac:dyDescent="0.25">
      <c r="A140" s="365" t="s">
        <v>956</v>
      </c>
      <c r="B140" s="364" t="s">
        <v>989</v>
      </c>
      <c r="C140" s="364" t="s">
        <v>34</v>
      </c>
      <c r="D140" s="364"/>
      <c r="E140" s="364"/>
      <c r="F140" s="364"/>
      <c r="G140" s="364"/>
      <c r="H140" s="364"/>
      <c r="I140" s="398"/>
      <c r="J140" s="364"/>
      <c r="K140" s="364"/>
    </row>
    <row r="141" spans="1:11" x14ac:dyDescent="0.25">
      <c r="A141" s="365" t="s">
        <v>956</v>
      </c>
      <c r="B141" s="364" t="s">
        <v>989</v>
      </c>
      <c r="C141" s="364" t="s">
        <v>516</v>
      </c>
      <c r="D141" s="364"/>
      <c r="E141" s="364"/>
      <c r="F141" s="364"/>
      <c r="G141" s="364"/>
      <c r="H141" s="364"/>
      <c r="I141" s="398"/>
      <c r="J141" s="364"/>
      <c r="K141" s="364"/>
    </row>
    <row r="142" spans="1:11" x14ac:dyDescent="0.25">
      <c r="A142" s="365" t="s">
        <v>990</v>
      </c>
      <c r="B142" s="364" t="s">
        <v>991</v>
      </c>
      <c r="C142" s="364" t="s">
        <v>34</v>
      </c>
      <c r="D142" s="364"/>
      <c r="E142" s="364"/>
      <c r="F142" s="364"/>
      <c r="G142" s="364"/>
      <c r="H142" s="364"/>
      <c r="I142" s="398"/>
      <c r="J142" s="364"/>
      <c r="K142" s="364"/>
    </row>
    <row r="143" spans="1:11" x14ac:dyDescent="0.25">
      <c r="A143" s="365" t="s">
        <v>990</v>
      </c>
      <c r="B143" s="364" t="s">
        <v>991</v>
      </c>
      <c r="C143" s="364" t="s">
        <v>516</v>
      </c>
      <c r="D143" s="364"/>
      <c r="E143" s="364"/>
      <c r="F143" s="364"/>
      <c r="G143" s="364"/>
      <c r="H143" s="364"/>
      <c r="I143" s="398"/>
      <c r="J143" s="364"/>
      <c r="K143" s="364"/>
    </row>
    <row r="144" spans="1:11" x14ac:dyDescent="0.25">
      <c r="A144" s="365" t="s">
        <v>994</v>
      </c>
      <c r="B144" s="364" t="s">
        <v>995</v>
      </c>
      <c r="C144" s="364" t="s">
        <v>34</v>
      </c>
      <c r="D144" s="364"/>
      <c r="E144" s="364"/>
      <c r="F144" s="364"/>
      <c r="G144" s="364"/>
      <c r="H144" s="364"/>
      <c r="I144" s="398"/>
      <c r="J144" s="364"/>
      <c r="K144" s="364"/>
    </row>
    <row r="145" spans="1:11" x14ac:dyDescent="0.25">
      <c r="A145" s="365" t="s">
        <v>994</v>
      </c>
      <c r="B145" s="364" t="s">
        <v>995</v>
      </c>
      <c r="C145" s="364" t="s">
        <v>516</v>
      </c>
      <c r="D145" s="364"/>
      <c r="E145" s="364"/>
      <c r="F145" s="364"/>
      <c r="G145" s="364"/>
      <c r="H145" s="364"/>
      <c r="I145" s="398"/>
      <c r="J145" s="364"/>
      <c r="K145" s="364"/>
    </row>
    <row r="146" spans="1:11" x14ac:dyDescent="0.25">
      <c r="A146" s="473" t="s">
        <v>447</v>
      </c>
      <c r="B146" s="473" t="s">
        <v>696</v>
      </c>
      <c r="C146" s="473" t="s">
        <v>662</v>
      </c>
      <c r="D146" s="473">
        <v>48</v>
      </c>
      <c r="E146" s="473">
        <v>24</v>
      </c>
      <c r="F146" s="473">
        <v>24</v>
      </c>
      <c r="G146" s="473"/>
      <c r="H146" s="473"/>
      <c r="I146" s="473"/>
      <c r="J146" s="473"/>
      <c r="K146" s="473"/>
    </row>
    <row r="147" spans="1:11" x14ac:dyDescent="0.25">
      <c r="A147" s="475"/>
      <c r="B147" s="475"/>
      <c r="C147" s="475"/>
      <c r="D147" s="475"/>
      <c r="E147" s="475"/>
      <c r="F147" s="475"/>
      <c r="G147" s="475"/>
      <c r="H147" s="475"/>
      <c r="I147" s="475"/>
      <c r="J147" s="475"/>
      <c r="K147" s="475"/>
    </row>
    <row r="148" spans="1:11" ht="30" x14ac:dyDescent="0.25">
      <c r="A148" s="365" t="s">
        <v>958</v>
      </c>
      <c r="B148" s="364" t="s">
        <v>996</v>
      </c>
      <c r="C148" s="364" t="s">
        <v>592</v>
      </c>
      <c r="D148" s="364"/>
      <c r="E148" s="364"/>
      <c r="F148" s="364"/>
      <c r="G148" s="364"/>
      <c r="H148" s="364"/>
      <c r="I148" s="398"/>
      <c r="J148" s="364"/>
      <c r="K148" s="364"/>
    </row>
    <row r="149" spans="1:11" ht="30" x14ac:dyDescent="0.25">
      <c r="A149" s="365" t="s">
        <v>958</v>
      </c>
      <c r="B149" s="364" t="s">
        <v>996</v>
      </c>
      <c r="C149" s="364" t="s">
        <v>778</v>
      </c>
      <c r="D149" s="364"/>
      <c r="E149" s="364"/>
      <c r="F149" s="364"/>
      <c r="G149" s="364"/>
      <c r="H149" s="364"/>
      <c r="I149" s="398"/>
      <c r="J149" s="364"/>
      <c r="K149" s="364"/>
    </row>
    <row r="150" spans="1:11" ht="30" x14ac:dyDescent="0.25">
      <c r="A150" s="365" t="s">
        <v>960</v>
      </c>
      <c r="B150" s="364" t="s">
        <v>998</v>
      </c>
      <c r="C150" s="364" t="s">
        <v>618</v>
      </c>
      <c r="D150" s="364"/>
      <c r="E150" s="364"/>
      <c r="F150" s="364"/>
      <c r="G150" s="364"/>
      <c r="H150" s="364"/>
      <c r="I150" s="398"/>
      <c r="J150" s="364"/>
      <c r="K150" s="364"/>
    </row>
    <row r="151" spans="1:11" ht="30" x14ac:dyDescent="0.25">
      <c r="A151" s="365" t="s">
        <v>960</v>
      </c>
      <c r="B151" s="364" t="s">
        <v>998</v>
      </c>
      <c r="C151" s="364" t="s">
        <v>595</v>
      </c>
      <c r="D151" s="364"/>
      <c r="E151" s="364"/>
      <c r="F151" s="364"/>
      <c r="G151" s="364"/>
      <c r="H151" s="364"/>
      <c r="I151" s="398"/>
      <c r="J151" s="364"/>
      <c r="K151" s="364"/>
    </row>
    <row r="152" spans="1:11" ht="30" x14ac:dyDescent="0.25">
      <c r="A152" s="365" t="s">
        <v>962</v>
      </c>
      <c r="B152" s="364" t="s">
        <v>999</v>
      </c>
      <c r="C152" s="364" t="s">
        <v>592</v>
      </c>
      <c r="D152" s="364"/>
      <c r="E152" s="364"/>
      <c r="F152" s="364"/>
      <c r="G152" s="364"/>
      <c r="H152" s="364"/>
      <c r="I152" s="398"/>
      <c r="J152" s="364"/>
      <c r="K152" s="364"/>
    </row>
    <row r="153" spans="1:11" ht="30" x14ac:dyDescent="0.25">
      <c r="A153" s="365" t="s">
        <v>962</v>
      </c>
      <c r="B153" s="364" t="s">
        <v>999</v>
      </c>
      <c r="C153" s="364" t="s">
        <v>778</v>
      </c>
      <c r="D153" s="364"/>
      <c r="E153" s="364"/>
      <c r="F153" s="364"/>
      <c r="G153" s="364"/>
      <c r="H153" s="364"/>
      <c r="I153" s="398"/>
      <c r="J153" s="364"/>
      <c r="K153" s="364"/>
    </row>
    <row r="154" spans="1:11" ht="30" x14ac:dyDescent="0.25">
      <c r="A154" s="365" t="s">
        <v>965</v>
      </c>
      <c r="B154" s="364" t="s">
        <v>1001</v>
      </c>
      <c r="C154" s="364" t="s">
        <v>618</v>
      </c>
      <c r="D154" s="364"/>
      <c r="E154" s="364"/>
      <c r="F154" s="364"/>
      <c r="G154" s="364"/>
      <c r="H154" s="364"/>
      <c r="I154" s="398"/>
      <c r="J154" s="364"/>
      <c r="K154" s="364"/>
    </row>
    <row r="155" spans="1:11" ht="30" x14ac:dyDescent="0.25">
      <c r="A155" s="365" t="s">
        <v>965</v>
      </c>
      <c r="B155" s="364" t="s">
        <v>1001</v>
      </c>
      <c r="C155" s="364" t="s">
        <v>595</v>
      </c>
      <c r="D155" s="364"/>
      <c r="E155" s="364"/>
      <c r="F155" s="364"/>
      <c r="G155" s="364"/>
      <c r="H155" s="364"/>
      <c r="I155" s="398"/>
      <c r="J155" s="364"/>
      <c r="K155" s="364"/>
    </row>
    <row r="156" spans="1:11" ht="30" x14ac:dyDescent="0.25">
      <c r="A156" s="365" t="s">
        <v>967</v>
      </c>
      <c r="B156" s="364" t="s">
        <v>1003</v>
      </c>
      <c r="C156" s="364" t="s">
        <v>592</v>
      </c>
      <c r="D156" s="364"/>
      <c r="E156" s="364"/>
      <c r="F156" s="364"/>
      <c r="G156" s="364"/>
      <c r="H156" s="364"/>
      <c r="I156" s="398"/>
      <c r="J156" s="364"/>
      <c r="K156" s="364"/>
    </row>
    <row r="157" spans="1:11" ht="30" x14ac:dyDescent="0.25">
      <c r="A157" s="365" t="s">
        <v>967</v>
      </c>
      <c r="B157" s="364" t="s">
        <v>1003</v>
      </c>
      <c r="C157" s="364" t="s">
        <v>778</v>
      </c>
      <c r="D157" s="364"/>
      <c r="E157" s="364"/>
      <c r="F157" s="364"/>
      <c r="G157" s="364"/>
      <c r="H157" s="364"/>
      <c r="I157" s="398"/>
      <c r="J157" s="364"/>
      <c r="K157" s="364"/>
    </row>
    <row r="158" spans="1:11" ht="30" x14ac:dyDescent="0.25">
      <c r="A158" s="365" t="s">
        <v>969</v>
      </c>
      <c r="B158" s="364" t="s">
        <v>1004</v>
      </c>
      <c r="C158" s="364" t="s">
        <v>618</v>
      </c>
      <c r="D158" s="364"/>
      <c r="E158" s="364"/>
      <c r="F158" s="364"/>
      <c r="G158" s="364"/>
      <c r="H158" s="364"/>
      <c r="I158" s="398"/>
      <c r="J158" s="364"/>
      <c r="K158" s="364"/>
    </row>
    <row r="159" spans="1:11" ht="30" x14ac:dyDescent="0.25">
      <c r="A159" s="365" t="s">
        <v>969</v>
      </c>
      <c r="B159" s="364" t="s">
        <v>1004</v>
      </c>
      <c r="C159" s="364" t="s">
        <v>595</v>
      </c>
      <c r="D159" s="364"/>
      <c r="E159" s="364"/>
      <c r="F159" s="364"/>
      <c r="G159" s="364"/>
      <c r="H159" s="364"/>
      <c r="I159" s="398"/>
      <c r="J159" s="364"/>
      <c r="K159" s="364"/>
    </row>
    <row r="160" spans="1:11" ht="30" x14ac:dyDescent="0.25">
      <c r="A160" s="365" t="s">
        <v>971</v>
      </c>
      <c r="B160" s="364" t="s">
        <v>1005</v>
      </c>
      <c r="C160" s="364" t="s">
        <v>592</v>
      </c>
      <c r="D160" s="364"/>
      <c r="E160" s="364"/>
      <c r="F160" s="364"/>
      <c r="G160" s="364"/>
      <c r="H160" s="364"/>
      <c r="I160" s="398"/>
      <c r="J160" s="364"/>
      <c r="K160" s="364"/>
    </row>
    <row r="161" spans="1:11" ht="30" x14ac:dyDescent="0.25">
      <c r="A161" s="365" t="s">
        <v>971</v>
      </c>
      <c r="B161" s="364" t="s">
        <v>1005</v>
      </c>
      <c r="C161" s="364" t="s">
        <v>778</v>
      </c>
      <c r="D161" s="364"/>
      <c r="E161" s="364"/>
      <c r="F161" s="364"/>
      <c r="G161" s="364"/>
      <c r="H161" s="364"/>
      <c r="I161" s="398"/>
      <c r="J161" s="364"/>
      <c r="K161" s="364"/>
    </row>
    <row r="162" spans="1:11" ht="30" x14ac:dyDescent="0.25">
      <c r="A162" s="365" t="s">
        <v>974</v>
      </c>
      <c r="B162" s="364" t="s">
        <v>1007</v>
      </c>
      <c r="C162" s="364" t="s">
        <v>618</v>
      </c>
      <c r="D162" s="364"/>
      <c r="E162" s="364"/>
      <c r="F162" s="364"/>
      <c r="G162" s="364"/>
      <c r="H162" s="364"/>
      <c r="I162" s="398"/>
      <c r="J162" s="364"/>
      <c r="K162" s="364"/>
    </row>
    <row r="163" spans="1:11" ht="30" x14ac:dyDescent="0.25">
      <c r="A163" s="365" t="s">
        <v>974</v>
      </c>
      <c r="B163" s="364" t="s">
        <v>1007</v>
      </c>
      <c r="C163" s="364" t="s">
        <v>595</v>
      </c>
      <c r="D163" s="364"/>
      <c r="E163" s="364"/>
      <c r="F163" s="364"/>
      <c r="G163" s="364"/>
      <c r="H163" s="364"/>
      <c r="I163" s="398"/>
      <c r="J163" s="364"/>
      <c r="K163" s="364"/>
    </row>
    <row r="164" spans="1:11" x14ac:dyDescent="0.25">
      <c r="A164" s="473" t="s">
        <v>472</v>
      </c>
      <c r="B164" s="473" t="s">
        <v>3246</v>
      </c>
      <c r="C164" s="473" t="s">
        <v>34</v>
      </c>
      <c r="D164" s="473"/>
      <c r="E164" s="473">
        <v>20</v>
      </c>
      <c r="F164" s="473"/>
      <c r="G164" s="473"/>
      <c r="H164" s="473">
        <v>16</v>
      </c>
      <c r="I164" s="473"/>
      <c r="J164" s="473"/>
      <c r="K164" s="473"/>
    </row>
    <row r="165" spans="1:11" x14ac:dyDescent="0.25">
      <c r="A165" s="475"/>
      <c r="B165" s="475"/>
      <c r="C165" s="475"/>
      <c r="D165" s="475"/>
      <c r="E165" s="475"/>
      <c r="F165" s="475"/>
      <c r="G165" s="475"/>
      <c r="H165" s="475"/>
      <c r="I165" s="475"/>
      <c r="J165" s="475"/>
      <c r="K165" s="475"/>
    </row>
    <row r="166" spans="1:11" x14ac:dyDescent="0.25">
      <c r="A166" s="473" t="s">
        <v>451</v>
      </c>
      <c r="B166" s="473" t="s">
        <v>3247</v>
      </c>
      <c r="C166" s="473" t="s">
        <v>618</v>
      </c>
      <c r="D166" s="473"/>
      <c r="E166" s="473"/>
      <c r="F166" s="473"/>
      <c r="G166" s="473"/>
      <c r="H166" s="473"/>
      <c r="I166" s="473"/>
      <c r="J166" s="473"/>
      <c r="K166" s="473"/>
    </row>
    <row r="167" spans="1:11" x14ac:dyDescent="0.25">
      <c r="A167" s="474"/>
      <c r="B167" s="474"/>
      <c r="C167" s="474"/>
      <c r="D167" s="474"/>
      <c r="E167" s="474"/>
      <c r="F167" s="474"/>
      <c r="G167" s="474"/>
      <c r="H167" s="474"/>
      <c r="I167" s="474"/>
      <c r="J167" s="474"/>
      <c r="K167" s="474"/>
    </row>
    <row r="168" spans="1:11" x14ac:dyDescent="0.25">
      <c r="A168" s="475"/>
      <c r="B168" s="475"/>
      <c r="C168" s="475"/>
      <c r="D168" s="475"/>
      <c r="E168" s="475"/>
      <c r="F168" s="475"/>
      <c r="G168" s="475"/>
      <c r="H168" s="475"/>
      <c r="I168" s="475"/>
      <c r="J168" s="475"/>
      <c r="K168" s="475"/>
    </row>
    <row r="169" spans="1:11" x14ac:dyDescent="0.25">
      <c r="A169" s="364" t="s">
        <v>452</v>
      </c>
      <c r="B169" s="364" t="s">
        <v>3248</v>
      </c>
      <c r="C169" s="364" t="s">
        <v>34</v>
      </c>
      <c r="D169" s="364">
        <v>48</v>
      </c>
      <c r="E169" s="364">
        <v>12</v>
      </c>
      <c r="F169" s="364">
        <v>36</v>
      </c>
      <c r="G169" s="364"/>
      <c r="H169" s="364"/>
      <c r="I169" s="398"/>
      <c r="J169" s="364"/>
      <c r="K169" s="364"/>
    </row>
    <row r="170" spans="1:11" x14ac:dyDescent="0.25">
      <c r="A170" s="364" t="s">
        <v>456</v>
      </c>
      <c r="B170" s="364" t="s">
        <v>3249</v>
      </c>
      <c r="C170" s="364" t="s">
        <v>516</v>
      </c>
      <c r="D170" s="364">
        <v>57.75</v>
      </c>
      <c r="E170" s="364"/>
      <c r="F170" s="364"/>
      <c r="G170" s="364"/>
      <c r="H170" s="364">
        <v>21.75</v>
      </c>
      <c r="I170" s="398">
        <v>36</v>
      </c>
      <c r="J170" s="364"/>
      <c r="K170" s="364"/>
    </row>
    <row r="171" spans="1:11" x14ac:dyDescent="0.25">
      <c r="A171" s="364" t="s">
        <v>359</v>
      </c>
      <c r="B171" s="364" t="s">
        <v>3250</v>
      </c>
      <c r="C171" s="364" t="s">
        <v>34</v>
      </c>
      <c r="D171" s="364"/>
      <c r="E171" s="364"/>
      <c r="F171" s="364"/>
      <c r="G171" s="364"/>
      <c r="H171" s="364"/>
      <c r="I171" s="398"/>
      <c r="J171" s="364"/>
      <c r="K171" s="364"/>
    </row>
    <row r="172" spans="1:11" x14ac:dyDescent="0.25">
      <c r="A172" s="364" t="s">
        <v>474</v>
      </c>
      <c r="B172" s="364" t="s">
        <v>708</v>
      </c>
      <c r="C172" s="364" t="s">
        <v>516</v>
      </c>
      <c r="D172" s="364">
        <v>49</v>
      </c>
      <c r="E172" s="364">
        <v>24</v>
      </c>
      <c r="F172" s="364">
        <v>24</v>
      </c>
      <c r="G172" s="364"/>
      <c r="H172" s="364">
        <v>5</v>
      </c>
      <c r="I172" s="398"/>
      <c r="J172" s="364"/>
      <c r="K172" s="364"/>
    </row>
    <row r="173" spans="1:11" x14ac:dyDescent="0.25">
      <c r="A173" s="364" t="s">
        <v>458</v>
      </c>
      <c r="B173" s="364" t="s">
        <v>710</v>
      </c>
      <c r="C173" s="364" t="s">
        <v>34</v>
      </c>
      <c r="D173" s="364"/>
      <c r="E173" s="364">
        <v>12</v>
      </c>
      <c r="F173" s="364">
        <v>18</v>
      </c>
      <c r="G173" s="364"/>
      <c r="H173" s="364"/>
      <c r="I173" s="398"/>
      <c r="J173" s="364"/>
      <c r="K173" s="364"/>
    </row>
    <row r="174" spans="1:11" x14ac:dyDescent="0.25">
      <c r="A174" s="364" t="s">
        <v>465</v>
      </c>
      <c r="B174" s="364" t="s">
        <v>715</v>
      </c>
      <c r="C174" s="364" t="s">
        <v>516</v>
      </c>
      <c r="D174" s="364"/>
      <c r="E174" s="364"/>
      <c r="F174" s="364">
        <v>21</v>
      </c>
      <c r="G174" s="364"/>
      <c r="H174" s="364">
        <v>8</v>
      </c>
      <c r="I174" s="398"/>
      <c r="J174" s="364">
        <v>12</v>
      </c>
      <c r="K174" s="364"/>
    </row>
    <row r="175" spans="1:11" x14ac:dyDescent="0.25">
      <c r="A175" s="365" t="s">
        <v>498</v>
      </c>
      <c r="B175" s="364" t="s">
        <v>710</v>
      </c>
      <c r="C175" s="364"/>
      <c r="D175" s="364"/>
      <c r="E175" s="364"/>
      <c r="F175" s="364"/>
      <c r="G175" s="364"/>
      <c r="H175" s="364"/>
      <c r="I175" s="398"/>
      <c r="J175" s="364"/>
      <c r="K175" s="364"/>
    </row>
    <row r="176" spans="1:11" x14ac:dyDescent="0.25">
      <c r="A176" s="365" t="s">
        <v>498</v>
      </c>
      <c r="B176" s="364" t="s">
        <v>710</v>
      </c>
      <c r="C176" s="364" t="s">
        <v>886</v>
      </c>
      <c r="D176" s="364"/>
      <c r="E176" s="364"/>
      <c r="F176" s="364"/>
      <c r="G176" s="364"/>
      <c r="H176" s="364"/>
      <c r="I176" s="398"/>
      <c r="J176" s="364"/>
      <c r="K176" s="364"/>
    </row>
    <row r="177" spans="1:11" ht="30" x14ac:dyDescent="0.25">
      <c r="A177" s="364" t="s">
        <v>499</v>
      </c>
      <c r="B177" s="364" t="s">
        <v>3251</v>
      </c>
      <c r="C177" s="364" t="s">
        <v>516</v>
      </c>
      <c r="D177" s="364">
        <v>36</v>
      </c>
      <c r="E177" s="364"/>
      <c r="F177" s="364"/>
      <c r="G177" s="364">
        <v>36</v>
      </c>
      <c r="H177" s="364"/>
      <c r="I177" s="398"/>
      <c r="J177" s="364"/>
      <c r="K177" s="364"/>
    </row>
    <row r="178" spans="1:11" x14ac:dyDescent="0.25">
      <c r="A178" s="365" t="s">
        <v>459</v>
      </c>
      <c r="B178" s="364"/>
      <c r="C178" s="364"/>
      <c r="D178" s="364"/>
      <c r="E178" s="364"/>
      <c r="F178" s="364"/>
      <c r="G178" s="364"/>
      <c r="H178" s="364"/>
      <c r="I178" s="398"/>
      <c r="J178" s="364"/>
      <c r="K178" s="364"/>
    </row>
    <row r="179" spans="1:11" x14ac:dyDescent="0.25">
      <c r="A179" s="365" t="s">
        <v>459</v>
      </c>
      <c r="B179" s="364" t="s">
        <v>723</v>
      </c>
      <c r="C179" s="364" t="s">
        <v>34</v>
      </c>
      <c r="D179" s="364"/>
      <c r="E179" s="364"/>
      <c r="F179" s="364"/>
      <c r="G179" s="364"/>
      <c r="H179" s="364"/>
      <c r="I179" s="398"/>
      <c r="J179" s="364"/>
      <c r="K179" s="364"/>
    </row>
    <row r="180" spans="1:11" x14ac:dyDescent="0.25">
      <c r="A180" s="365" t="s">
        <v>448</v>
      </c>
      <c r="B180" s="364" t="s">
        <v>725</v>
      </c>
      <c r="C180" s="364"/>
      <c r="D180" s="364"/>
      <c r="E180" s="364"/>
      <c r="F180" s="364"/>
      <c r="G180" s="364"/>
      <c r="H180" s="364"/>
      <c r="I180" s="398"/>
      <c r="J180" s="364"/>
      <c r="K180" s="364"/>
    </row>
    <row r="181" spans="1:11" x14ac:dyDescent="0.25">
      <c r="A181" s="365" t="s">
        <v>448</v>
      </c>
      <c r="B181" s="364" t="s">
        <v>725</v>
      </c>
      <c r="C181" s="364" t="s">
        <v>666</v>
      </c>
      <c r="D181" s="364"/>
      <c r="E181" s="364"/>
      <c r="F181" s="364"/>
      <c r="G181" s="364"/>
      <c r="H181" s="364"/>
      <c r="I181" s="398"/>
      <c r="J181" s="364"/>
      <c r="K181" s="364"/>
    </row>
    <row r="182" spans="1:11" x14ac:dyDescent="0.25">
      <c r="A182" s="364" t="s">
        <v>493</v>
      </c>
      <c r="B182" s="364" t="s">
        <v>727</v>
      </c>
      <c r="C182" s="364" t="s">
        <v>520</v>
      </c>
      <c r="D182" s="364"/>
      <c r="E182" s="364"/>
      <c r="F182" s="364"/>
      <c r="G182" s="364"/>
      <c r="H182" s="364"/>
      <c r="I182" s="398"/>
      <c r="J182" s="364"/>
      <c r="K182" s="364"/>
    </row>
    <row r="183" spans="1:11" x14ac:dyDescent="0.25">
      <c r="A183" s="364" t="s">
        <v>402</v>
      </c>
      <c r="B183" s="364" t="s">
        <v>3252</v>
      </c>
      <c r="C183" s="364" t="s">
        <v>34</v>
      </c>
      <c r="D183" s="364">
        <v>48</v>
      </c>
      <c r="E183" s="364">
        <v>24</v>
      </c>
      <c r="F183" s="364">
        <v>24</v>
      </c>
      <c r="G183" s="364"/>
      <c r="H183" s="364"/>
      <c r="I183" s="398"/>
      <c r="J183" s="364"/>
      <c r="K183" s="364"/>
    </row>
    <row r="184" spans="1:11" ht="30" x14ac:dyDescent="0.25">
      <c r="A184" s="365" t="s">
        <v>360</v>
      </c>
      <c r="B184" s="364" t="s">
        <v>744</v>
      </c>
      <c r="C184" s="364" t="s">
        <v>34</v>
      </c>
      <c r="D184" s="364"/>
      <c r="E184" s="364"/>
      <c r="F184" s="364"/>
      <c r="G184" s="364"/>
      <c r="H184" s="364"/>
      <c r="I184" s="398"/>
      <c r="J184" s="364"/>
      <c r="K184" s="364"/>
    </row>
    <row r="185" spans="1:11" ht="30" x14ac:dyDescent="0.25">
      <c r="A185" s="365" t="s">
        <v>360</v>
      </c>
      <c r="B185" s="364" t="s">
        <v>744</v>
      </c>
      <c r="C185" s="364" t="s">
        <v>34</v>
      </c>
      <c r="D185" s="364"/>
      <c r="E185" s="364"/>
      <c r="F185" s="364"/>
      <c r="G185" s="364"/>
      <c r="H185" s="364"/>
      <c r="I185" s="398"/>
      <c r="J185" s="364"/>
      <c r="K185" s="364"/>
    </row>
    <row r="186" spans="1:11" x14ac:dyDescent="0.25">
      <c r="A186" s="366" t="s">
        <v>361</v>
      </c>
      <c r="B186" s="366" t="s">
        <v>746</v>
      </c>
      <c r="C186" s="366" t="s">
        <v>516</v>
      </c>
      <c r="D186" s="366">
        <v>54</v>
      </c>
      <c r="E186" s="366">
        <v>24</v>
      </c>
      <c r="F186" s="366">
        <v>18</v>
      </c>
      <c r="G186" s="366"/>
      <c r="H186" s="366"/>
      <c r="I186" s="369"/>
      <c r="J186" s="364">
        <v>12</v>
      </c>
      <c r="K186" s="364"/>
    </row>
    <row r="187" spans="1:11" x14ac:dyDescent="0.25">
      <c r="A187" s="366" t="s">
        <v>393</v>
      </c>
      <c r="B187" s="366" t="s">
        <v>748</v>
      </c>
      <c r="C187" s="366" t="s">
        <v>595</v>
      </c>
      <c r="D187" s="364">
        <v>44</v>
      </c>
      <c r="E187" s="364">
        <v>10</v>
      </c>
      <c r="F187" s="364">
        <v>20</v>
      </c>
      <c r="G187" s="364">
        <v>6</v>
      </c>
      <c r="H187" s="364">
        <v>8</v>
      </c>
      <c r="I187" s="398"/>
      <c r="J187" s="364"/>
      <c r="K187" s="364"/>
    </row>
    <row r="188" spans="1:11" x14ac:dyDescent="0.25">
      <c r="A188" s="366" t="s">
        <v>362</v>
      </c>
      <c r="B188" s="366" t="s">
        <v>749</v>
      </c>
      <c r="C188" s="366" t="s">
        <v>34</v>
      </c>
      <c r="D188" s="364">
        <v>60</v>
      </c>
      <c r="E188" s="364">
        <v>42</v>
      </c>
      <c r="F188" s="364">
        <v>14</v>
      </c>
      <c r="G188" s="364"/>
      <c r="H188" s="364">
        <v>4</v>
      </c>
      <c r="I188" s="398"/>
      <c r="J188" s="364"/>
      <c r="K188" s="364"/>
    </row>
    <row r="189" spans="1:11" x14ac:dyDescent="0.25">
      <c r="A189" s="476" t="s">
        <v>363</v>
      </c>
      <c r="B189" s="476" t="s">
        <v>3253</v>
      </c>
      <c r="C189" s="476" t="s">
        <v>34</v>
      </c>
      <c r="D189" s="473">
        <v>41</v>
      </c>
      <c r="E189" s="473">
        <v>12</v>
      </c>
      <c r="F189" s="473">
        <v>21</v>
      </c>
      <c r="G189" s="473">
        <v>10</v>
      </c>
      <c r="H189" s="473"/>
      <c r="I189" s="473"/>
      <c r="J189" s="473"/>
      <c r="K189" s="473"/>
    </row>
    <row r="190" spans="1:11" x14ac:dyDescent="0.25">
      <c r="A190" s="477"/>
      <c r="B190" s="477"/>
      <c r="C190" s="477"/>
      <c r="D190" s="475"/>
      <c r="E190" s="475"/>
      <c r="F190" s="475"/>
      <c r="G190" s="475"/>
      <c r="H190" s="475"/>
      <c r="I190" s="475"/>
      <c r="J190" s="475"/>
      <c r="K190" s="475"/>
    </row>
    <row r="191" spans="1:11" x14ac:dyDescent="0.25">
      <c r="A191" s="367" t="s">
        <v>364</v>
      </c>
      <c r="B191" s="367" t="s">
        <v>753</v>
      </c>
      <c r="C191" s="367" t="s">
        <v>516</v>
      </c>
      <c r="D191" s="364">
        <v>48</v>
      </c>
      <c r="E191" s="364">
        <v>12</v>
      </c>
      <c r="F191" s="364">
        <v>36</v>
      </c>
      <c r="G191" s="364"/>
      <c r="H191" s="364"/>
      <c r="I191" s="398"/>
      <c r="J191" s="364"/>
      <c r="K191" s="364"/>
    </row>
    <row r="192" spans="1:11" x14ac:dyDescent="0.25">
      <c r="A192" s="366" t="s">
        <v>365</v>
      </c>
      <c r="B192" s="366" t="s">
        <v>3254</v>
      </c>
      <c r="C192" s="366" t="s">
        <v>516</v>
      </c>
      <c r="D192" s="364">
        <v>48</v>
      </c>
      <c r="E192" s="364">
        <v>36</v>
      </c>
      <c r="F192" s="364"/>
      <c r="G192" s="364">
        <v>60</v>
      </c>
      <c r="H192" s="364"/>
      <c r="I192" s="398"/>
      <c r="J192" s="364"/>
      <c r="K192" s="364"/>
    </row>
    <row r="193" spans="1:11" x14ac:dyDescent="0.25">
      <c r="A193" s="367" t="s">
        <v>408</v>
      </c>
      <c r="B193" s="367" t="s">
        <v>757</v>
      </c>
      <c r="C193" s="367" t="s">
        <v>592</v>
      </c>
      <c r="D193" s="364"/>
      <c r="E193" s="364"/>
      <c r="F193" s="364"/>
      <c r="G193" s="364"/>
      <c r="H193" s="364"/>
      <c r="I193" s="398"/>
      <c r="J193" s="364"/>
      <c r="K193" s="364"/>
    </row>
    <row r="194" spans="1:11" x14ac:dyDescent="0.25">
      <c r="A194" s="366" t="s">
        <v>758</v>
      </c>
      <c r="B194" s="366" t="s">
        <v>759</v>
      </c>
      <c r="C194" s="366" t="s">
        <v>595</v>
      </c>
      <c r="D194" s="364"/>
      <c r="E194" s="364"/>
      <c r="F194" s="364"/>
      <c r="G194" s="364"/>
      <c r="H194" s="364"/>
      <c r="I194" s="398"/>
      <c r="J194" s="364"/>
      <c r="K194" s="364"/>
    </row>
    <row r="195" spans="1:11" x14ac:dyDescent="0.25">
      <c r="A195" s="367" t="s">
        <v>366</v>
      </c>
      <c r="B195" s="367" t="s">
        <v>760</v>
      </c>
      <c r="C195" s="367" t="s">
        <v>516</v>
      </c>
      <c r="D195" s="364">
        <v>48</v>
      </c>
      <c r="E195" s="364">
        <v>36</v>
      </c>
      <c r="F195" s="364">
        <v>12</v>
      </c>
      <c r="G195" s="364"/>
      <c r="H195" s="364"/>
      <c r="I195" s="398"/>
      <c r="J195" s="364"/>
      <c r="K195" s="364"/>
    </row>
    <row r="196" spans="1:11" x14ac:dyDescent="0.25">
      <c r="A196" s="367" t="s">
        <v>367</v>
      </c>
      <c r="B196" s="367" t="s">
        <v>761</v>
      </c>
      <c r="C196" s="367" t="s">
        <v>516</v>
      </c>
      <c r="D196" s="364">
        <v>48</v>
      </c>
      <c r="E196" s="364">
        <v>24</v>
      </c>
      <c r="F196" s="364"/>
      <c r="G196" s="364">
        <v>24</v>
      </c>
      <c r="H196" s="364"/>
      <c r="I196" s="398"/>
      <c r="J196" s="364"/>
      <c r="K196" s="364"/>
    </row>
    <row r="197" spans="1:11" x14ac:dyDescent="0.25">
      <c r="A197" s="364" t="s">
        <v>368</v>
      </c>
      <c r="B197" s="364" t="s">
        <v>762</v>
      </c>
      <c r="C197" s="364" t="s">
        <v>34</v>
      </c>
      <c r="D197" s="364"/>
      <c r="E197" s="364"/>
      <c r="F197" s="364"/>
      <c r="G197" s="364"/>
      <c r="H197" s="364"/>
      <c r="I197" s="398"/>
      <c r="J197" s="364"/>
      <c r="K197" s="364"/>
    </row>
    <row r="198" spans="1:11" x14ac:dyDescent="0.25">
      <c r="A198" s="366" t="s">
        <v>369</v>
      </c>
      <c r="B198" s="366" t="s">
        <v>1035</v>
      </c>
      <c r="C198" s="366" t="s">
        <v>516</v>
      </c>
      <c r="D198" s="364">
        <v>48</v>
      </c>
      <c r="E198" s="364">
        <v>24</v>
      </c>
      <c r="F198" s="364"/>
      <c r="G198" s="364">
        <v>12</v>
      </c>
      <c r="H198" s="364"/>
      <c r="I198" s="398">
        <v>24</v>
      </c>
      <c r="J198" s="364"/>
      <c r="K198" s="364"/>
    </row>
    <row r="199" spans="1:11" x14ac:dyDescent="0.25">
      <c r="A199" s="366" t="s">
        <v>370</v>
      </c>
      <c r="B199" s="366" t="s">
        <v>764</v>
      </c>
      <c r="C199" s="366" t="s">
        <v>34</v>
      </c>
      <c r="D199" s="364">
        <v>42</v>
      </c>
      <c r="E199" s="364">
        <v>24</v>
      </c>
      <c r="F199" s="364">
        <v>36</v>
      </c>
      <c r="G199" s="364"/>
      <c r="H199" s="364"/>
      <c r="I199" s="398"/>
      <c r="J199" s="364"/>
      <c r="K199" s="364"/>
    </row>
    <row r="200" spans="1:11" x14ac:dyDescent="0.25">
      <c r="A200" s="476" t="s">
        <v>371</v>
      </c>
      <c r="B200" s="476" t="s">
        <v>765</v>
      </c>
      <c r="C200" s="476" t="s">
        <v>34</v>
      </c>
      <c r="D200" s="478">
        <v>41</v>
      </c>
      <c r="E200" s="478">
        <v>12</v>
      </c>
      <c r="F200" s="478">
        <v>21</v>
      </c>
      <c r="G200" s="478">
        <v>11</v>
      </c>
      <c r="H200" s="478"/>
      <c r="I200" s="479"/>
      <c r="J200" s="473"/>
      <c r="K200" s="473"/>
    </row>
    <row r="201" spans="1:11" x14ac:dyDescent="0.25">
      <c r="A201" s="477"/>
      <c r="B201" s="477"/>
      <c r="C201" s="477"/>
      <c r="D201" s="477"/>
      <c r="E201" s="477"/>
      <c r="F201" s="477"/>
      <c r="G201" s="477"/>
      <c r="H201" s="477"/>
      <c r="I201" s="480"/>
      <c r="J201" s="475"/>
      <c r="K201" s="475"/>
    </row>
    <row r="202" spans="1:11" x14ac:dyDescent="0.25">
      <c r="A202" s="366" t="s">
        <v>374</v>
      </c>
      <c r="B202" s="366" t="s">
        <v>766</v>
      </c>
      <c r="C202" s="366" t="s">
        <v>516</v>
      </c>
      <c r="D202" s="366"/>
      <c r="E202" s="366"/>
      <c r="F202" s="366"/>
      <c r="G202" s="366"/>
      <c r="H202" s="366"/>
      <c r="I202" s="369"/>
      <c r="J202" s="364"/>
      <c r="K202" s="364"/>
    </row>
    <row r="203" spans="1:11" ht="30" x14ac:dyDescent="0.25">
      <c r="A203" s="366" t="s">
        <v>376</v>
      </c>
      <c r="B203" s="366" t="s">
        <v>767</v>
      </c>
      <c r="C203" s="366" t="s">
        <v>511</v>
      </c>
      <c r="D203" s="366"/>
      <c r="E203" s="366"/>
      <c r="F203" s="366"/>
      <c r="G203" s="366"/>
      <c r="H203" s="366"/>
      <c r="I203" s="369"/>
      <c r="J203" s="364"/>
      <c r="K203" s="364"/>
    </row>
    <row r="204" spans="1:11" x14ac:dyDescent="0.25">
      <c r="A204" s="366" t="s">
        <v>377</v>
      </c>
      <c r="B204" s="366" t="s">
        <v>769</v>
      </c>
      <c r="C204" s="366" t="s">
        <v>511</v>
      </c>
      <c r="D204" s="366"/>
      <c r="E204" s="366"/>
      <c r="F204" s="366"/>
      <c r="G204" s="366"/>
      <c r="H204" s="366"/>
      <c r="I204" s="369"/>
      <c r="J204" s="364"/>
      <c r="K204" s="364"/>
    </row>
    <row r="205" spans="1:11" x14ac:dyDescent="0.25">
      <c r="A205" s="366" t="s">
        <v>378</v>
      </c>
      <c r="B205" s="366" t="s">
        <v>3255</v>
      </c>
      <c r="C205" s="366" t="s">
        <v>516</v>
      </c>
      <c r="D205" s="366"/>
      <c r="E205" s="366"/>
      <c r="F205" s="366"/>
      <c r="G205" s="366"/>
      <c r="H205" s="366"/>
      <c r="I205" s="369"/>
      <c r="J205" s="364"/>
      <c r="K205" s="364"/>
    </row>
    <row r="206" spans="1:11" x14ac:dyDescent="0.25">
      <c r="A206" s="366" t="s">
        <v>379</v>
      </c>
      <c r="B206" s="366" t="s">
        <v>3256</v>
      </c>
      <c r="C206" s="366" t="s">
        <v>516</v>
      </c>
      <c r="D206" s="366"/>
      <c r="E206" s="366"/>
      <c r="F206" s="366"/>
      <c r="G206" s="366"/>
      <c r="H206" s="366"/>
      <c r="I206" s="369"/>
      <c r="J206" s="364"/>
      <c r="K206" s="364"/>
    </row>
    <row r="207" spans="1:11" x14ac:dyDescent="0.25">
      <c r="A207" s="366" t="s">
        <v>380</v>
      </c>
      <c r="B207" s="366" t="s">
        <v>773</v>
      </c>
      <c r="C207" s="366" t="s">
        <v>516</v>
      </c>
      <c r="D207" s="366">
        <v>48</v>
      </c>
      <c r="E207" s="366">
        <v>24</v>
      </c>
      <c r="F207" s="366">
        <v>12</v>
      </c>
      <c r="G207" s="366"/>
      <c r="H207" s="366"/>
      <c r="I207" s="369"/>
      <c r="J207" s="364">
        <v>12</v>
      </c>
      <c r="K207" s="364"/>
    </row>
    <row r="208" spans="1:11" x14ac:dyDescent="0.25">
      <c r="A208" s="368" t="s">
        <v>375</v>
      </c>
      <c r="B208" s="366" t="s">
        <v>775</v>
      </c>
      <c r="C208" s="366" t="s">
        <v>786</v>
      </c>
      <c r="D208" s="366"/>
      <c r="E208" s="366"/>
      <c r="F208" s="366"/>
      <c r="G208" s="366"/>
      <c r="H208" s="366"/>
      <c r="I208" s="369"/>
      <c r="J208" s="364"/>
      <c r="K208" s="364"/>
    </row>
    <row r="209" spans="1:11" x14ac:dyDescent="0.25">
      <c r="A209" s="368" t="s">
        <v>375</v>
      </c>
      <c r="B209" s="366" t="s">
        <v>775</v>
      </c>
      <c r="C209" s="366" t="s">
        <v>34</v>
      </c>
      <c r="D209" s="366"/>
      <c r="E209" s="366"/>
      <c r="F209" s="366"/>
      <c r="G209" s="366"/>
      <c r="H209" s="366"/>
      <c r="I209" s="369"/>
      <c r="J209" s="364"/>
      <c r="K209" s="364"/>
    </row>
    <row r="210" spans="1:11" x14ac:dyDescent="0.25">
      <c r="A210" s="368" t="s">
        <v>375</v>
      </c>
      <c r="B210" s="366" t="s">
        <v>775</v>
      </c>
      <c r="C210" s="366" t="s">
        <v>516</v>
      </c>
      <c r="D210" s="366"/>
      <c r="E210" s="366"/>
      <c r="F210" s="366"/>
      <c r="G210" s="366"/>
      <c r="H210" s="366"/>
      <c r="I210" s="369"/>
      <c r="J210" s="364"/>
      <c r="K210" s="364"/>
    </row>
    <row r="211" spans="1:11" x14ac:dyDescent="0.25">
      <c r="A211" s="368" t="s">
        <v>776</v>
      </c>
      <c r="B211" s="366" t="s">
        <v>777</v>
      </c>
      <c r="C211" s="366" t="s">
        <v>592</v>
      </c>
      <c r="D211" s="366"/>
      <c r="E211" s="366"/>
      <c r="F211" s="366"/>
      <c r="G211" s="366"/>
      <c r="H211" s="366"/>
      <c r="I211" s="369"/>
      <c r="J211" s="364"/>
      <c r="K211" s="364"/>
    </row>
    <row r="212" spans="1:11" x14ac:dyDescent="0.25">
      <c r="A212" s="368" t="s">
        <v>776</v>
      </c>
      <c r="B212" s="366" t="s">
        <v>777</v>
      </c>
      <c r="C212" s="366" t="s">
        <v>778</v>
      </c>
      <c r="D212" s="366"/>
      <c r="E212" s="366"/>
      <c r="F212" s="366"/>
      <c r="G212" s="366"/>
      <c r="H212" s="366"/>
      <c r="I212" s="369"/>
      <c r="J212" s="364"/>
      <c r="K212" s="364"/>
    </row>
    <row r="213" spans="1:11" x14ac:dyDescent="0.25">
      <c r="A213" s="368" t="s">
        <v>779</v>
      </c>
      <c r="B213" s="366" t="s">
        <v>780</v>
      </c>
      <c r="C213" s="366" t="s">
        <v>618</v>
      </c>
      <c r="D213" s="366"/>
      <c r="E213" s="366"/>
      <c r="F213" s="366"/>
      <c r="G213" s="366"/>
      <c r="H213" s="366"/>
      <c r="I213" s="369"/>
      <c r="J213" s="364"/>
      <c r="K213" s="364"/>
    </row>
    <row r="214" spans="1:11" x14ac:dyDescent="0.25">
      <c r="A214" s="368" t="s">
        <v>779</v>
      </c>
      <c r="B214" s="366" t="s">
        <v>780</v>
      </c>
      <c r="C214" s="366" t="s">
        <v>595</v>
      </c>
      <c r="D214" s="366"/>
      <c r="E214" s="366"/>
      <c r="F214" s="366"/>
      <c r="G214" s="366"/>
      <c r="H214" s="366"/>
      <c r="I214" s="369"/>
      <c r="J214" s="364"/>
      <c r="K214" s="364"/>
    </row>
    <row r="215" spans="1:11" x14ac:dyDescent="0.25">
      <c r="A215" s="368" t="s">
        <v>373</v>
      </c>
      <c r="B215" s="366" t="s">
        <v>781</v>
      </c>
      <c r="C215" s="366" t="s">
        <v>516</v>
      </c>
      <c r="D215" s="366">
        <v>36</v>
      </c>
      <c r="E215" s="366"/>
      <c r="F215" s="366"/>
      <c r="G215" s="366"/>
      <c r="H215" s="366"/>
      <c r="I215" s="369">
        <v>36</v>
      </c>
      <c r="J215" s="364"/>
      <c r="K215" s="364"/>
    </row>
    <row r="216" spans="1:11" x14ac:dyDescent="0.25">
      <c r="A216" s="368" t="s">
        <v>373</v>
      </c>
      <c r="B216" s="366" t="s">
        <v>781</v>
      </c>
      <c r="C216" s="366" t="s">
        <v>34</v>
      </c>
      <c r="D216" s="366"/>
      <c r="E216" s="366"/>
      <c r="F216" s="366"/>
      <c r="G216" s="366"/>
      <c r="H216" s="366"/>
      <c r="I216" s="369"/>
      <c r="J216" s="364">
        <v>36</v>
      </c>
      <c r="K216" s="364"/>
    </row>
    <row r="217" spans="1:11" x14ac:dyDescent="0.25">
      <c r="A217" s="366" t="s">
        <v>372</v>
      </c>
      <c r="B217" s="366" t="s">
        <v>783</v>
      </c>
      <c r="C217" s="366" t="s">
        <v>34</v>
      </c>
      <c r="D217" s="366">
        <v>36</v>
      </c>
      <c r="E217" s="366"/>
      <c r="F217" s="366"/>
      <c r="G217" s="366"/>
      <c r="H217" s="366"/>
      <c r="I217" s="369">
        <v>36</v>
      </c>
      <c r="J217" s="364">
        <v>30</v>
      </c>
      <c r="K217" s="364">
        <v>9</v>
      </c>
    </row>
    <row r="218" spans="1:11" x14ac:dyDescent="0.25">
      <c r="A218" s="368" t="s">
        <v>784</v>
      </c>
      <c r="B218" s="366" t="s">
        <v>785</v>
      </c>
      <c r="C218" s="366" t="s">
        <v>786</v>
      </c>
      <c r="D218" s="366"/>
      <c r="E218" s="366"/>
      <c r="F218" s="366"/>
      <c r="G218" s="366"/>
      <c r="H218" s="366"/>
      <c r="I218" s="369"/>
      <c r="J218" s="364"/>
      <c r="K218" s="364"/>
    </row>
    <row r="219" spans="1:11" x14ac:dyDescent="0.25">
      <c r="A219" s="368" t="s">
        <v>784</v>
      </c>
      <c r="B219" s="366" t="s">
        <v>785</v>
      </c>
      <c r="C219" s="366" t="s">
        <v>34</v>
      </c>
      <c r="D219" s="366"/>
      <c r="E219" s="366"/>
      <c r="F219" s="366"/>
      <c r="G219" s="366"/>
      <c r="H219" s="366"/>
      <c r="I219" s="369"/>
      <c r="J219" s="364"/>
      <c r="K219" s="364"/>
    </row>
    <row r="220" spans="1:11" x14ac:dyDescent="0.25">
      <c r="A220" s="368" t="s">
        <v>784</v>
      </c>
      <c r="B220" s="366" t="s">
        <v>785</v>
      </c>
      <c r="C220" s="366" t="s">
        <v>516</v>
      </c>
      <c r="D220" s="366"/>
      <c r="E220" s="366"/>
      <c r="F220" s="366"/>
      <c r="G220" s="366"/>
      <c r="H220" s="366"/>
      <c r="I220" s="369"/>
      <c r="J220" s="364"/>
      <c r="K220" s="364"/>
    </row>
    <row r="221" spans="1:11" x14ac:dyDescent="0.25">
      <c r="A221" s="484" t="s">
        <v>787</v>
      </c>
      <c r="B221" s="476" t="s">
        <v>788</v>
      </c>
      <c r="C221" s="476" t="s">
        <v>592</v>
      </c>
      <c r="D221" s="476"/>
      <c r="E221" s="476"/>
      <c r="F221" s="476"/>
      <c r="G221" s="476"/>
      <c r="H221" s="476"/>
      <c r="I221" s="482"/>
      <c r="J221" s="473"/>
      <c r="K221" s="473"/>
    </row>
    <row r="222" spans="1:11" x14ac:dyDescent="0.25">
      <c r="A222" s="485"/>
      <c r="B222" s="481"/>
      <c r="C222" s="481"/>
      <c r="D222" s="481"/>
      <c r="E222" s="481"/>
      <c r="F222" s="481"/>
      <c r="G222" s="481"/>
      <c r="H222" s="481"/>
      <c r="I222" s="483"/>
      <c r="J222" s="474"/>
      <c r="K222" s="474"/>
    </row>
    <row r="223" spans="1:11" x14ac:dyDescent="0.25">
      <c r="A223" s="485"/>
      <c r="B223" s="481"/>
      <c r="C223" s="481"/>
      <c r="D223" s="481"/>
      <c r="E223" s="481"/>
      <c r="F223" s="481"/>
      <c r="G223" s="481"/>
      <c r="H223" s="481"/>
      <c r="I223" s="483"/>
      <c r="J223" s="474"/>
      <c r="K223" s="474"/>
    </row>
    <row r="224" spans="1:11" x14ac:dyDescent="0.25">
      <c r="A224" s="486"/>
      <c r="B224" s="477"/>
      <c r="C224" s="477"/>
      <c r="D224" s="477"/>
      <c r="E224" s="477"/>
      <c r="F224" s="477"/>
      <c r="G224" s="477"/>
      <c r="H224" s="477"/>
      <c r="I224" s="480"/>
      <c r="J224" s="475"/>
      <c r="K224" s="475"/>
    </row>
    <row r="225" spans="1:11" x14ac:dyDescent="0.25">
      <c r="A225" s="484" t="s">
        <v>787</v>
      </c>
      <c r="B225" s="476" t="s">
        <v>788</v>
      </c>
      <c r="C225" s="476" t="s">
        <v>778</v>
      </c>
      <c r="D225" s="476"/>
      <c r="E225" s="476"/>
      <c r="F225" s="476"/>
      <c r="G225" s="476"/>
      <c r="H225" s="476"/>
      <c r="I225" s="482"/>
      <c r="J225" s="473"/>
      <c r="K225" s="473"/>
    </row>
    <row r="226" spans="1:11" x14ac:dyDescent="0.25">
      <c r="A226" s="485"/>
      <c r="B226" s="481"/>
      <c r="C226" s="481"/>
      <c r="D226" s="481"/>
      <c r="E226" s="481"/>
      <c r="F226" s="481"/>
      <c r="G226" s="481"/>
      <c r="H226" s="481"/>
      <c r="I226" s="483"/>
      <c r="J226" s="474"/>
      <c r="K226" s="474"/>
    </row>
    <row r="227" spans="1:11" x14ac:dyDescent="0.25">
      <c r="A227" s="485"/>
      <c r="B227" s="481"/>
      <c r="C227" s="481"/>
      <c r="D227" s="481"/>
      <c r="E227" s="481"/>
      <c r="F227" s="481"/>
      <c r="G227" s="481"/>
      <c r="H227" s="481"/>
      <c r="I227" s="483"/>
      <c r="J227" s="474"/>
      <c r="K227" s="474"/>
    </row>
    <row r="228" spans="1:11" x14ac:dyDescent="0.25">
      <c r="A228" s="486"/>
      <c r="B228" s="477"/>
      <c r="C228" s="477"/>
      <c r="D228" s="477"/>
      <c r="E228" s="477"/>
      <c r="F228" s="477"/>
      <c r="G228" s="477"/>
      <c r="H228" s="477"/>
      <c r="I228" s="480"/>
      <c r="J228" s="475"/>
      <c r="K228" s="475"/>
    </row>
    <row r="229" spans="1:11" x14ac:dyDescent="0.25">
      <c r="A229" s="366" t="s">
        <v>435</v>
      </c>
      <c r="B229" s="366" t="s">
        <v>790</v>
      </c>
      <c r="C229" s="366" t="s">
        <v>516</v>
      </c>
      <c r="D229" s="366">
        <v>52</v>
      </c>
      <c r="E229" s="366">
        <v>22</v>
      </c>
      <c r="F229" s="366">
        <v>22</v>
      </c>
      <c r="G229" s="366"/>
      <c r="H229" s="366">
        <v>8</v>
      </c>
      <c r="I229" s="369"/>
      <c r="J229" s="364"/>
      <c r="K229" s="364"/>
    </row>
    <row r="230" spans="1:11" x14ac:dyDescent="0.25">
      <c r="A230" s="366" t="s">
        <v>433</v>
      </c>
      <c r="B230" s="366" t="s">
        <v>792</v>
      </c>
      <c r="C230" s="366" t="s">
        <v>520</v>
      </c>
      <c r="D230" s="366"/>
      <c r="E230" s="366"/>
      <c r="F230" s="366"/>
      <c r="G230" s="366"/>
      <c r="H230" s="366"/>
      <c r="I230" s="369"/>
      <c r="J230" s="364"/>
      <c r="K230" s="364"/>
    </row>
    <row r="231" spans="1:11" x14ac:dyDescent="0.25">
      <c r="A231" s="366" t="s">
        <v>453</v>
      </c>
      <c r="B231" s="366" t="s">
        <v>794</v>
      </c>
      <c r="C231" s="366" t="s">
        <v>34</v>
      </c>
      <c r="D231" s="366">
        <v>50</v>
      </c>
      <c r="E231" s="366">
        <v>24</v>
      </c>
      <c r="F231" s="366">
        <v>8</v>
      </c>
      <c r="G231" s="366">
        <v>12</v>
      </c>
      <c r="H231" s="366">
        <v>6</v>
      </c>
      <c r="I231" s="369"/>
      <c r="J231" s="364"/>
      <c r="K231" s="364"/>
    </row>
    <row r="232" spans="1:11" x14ac:dyDescent="0.25">
      <c r="A232" s="366" t="s">
        <v>436</v>
      </c>
      <c r="B232" s="366" t="s">
        <v>795</v>
      </c>
      <c r="C232" s="367" t="s">
        <v>618</v>
      </c>
      <c r="D232" s="367">
        <v>72</v>
      </c>
      <c r="E232" s="367">
        <v>24</v>
      </c>
      <c r="F232" s="367">
        <v>24</v>
      </c>
      <c r="G232" s="367"/>
      <c r="H232" s="367">
        <v>24</v>
      </c>
      <c r="I232" s="400"/>
      <c r="J232" s="364"/>
      <c r="K232" s="364"/>
    </row>
    <row r="233" spans="1:11" x14ac:dyDescent="0.25">
      <c r="A233" s="366" t="s">
        <v>437</v>
      </c>
      <c r="B233" s="366" t="s">
        <v>3257</v>
      </c>
      <c r="C233" s="366" t="s">
        <v>666</v>
      </c>
      <c r="D233" s="366">
        <v>35</v>
      </c>
      <c r="E233" s="366"/>
      <c r="F233" s="366"/>
      <c r="G233" s="366"/>
      <c r="H233" s="366"/>
      <c r="I233" s="369" t="s">
        <v>3258</v>
      </c>
      <c r="J233" s="364"/>
      <c r="K233" s="364"/>
    </row>
    <row r="234" spans="1:11" ht="15.75" x14ac:dyDescent="0.25">
      <c r="A234" s="370" t="s">
        <v>438</v>
      </c>
      <c r="B234" s="370" t="s">
        <v>799</v>
      </c>
      <c r="C234" s="366" t="s">
        <v>659</v>
      </c>
      <c r="D234" s="366">
        <v>56</v>
      </c>
      <c r="E234" s="402">
        <v>6</v>
      </c>
      <c r="F234" s="402">
        <v>9</v>
      </c>
      <c r="G234" s="402">
        <v>9</v>
      </c>
      <c r="H234" s="402">
        <v>32</v>
      </c>
      <c r="I234" s="369"/>
      <c r="J234" s="364"/>
      <c r="K234" s="364"/>
    </row>
    <row r="235" spans="1:11" ht="30" x14ac:dyDescent="0.25">
      <c r="A235" s="370" t="s">
        <v>439</v>
      </c>
      <c r="B235" s="370" t="s">
        <v>1053</v>
      </c>
      <c r="C235" s="366" t="s">
        <v>520</v>
      </c>
      <c r="D235" s="366"/>
      <c r="E235" s="366"/>
      <c r="F235" s="366"/>
      <c r="G235" s="366"/>
      <c r="H235" s="366"/>
      <c r="I235" s="369"/>
      <c r="J235" s="364"/>
      <c r="K235" s="364"/>
    </row>
    <row r="236" spans="1:11" x14ac:dyDescent="0.25">
      <c r="A236" s="370" t="s">
        <v>442</v>
      </c>
      <c r="B236" s="370" t="s">
        <v>1055</v>
      </c>
      <c r="C236" s="366" t="s">
        <v>516</v>
      </c>
      <c r="D236" s="366"/>
      <c r="E236" s="366"/>
      <c r="F236" s="366"/>
      <c r="G236" s="366"/>
      <c r="H236" s="366"/>
      <c r="I236" s="369"/>
      <c r="J236" s="364"/>
      <c r="K236" s="364"/>
    </row>
    <row r="237" spans="1:11" x14ac:dyDescent="0.25">
      <c r="A237" s="370" t="s">
        <v>443</v>
      </c>
      <c r="B237" s="370" t="s">
        <v>1018</v>
      </c>
      <c r="C237" s="366" t="s">
        <v>516</v>
      </c>
      <c r="D237" s="366"/>
      <c r="E237" s="366"/>
      <c r="F237" s="366"/>
      <c r="G237" s="366"/>
      <c r="H237" s="366"/>
      <c r="I237" s="369"/>
      <c r="J237" s="364"/>
      <c r="K237" s="364"/>
    </row>
    <row r="238" spans="1:11" x14ac:dyDescent="0.25">
      <c r="A238" s="370" t="s">
        <v>444</v>
      </c>
      <c r="B238" s="370" t="s">
        <v>806</v>
      </c>
      <c r="C238" s="366" t="s">
        <v>664</v>
      </c>
      <c r="D238" s="366">
        <v>51</v>
      </c>
      <c r="E238" s="366">
        <v>14</v>
      </c>
      <c r="F238" s="366">
        <v>21</v>
      </c>
      <c r="G238" s="366"/>
      <c r="H238" s="366">
        <v>16</v>
      </c>
      <c r="I238" s="369"/>
      <c r="J238" s="364"/>
      <c r="K238" s="364"/>
    </row>
    <row r="239" spans="1:11" x14ac:dyDescent="0.25">
      <c r="A239" s="372" t="s">
        <v>808</v>
      </c>
      <c r="B239" s="370" t="s">
        <v>809</v>
      </c>
      <c r="C239" s="366" t="s">
        <v>34</v>
      </c>
      <c r="D239" s="366"/>
      <c r="E239" s="366"/>
      <c r="F239" s="366"/>
      <c r="G239" s="366"/>
      <c r="H239" s="366"/>
      <c r="I239" s="369"/>
      <c r="J239" s="364">
        <v>2</v>
      </c>
      <c r="K239" s="364"/>
    </row>
    <row r="240" spans="1:11" x14ac:dyDescent="0.25">
      <c r="A240" s="372" t="s">
        <v>808</v>
      </c>
      <c r="B240" s="370" t="s">
        <v>809</v>
      </c>
      <c r="C240" s="366" t="s">
        <v>516</v>
      </c>
      <c r="D240" s="366"/>
      <c r="E240" s="366"/>
      <c r="F240" s="366"/>
      <c r="G240" s="366"/>
      <c r="H240" s="366"/>
      <c r="I240" s="369"/>
      <c r="J240" s="364"/>
      <c r="K240" s="364"/>
    </row>
    <row r="241" spans="1:11" x14ac:dyDescent="0.25">
      <c r="A241" s="372" t="s">
        <v>811</v>
      </c>
      <c r="B241" s="370" t="s">
        <v>812</v>
      </c>
      <c r="C241" s="366" t="s">
        <v>34</v>
      </c>
      <c r="D241" s="366"/>
      <c r="E241" s="366"/>
      <c r="F241" s="366"/>
      <c r="G241" s="366"/>
      <c r="H241" s="366"/>
      <c r="I241" s="369"/>
      <c r="J241" s="364"/>
      <c r="K241" s="364"/>
    </row>
    <row r="242" spans="1:11" x14ac:dyDescent="0.25">
      <c r="A242" s="372" t="s">
        <v>811</v>
      </c>
      <c r="B242" s="370" t="s">
        <v>812</v>
      </c>
      <c r="C242" s="366" t="s">
        <v>516</v>
      </c>
      <c r="D242" s="366"/>
      <c r="E242" s="366"/>
      <c r="F242" s="366"/>
      <c r="G242" s="366"/>
      <c r="H242" s="366"/>
      <c r="I242" s="369"/>
      <c r="J242" s="364"/>
      <c r="K242" s="364"/>
    </row>
    <row r="243" spans="1:11" x14ac:dyDescent="0.25">
      <c r="A243" s="370" t="s">
        <v>450</v>
      </c>
      <c r="B243" s="370" t="s">
        <v>3259</v>
      </c>
      <c r="C243" s="366" t="s">
        <v>595</v>
      </c>
      <c r="D243" s="366"/>
      <c r="E243" s="366"/>
      <c r="F243" s="366"/>
      <c r="G243" s="366"/>
      <c r="H243" s="366"/>
      <c r="I243" s="369"/>
      <c r="J243" s="364"/>
      <c r="K243" s="364"/>
    </row>
    <row r="244" spans="1:11" x14ac:dyDescent="0.25">
      <c r="A244" s="372" t="s">
        <v>486</v>
      </c>
      <c r="B244" s="370" t="s">
        <v>3260</v>
      </c>
      <c r="C244" s="366" t="s">
        <v>786</v>
      </c>
      <c r="D244" s="366"/>
      <c r="E244" s="366"/>
      <c r="F244" s="366"/>
      <c r="G244" s="366"/>
      <c r="H244" s="366"/>
      <c r="I244" s="369"/>
      <c r="J244" s="364"/>
      <c r="K244" s="364"/>
    </row>
    <row r="245" spans="1:11" x14ac:dyDescent="0.25">
      <c r="A245" s="372" t="s">
        <v>486</v>
      </c>
      <c r="B245" s="370" t="s">
        <v>3260</v>
      </c>
      <c r="C245" s="366" t="s">
        <v>34</v>
      </c>
      <c r="D245" s="366"/>
      <c r="E245" s="366"/>
      <c r="F245" s="366"/>
      <c r="G245" s="366"/>
      <c r="H245" s="366"/>
      <c r="I245" s="369"/>
      <c r="J245" s="364"/>
      <c r="K245" s="364"/>
    </row>
    <row r="246" spans="1:11" x14ac:dyDescent="0.25">
      <c r="A246" s="372" t="s">
        <v>486</v>
      </c>
      <c r="B246" s="370" t="s">
        <v>3260</v>
      </c>
      <c r="C246" s="366" t="s">
        <v>516</v>
      </c>
      <c r="D246" s="366"/>
      <c r="E246" s="366"/>
      <c r="F246" s="366"/>
      <c r="G246" s="366"/>
      <c r="H246" s="366"/>
      <c r="I246" s="369"/>
      <c r="J246" s="364"/>
      <c r="K246" s="364"/>
    </row>
    <row r="247" spans="1:11" x14ac:dyDescent="0.25">
      <c r="A247" s="370" t="s">
        <v>468</v>
      </c>
      <c r="B247" s="370" t="s">
        <v>819</v>
      </c>
      <c r="C247" s="366" t="s">
        <v>516</v>
      </c>
      <c r="D247" s="366"/>
      <c r="E247" s="366"/>
      <c r="F247" s="366"/>
      <c r="G247" s="366"/>
      <c r="H247" s="366"/>
      <c r="I247" s="369"/>
      <c r="J247" s="364"/>
      <c r="K247" s="364"/>
    </row>
    <row r="248" spans="1:11" x14ac:dyDescent="0.25">
      <c r="A248" s="370" t="s">
        <v>470</v>
      </c>
      <c r="B248" s="370" t="s">
        <v>820</v>
      </c>
      <c r="C248" s="366" t="s">
        <v>34</v>
      </c>
      <c r="D248" s="366"/>
      <c r="E248" s="366"/>
      <c r="F248" s="366"/>
      <c r="G248" s="366"/>
      <c r="H248" s="366"/>
      <c r="I248" s="369"/>
      <c r="J248" s="364"/>
      <c r="K248" s="364"/>
    </row>
    <row r="249" spans="1:11" x14ac:dyDescent="0.25">
      <c r="A249" s="370" t="s">
        <v>475</v>
      </c>
      <c r="B249" s="370" t="s">
        <v>824</v>
      </c>
      <c r="C249" s="366" t="s">
        <v>34</v>
      </c>
      <c r="D249" s="366">
        <v>47</v>
      </c>
      <c r="E249" s="366">
        <v>11</v>
      </c>
      <c r="F249" s="366">
        <v>16.5</v>
      </c>
      <c r="G249" s="366">
        <v>16.5</v>
      </c>
      <c r="H249" s="366">
        <v>3</v>
      </c>
      <c r="I249" s="369"/>
      <c r="J249" s="364"/>
      <c r="K249" s="364"/>
    </row>
    <row r="250" spans="1:11" x14ac:dyDescent="0.25">
      <c r="A250" s="370" t="s">
        <v>479</v>
      </c>
      <c r="B250" s="370" t="s">
        <v>825</v>
      </c>
      <c r="C250" s="366" t="s">
        <v>34</v>
      </c>
      <c r="D250" s="366">
        <v>49</v>
      </c>
      <c r="E250" s="366">
        <v>29</v>
      </c>
      <c r="F250" s="366"/>
      <c r="G250" s="366">
        <v>13</v>
      </c>
      <c r="H250" s="366">
        <v>7</v>
      </c>
      <c r="I250" s="369"/>
      <c r="J250" s="364"/>
      <c r="K250" s="364"/>
    </row>
    <row r="251" spans="1:11" x14ac:dyDescent="0.25">
      <c r="A251" s="370" t="s">
        <v>480</v>
      </c>
      <c r="B251" s="370" t="s">
        <v>1027</v>
      </c>
      <c r="C251" s="366" t="s">
        <v>516</v>
      </c>
      <c r="D251" s="366">
        <v>57</v>
      </c>
      <c r="E251" s="366">
        <v>15</v>
      </c>
      <c r="F251" s="366"/>
      <c r="G251" s="366">
        <v>26</v>
      </c>
      <c r="H251" s="366">
        <v>10</v>
      </c>
      <c r="I251" s="369"/>
      <c r="J251" s="364"/>
      <c r="K251" s="364">
        <v>6</v>
      </c>
    </row>
    <row r="252" spans="1:11" x14ac:dyDescent="0.25">
      <c r="A252" s="374" t="s">
        <v>487</v>
      </c>
      <c r="B252" s="375" t="s">
        <v>827</v>
      </c>
      <c r="C252" s="367" t="s">
        <v>34</v>
      </c>
      <c r="D252" s="367"/>
      <c r="E252" s="367"/>
      <c r="F252" s="367"/>
      <c r="G252" s="367"/>
      <c r="H252" s="367"/>
      <c r="I252" s="400"/>
      <c r="J252" s="364"/>
      <c r="K252" s="364"/>
    </row>
    <row r="253" spans="1:11" x14ac:dyDescent="0.25">
      <c r="A253" s="370" t="s">
        <v>473</v>
      </c>
      <c r="B253" s="370" t="s">
        <v>828</v>
      </c>
      <c r="C253" s="366" t="s">
        <v>520</v>
      </c>
      <c r="D253" s="366"/>
      <c r="E253" s="366"/>
      <c r="F253" s="366"/>
      <c r="G253" s="366"/>
      <c r="H253" s="366"/>
      <c r="I253" s="369"/>
      <c r="J253" s="364"/>
      <c r="K253" s="364"/>
    </row>
    <row r="254" spans="1:11" x14ac:dyDescent="0.25">
      <c r="A254" s="370" t="s">
        <v>481</v>
      </c>
      <c r="B254" s="370" t="s">
        <v>830</v>
      </c>
      <c r="C254" s="366" t="s">
        <v>520</v>
      </c>
      <c r="D254" s="366">
        <v>36</v>
      </c>
      <c r="E254" s="366">
        <v>26</v>
      </c>
      <c r="F254" s="366">
        <v>10</v>
      </c>
      <c r="G254" s="366"/>
      <c r="H254" s="366"/>
      <c r="I254" s="369"/>
      <c r="J254" s="364"/>
      <c r="K254" s="364"/>
    </row>
    <row r="255" spans="1:11" x14ac:dyDescent="0.25">
      <c r="A255" s="370" t="s">
        <v>482</v>
      </c>
      <c r="B255" s="370" t="s">
        <v>3261</v>
      </c>
      <c r="C255" s="366" t="s">
        <v>546</v>
      </c>
      <c r="D255" s="366"/>
      <c r="E255" s="366"/>
      <c r="F255" s="366"/>
      <c r="G255" s="366"/>
      <c r="H255" s="366"/>
      <c r="I255" s="369"/>
      <c r="J255" s="364"/>
      <c r="K255" s="364"/>
    </row>
    <row r="256" spans="1:11" x14ac:dyDescent="0.25">
      <c r="A256" s="370" t="s">
        <v>483</v>
      </c>
      <c r="B256" s="370" t="s">
        <v>832</v>
      </c>
      <c r="C256" s="366" t="s">
        <v>666</v>
      </c>
      <c r="D256" s="366"/>
      <c r="E256" s="366"/>
      <c r="F256" s="366"/>
      <c r="G256" s="366"/>
      <c r="H256" s="366"/>
      <c r="I256" s="369"/>
      <c r="J256" s="364"/>
      <c r="K256" s="364"/>
    </row>
    <row r="257" spans="1:11" x14ac:dyDescent="0.25">
      <c r="A257" s="370" t="s">
        <v>484</v>
      </c>
      <c r="B257" s="370" t="s">
        <v>833</v>
      </c>
      <c r="C257" s="366" t="s">
        <v>803</v>
      </c>
      <c r="D257" s="366">
        <v>40</v>
      </c>
      <c r="E257" s="366">
        <v>16</v>
      </c>
      <c r="F257" s="366">
        <v>12</v>
      </c>
      <c r="G257" s="366"/>
      <c r="H257" s="366"/>
      <c r="I257" s="369"/>
      <c r="J257" s="364">
        <v>12</v>
      </c>
      <c r="K257" s="364"/>
    </row>
    <row r="258" spans="1:11" x14ac:dyDescent="0.25">
      <c r="A258" s="370" t="s">
        <v>3262</v>
      </c>
      <c r="B258" s="370" t="s">
        <v>833</v>
      </c>
      <c r="C258" s="366"/>
      <c r="D258" s="366"/>
      <c r="E258" s="366"/>
      <c r="F258" s="366"/>
      <c r="G258" s="366"/>
      <c r="H258" s="366"/>
      <c r="I258" s="369"/>
      <c r="J258" s="364"/>
      <c r="K258" s="364"/>
    </row>
    <row r="259" spans="1:11" ht="30" x14ac:dyDescent="0.25">
      <c r="A259" s="370" t="s">
        <v>494</v>
      </c>
      <c r="B259" s="370" t="s">
        <v>1063</v>
      </c>
      <c r="C259" s="366" t="s">
        <v>595</v>
      </c>
      <c r="D259" s="366">
        <v>30</v>
      </c>
      <c r="E259" s="366"/>
      <c r="F259" s="366"/>
      <c r="G259" s="366"/>
      <c r="H259" s="366"/>
      <c r="I259" s="369"/>
      <c r="J259" s="364"/>
      <c r="K259" s="364"/>
    </row>
    <row r="260" spans="1:11" x14ac:dyDescent="0.25">
      <c r="A260" s="370" t="s">
        <v>383</v>
      </c>
      <c r="B260" s="370" t="s">
        <v>835</v>
      </c>
      <c r="C260" s="366" t="s">
        <v>516</v>
      </c>
      <c r="D260" s="366"/>
      <c r="E260" s="366"/>
      <c r="F260" s="366"/>
      <c r="G260" s="366"/>
      <c r="H260" s="366"/>
      <c r="I260" s="369"/>
      <c r="J260" s="364"/>
      <c r="K260" s="364"/>
    </row>
    <row r="261" spans="1:11" x14ac:dyDescent="0.25">
      <c r="A261" s="370" t="s">
        <v>384</v>
      </c>
      <c r="B261" s="370" t="s">
        <v>837</v>
      </c>
      <c r="C261" s="366" t="s">
        <v>34</v>
      </c>
      <c r="D261" s="366"/>
      <c r="E261" s="366"/>
      <c r="F261" s="366"/>
      <c r="G261" s="366"/>
      <c r="H261" s="366"/>
      <c r="I261" s="369"/>
      <c r="J261" s="364"/>
      <c r="K261" s="364"/>
    </row>
    <row r="262" spans="1:11" x14ac:dyDescent="0.25">
      <c r="A262" s="370" t="s">
        <v>385</v>
      </c>
      <c r="B262" s="370" t="s">
        <v>3263</v>
      </c>
      <c r="C262" s="366" t="s">
        <v>34</v>
      </c>
      <c r="D262" s="366">
        <v>36</v>
      </c>
      <c r="E262" s="366">
        <v>24</v>
      </c>
      <c r="F262" s="366"/>
      <c r="G262" s="366">
        <v>12</v>
      </c>
      <c r="H262" s="366"/>
      <c r="I262" s="369"/>
      <c r="J262" s="364"/>
      <c r="K262" s="364"/>
    </row>
    <row r="263" spans="1:11" x14ac:dyDescent="0.25">
      <c r="A263" s="372" t="s">
        <v>1038</v>
      </c>
      <c r="B263" s="370" t="s">
        <v>3264</v>
      </c>
      <c r="C263" s="366" t="s">
        <v>34</v>
      </c>
      <c r="D263" s="366">
        <v>36</v>
      </c>
      <c r="E263" s="366">
        <v>24</v>
      </c>
      <c r="F263" s="366"/>
      <c r="G263" s="366">
        <v>12</v>
      </c>
      <c r="H263" s="366"/>
      <c r="I263" s="369"/>
      <c r="J263" s="364"/>
      <c r="K263" s="364"/>
    </row>
    <row r="264" spans="1:11" x14ac:dyDescent="0.25">
      <c r="A264" s="372" t="s">
        <v>1038</v>
      </c>
      <c r="B264" s="370" t="s">
        <v>3264</v>
      </c>
      <c r="C264" s="366" t="s">
        <v>511</v>
      </c>
      <c r="D264" s="366"/>
      <c r="E264" s="366"/>
      <c r="F264" s="366"/>
      <c r="G264" s="366"/>
      <c r="H264" s="366"/>
      <c r="I264" s="369"/>
      <c r="J264" s="364"/>
      <c r="K264" s="364"/>
    </row>
    <row r="265" spans="1:11" x14ac:dyDescent="0.25">
      <c r="A265" s="370" t="s">
        <v>1039</v>
      </c>
      <c r="B265" s="370" t="s">
        <v>3265</v>
      </c>
      <c r="C265" s="366" t="s">
        <v>516</v>
      </c>
      <c r="D265" s="366">
        <v>36</v>
      </c>
      <c r="E265" s="366">
        <v>18</v>
      </c>
      <c r="F265" s="366"/>
      <c r="G265" s="366">
        <v>9</v>
      </c>
      <c r="H265" s="366"/>
      <c r="I265" s="369"/>
      <c r="J265" s="364"/>
      <c r="K265" s="364"/>
    </row>
    <row r="266" spans="1:11" x14ac:dyDescent="0.25">
      <c r="A266" s="370" t="s">
        <v>387</v>
      </c>
      <c r="B266" s="370" t="s">
        <v>3266</v>
      </c>
      <c r="C266" s="366" t="s">
        <v>34</v>
      </c>
      <c r="D266" s="366"/>
      <c r="E266" s="366"/>
      <c r="F266" s="366"/>
      <c r="G266" s="366"/>
      <c r="H266" s="366"/>
      <c r="I266" s="369"/>
      <c r="J266" s="364"/>
      <c r="K266" s="364"/>
    </row>
    <row r="267" spans="1:11" x14ac:dyDescent="0.25">
      <c r="A267" s="377" t="s">
        <v>467</v>
      </c>
      <c r="B267" s="378" t="s">
        <v>843</v>
      </c>
      <c r="C267" s="366" t="s">
        <v>34</v>
      </c>
      <c r="D267" s="366"/>
      <c r="E267" s="366"/>
      <c r="F267" s="366"/>
      <c r="G267" s="366"/>
      <c r="H267" s="366"/>
      <c r="I267" s="369"/>
      <c r="J267" s="364"/>
      <c r="K267" s="364"/>
    </row>
    <row r="268" spans="1:11" x14ac:dyDescent="0.25">
      <c r="A268" s="476" t="s">
        <v>466</v>
      </c>
      <c r="B268" s="476" t="s">
        <v>3267</v>
      </c>
      <c r="C268" s="476" t="s">
        <v>516</v>
      </c>
      <c r="D268" s="476">
        <v>40</v>
      </c>
      <c r="E268" s="476">
        <v>12</v>
      </c>
      <c r="F268" s="476"/>
      <c r="G268" s="476">
        <v>24</v>
      </c>
      <c r="H268" s="476">
        <v>7</v>
      </c>
      <c r="I268" s="482"/>
      <c r="J268" s="473"/>
      <c r="K268" s="473"/>
    </row>
    <row r="269" spans="1:11" x14ac:dyDescent="0.25">
      <c r="A269" s="481"/>
      <c r="B269" s="481"/>
      <c r="C269" s="481"/>
      <c r="D269" s="481"/>
      <c r="E269" s="481"/>
      <c r="F269" s="481"/>
      <c r="G269" s="481"/>
      <c r="H269" s="481"/>
      <c r="I269" s="483"/>
      <c r="J269" s="474"/>
      <c r="K269" s="474"/>
    </row>
    <row r="270" spans="1:11" x14ac:dyDescent="0.25">
      <c r="A270" s="477"/>
      <c r="B270" s="477"/>
      <c r="C270" s="477"/>
      <c r="D270" s="477"/>
      <c r="E270" s="477"/>
      <c r="F270" s="477"/>
      <c r="G270" s="477"/>
      <c r="H270" s="477"/>
      <c r="I270" s="480"/>
      <c r="J270" s="475"/>
      <c r="K270" s="475"/>
    </row>
    <row r="271" spans="1:11" x14ac:dyDescent="0.25">
      <c r="A271" s="377" t="s">
        <v>403</v>
      </c>
      <c r="B271" s="378" t="s">
        <v>846</v>
      </c>
      <c r="C271" s="366" t="s">
        <v>516</v>
      </c>
      <c r="D271" s="366">
        <v>47</v>
      </c>
      <c r="E271" s="366">
        <v>24</v>
      </c>
      <c r="F271" s="366"/>
      <c r="G271" s="366">
        <v>12</v>
      </c>
      <c r="H271" s="366"/>
      <c r="I271" s="369"/>
      <c r="J271" s="364"/>
      <c r="K271" s="364"/>
    </row>
    <row r="272" spans="1:11" x14ac:dyDescent="0.25">
      <c r="A272" s="377" t="s">
        <v>422</v>
      </c>
      <c r="B272" s="378" t="s">
        <v>848</v>
      </c>
      <c r="C272" s="366" t="s">
        <v>34</v>
      </c>
      <c r="D272" s="366">
        <v>48</v>
      </c>
      <c r="E272" s="366">
        <v>24</v>
      </c>
      <c r="F272" s="366"/>
      <c r="G272" s="366">
        <v>24</v>
      </c>
      <c r="H272" s="366"/>
      <c r="I272" s="369"/>
      <c r="J272" s="364"/>
      <c r="K272" s="364"/>
    </row>
    <row r="273" spans="1:11" x14ac:dyDescent="0.25">
      <c r="A273" s="377" t="s">
        <v>423</v>
      </c>
      <c r="B273" s="378" t="s">
        <v>850</v>
      </c>
      <c r="C273" s="366" t="s">
        <v>516</v>
      </c>
      <c r="D273" s="366"/>
      <c r="E273" s="366"/>
      <c r="F273" s="366"/>
      <c r="G273" s="366"/>
      <c r="H273" s="366"/>
      <c r="I273" s="369"/>
      <c r="J273" s="364"/>
      <c r="K273" s="364"/>
    </row>
    <row r="274" spans="1:11" x14ac:dyDescent="0.25">
      <c r="A274" s="377" t="s">
        <v>424</v>
      </c>
      <c r="B274" s="378" t="s">
        <v>852</v>
      </c>
      <c r="C274" s="366" t="s">
        <v>516</v>
      </c>
      <c r="D274" s="366">
        <v>48</v>
      </c>
      <c r="E274" s="366"/>
      <c r="F274" s="366"/>
      <c r="G274" s="366"/>
      <c r="H274" s="366"/>
      <c r="I274" s="369"/>
      <c r="J274" s="364"/>
      <c r="K274" s="364"/>
    </row>
    <row r="275" spans="1:11" x14ac:dyDescent="0.25">
      <c r="A275" s="377" t="s">
        <v>425</v>
      </c>
      <c r="B275" s="378" t="s">
        <v>3268</v>
      </c>
      <c r="C275" s="366" t="s">
        <v>34</v>
      </c>
      <c r="D275" s="366"/>
      <c r="E275" s="366"/>
      <c r="F275" s="366"/>
      <c r="G275" s="366"/>
      <c r="H275" s="366"/>
      <c r="I275" s="366"/>
      <c r="J275" s="403"/>
      <c r="K275" s="399"/>
    </row>
    <row r="276" spans="1:11" x14ac:dyDescent="0.25">
      <c r="A276" s="476" t="s">
        <v>856</v>
      </c>
      <c r="B276" s="476" t="s">
        <v>857</v>
      </c>
      <c r="C276" s="476" t="s">
        <v>592</v>
      </c>
      <c r="D276" s="476"/>
      <c r="E276" s="476"/>
      <c r="F276" s="476"/>
      <c r="G276" s="476"/>
      <c r="H276" s="476"/>
      <c r="I276" s="476"/>
      <c r="J276" s="482"/>
      <c r="K276" s="473"/>
    </row>
    <row r="277" spans="1:11" x14ac:dyDescent="0.25">
      <c r="A277" s="481"/>
      <c r="B277" s="481"/>
      <c r="C277" s="481"/>
      <c r="D277" s="481"/>
      <c r="E277" s="481"/>
      <c r="F277" s="481"/>
      <c r="G277" s="481"/>
      <c r="H277" s="481"/>
      <c r="I277" s="481"/>
      <c r="J277" s="483"/>
      <c r="K277" s="474"/>
    </row>
    <row r="278" spans="1:11" x14ac:dyDescent="0.25">
      <c r="A278" s="477"/>
      <c r="B278" s="477"/>
      <c r="C278" s="477"/>
      <c r="D278" s="477"/>
      <c r="E278" s="477"/>
      <c r="F278" s="477"/>
      <c r="G278" s="477"/>
      <c r="H278" s="477"/>
      <c r="I278" s="477"/>
      <c r="J278" s="480"/>
      <c r="K278" s="475"/>
    </row>
    <row r="279" spans="1:11" ht="30" x14ac:dyDescent="0.25">
      <c r="A279" s="377" t="s">
        <v>858</v>
      </c>
      <c r="B279" s="378" t="s">
        <v>859</v>
      </c>
      <c r="C279" s="366" t="s">
        <v>595</v>
      </c>
      <c r="D279" s="366"/>
      <c r="E279" s="366"/>
      <c r="F279" s="366"/>
      <c r="G279" s="366"/>
      <c r="H279" s="366"/>
      <c r="I279" s="366"/>
      <c r="J279" s="369"/>
      <c r="K279" s="364"/>
    </row>
    <row r="280" spans="1:11" x14ac:dyDescent="0.25">
      <c r="A280" s="484" t="s">
        <v>445</v>
      </c>
      <c r="B280" s="476" t="s">
        <v>860</v>
      </c>
      <c r="C280" s="476" t="s">
        <v>786</v>
      </c>
      <c r="D280" s="476"/>
      <c r="E280" s="476"/>
      <c r="F280" s="476"/>
      <c r="G280" s="476"/>
      <c r="H280" s="476"/>
      <c r="I280" s="476"/>
      <c r="J280" s="482"/>
      <c r="K280" s="473"/>
    </row>
    <row r="281" spans="1:11" x14ac:dyDescent="0.25">
      <c r="A281" s="485"/>
      <c r="B281" s="481"/>
      <c r="C281" s="481"/>
      <c r="D281" s="481"/>
      <c r="E281" s="481"/>
      <c r="F281" s="481"/>
      <c r="G281" s="481"/>
      <c r="H281" s="481"/>
      <c r="I281" s="481"/>
      <c r="J281" s="483"/>
      <c r="K281" s="474"/>
    </row>
    <row r="282" spans="1:11" x14ac:dyDescent="0.25">
      <c r="A282" s="485"/>
      <c r="B282" s="481"/>
      <c r="C282" s="481"/>
      <c r="D282" s="481"/>
      <c r="E282" s="481"/>
      <c r="F282" s="481"/>
      <c r="G282" s="481"/>
      <c r="H282" s="481"/>
      <c r="I282" s="481"/>
      <c r="J282" s="483"/>
      <c r="K282" s="474"/>
    </row>
    <row r="283" spans="1:11" x14ac:dyDescent="0.25">
      <c r="A283" s="486"/>
      <c r="B283" s="477"/>
      <c r="C283" s="477"/>
      <c r="D283" s="477"/>
      <c r="E283" s="477"/>
      <c r="F283" s="477"/>
      <c r="G283" s="477"/>
      <c r="H283" s="477"/>
      <c r="I283" s="477"/>
      <c r="J283" s="480"/>
      <c r="K283" s="475"/>
    </row>
    <row r="284" spans="1:11" x14ac:dyDescent="0.25">
      <c r="A284" s="484" t="s">
        <v>445</v>
      </c>
      <c r="B284" s="476" t="s">
        <v>860</v>
      </c>
      <c r="C284" s="476" t="s">
        <v>34</v>
      </c>
      <c r="D284" s="476"/>
      <c r="E284" s="476"/>
      <c r="F284" s="476"/>
      <c r="G284" s="476"/>
      <c r="H284" s="476"/>
      <c r="I284" s="476"/>
      <c r="J284" s="482"/>
      <c r="K284" s="473"/>
    </row>
    <row r="285" spans="1:11" x14ac:dyDescent="0.25">
      <c r="A285" s="485"/>
      <c r="B285" s="481"/>
      <c r="C285" s="481"/>
      <c r="D285" s="481"/>
      <c r="E285" s="481"/>
      <c r="F285" s="481"/>
      <c r="G285" s="481"/>
      <c r="H285" s="481"/>
      <c r="I285" s="481"/>
      <c r="J285" s="483"/>
      <c r="K285" s="474"/>
    </row>
    <row r="286" spans="1:11" x14ac:dyDescent="0.25">
      <c r="A286" s="485"/>
      <c r="B286" s="481"/>
      <c r="C286" s="481"/>
      <c r="D286" s="481"/>
      <c r="E286" s="481"/>
      <c r="F286" s="481"/>
      <c r="G286" s="481"/>
      <c r="H286" s="481"/>
      <c r="I286" s="481"/>
      <c r="J286" s="483"/>
      <c r="K286" s="474"/>
    </row>
    <row r="287" spans="1:11" x14ac:dyDescent="0.25">
      <c r="A287" s="486"/>
      <c r="B287" s="477"/>
      <c r="C287" s="477"/>
      <c r="D287" s="477"/>
      <c r="E287" s="477"/>
      <c r="F287" s="477"/>
      <c r="G287" s="477"/>
      <c r="H287" s="477"/>
      <c r="I287" s="477"/>
      <c r="J287" s="480"/>
      <c r="K287" s="475"/>
    </row>
    <row r="288" spans="1:11" x14ac:dyDescent="0.25">
      <c r="A288" s="484" t="s">
        <v>445</v>
      </c>
      <c r="B288" s="476" t="s">
        <v>860</v>
      </c>
      <c r="C288" s="476" t="s">
        <v>516</v>
      </c>
      <c r="D288" s="476"/>
      <c r="E288" s="476"/>
      <c r="F288" s="476"/>
      <c r="G288" s="476"/>
      <c r="H288" s="476"/>
      <c r="I288" s="476"/>
      <c r="J288" s="482"/>
      <c r="K288" s="473"/>
    </row>
    <row r="289" spans="1:11" x14ac:dyDescent="0.25">
      <c r="A289" s="485"/>
      <c r="B289" s="481"/>
      <c r="C289" s="481"/>
      <c r="D289" s="481"/>
      <c r="E289" s="481"/>
      <c r="F289" s="481"/>
      <c r="G289" s="481"/>
      <c r="H289" s="481"/>
      <c r="I289" s="481"/>
      <c r="J289" s="483"/>
      <c r="K289" s="474"/>
    </row>
    <row r="290" spans="1:11" x14ac:dyDescent="0.25">
      <c r="A290" s="485"/>
      <c r="B290" s="481"/>
      <c r="C290" s="481"/>
      <c r="D290" s="481"/>
      <c r="E290" s="481"/>
      <c r="F290" s="481"/>
      <c r="G290" s="481"/>
      <c r="H290" s="481"/>
      <c r="I290" s="481"/>
      <c r="J290" s="483"/>
      <c r="K290" s="474"/>
    </row>
    <row r="291" spans="1:11" x14ac:dyDescent="0.25">
      <c r="A291" s="486"/>
      <c r="B291" s="477"/>
      <c r="C291" s="477"/>
      <c r="D291" s="477"/>
      <c r="E291" s="477"/>
      <c r="F291" s="477"/>
      <c r="G291" s="477"/>
      <c r="H291" s="477"/>
      <c r="I291" s="477"/>
      <c r="J291" s="480"/>
      <c r="K291" s="475"/>
    </row>
    <row r="292" spans="1:11" x14ac:dyDescent="0.25">
      <c r="A292" s="476" t="s">
        <v>428</v>
      </c>
      <c r="B292" s="476" t="s">
        <v>861</v>
      </c>
      <c r="C292" s="476" t="s">
        <v>34</v>
      </c>
      <c r="D292" s="476"/>
      <c r="E292" s="476">
        <v>24</v>
      </c>
      <c r="F292" s="476"/>
      <c r="G292" s="476">
        <v>24</v>
      </c>
      <c r="H292" s="476"/>
      <c r="I292" s="476"/>
      <c r="J292" s="482"/>
      <c r="K292" s="473"/>
    </row>
    <row r="293" spans="1:11" x14ac:dyDescent="0.25">
      <c r="A293" s="477"/>
      <c r="B293" s="477"/>
      <c r="C293" s="477"/>
      <c r="D293" s="477"/>
      <c r="E293" s="477"/>
      <c r="F293" s="477"/>
      <c r="G293" s="477"/>
      <c r="H293" s="477"/>
      <c r="I293" s="477"/>
      <c r="J293" s="480"/>
      <c r="K293" s="475"/>
    </row>
    <row r="294" spans="1:11" x14ac:dyDescent="0.25">
      <c r="A294" s="377" t="s">
        <v>391</v>
      </c>
      <c r="B294" s="378" t="s">
        <v>862</v>
      </c>
      <c r="C294" s="366" t="s">
        <v>34</v>
      </c>
      <c r="D294" s="366"/>
      <c r="E294" s="366"/>
      <c r="F294" s="366"/>
      <c r="G294" s="366"/>
      <c r="H294" s="366"/>
      <c r="I294" s="366"/>
      <c r="J294" s="369"/>
      <c r="K294" s="364"/>
    </row>
    <row r="295" spans="1:11" x14ac:dyDescent="0.25">
      <c r="A295" s="377" t="s">
        <v>457</v>
      </c>
      <c r="B295" s="378" t="s">
        <v>3269</v>
      </c>
      <c r="C295" s="366" t="s">
        <v>516</v>
      </c>
      <c r="D295" s="366"/>
      <c r="E295" s="366"/>
      <c r="F295" s="366"/>
      <c r="G295" s="366">
        <v>24</v>
      </c>
      <c r="H295" s="366"/>
      <c r="I295" s="366">
        <v>12</v>
      </c>
      <c r="J295" s="369"/>
      <c r="K295" s="364"/>
    </row>
    <row r="296" spans="1:11" x14ac:dyDescent="0.2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customXml/itemProps3.xml><?xml version="1.0" encoding="utf-8"?>
<ds:datastoreItem xmlns:ds="http://schemas.openxmlformats.org/officeDocument/2006/customXml" ds:itemID="{DCB431EA-71C9-4F22-B2EE-F85DB7B8BC09}">
  <ds:schemaRefs>
    <ds:schemaRef ds:uri="http://schemas.microsoft.com/DataMashup"/>
  </ds:schemaRefs>
</ds:datastoreItem>
</file>

<file path=customXml/itemProps4.xml><?xml version="1.0" encoding="utf-8"?>
<ds:datastoreItem xmlns:ds="http://schemas.openxmlformats.org/officeDocument/2006/customXml" ds:itemID="{4C64AF24-5852-4125-96B8-6BC8211A97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2025-09-07T12:18:54Z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