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ent\OneDrive\Desktop\GREEN SMART HOME\My Invention\Agrismart\"/>
    </mc:Choice>
  </mc:AlternateContent>
  <xr:revisionPtr revIDLastSave="0" documentId="8_{87688397-75D6-46CE-9B41-E98304CD348B}" xr6:coauthVersionLast="47" xr6:coauthVersionMax="47" xr10:uidLastSave="{00000000-0000-0000-0000-000000000000}"/>
  <bookViews>
    <workbookView xWindow="19103" yWindow="-98" windowWidth="28995" windowHeight="15796" xr2:uid="{7171EF22-AD23-4539-BFB7-40D296757F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32" i="1" l="1" a="1"/>
  <c r="U32" i="1" s="1"/>
  <c r="A17" i="1"/>
  <c r="F17" i="1" s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A16" i="1"/>
  <c r="F16" i="1" s="1"/>
  <c r="A15" i="1"/>
  <c r="F15" i="1" s="1"/>
  <c r="A14" i="1"/>
  <c r="F14" i="1" s="1"/>
  <c r="A13" i="1"/>
  <c r="F13" i="1" s="1"/>
  <c r="A12" i="1"/>
  <c r="F12" i="1" s="1"/>
  <c r="A11" i="1"/>
  <c r="F11" i="1" s="1"/>
  <c r="A10" i="1"/>
  <c r="F10" i="1" s="1"/>
  <c r="A9" i="1"/>
  <c r="F9" i="1" s="1"/>
  <c r="A8" i="1"/>
  <c r="F8" i="1" s="1"/>
  <c r="A7" i="1"/>
  <c r="F7" i="1" s="1"/>
  <c r="A6" i="1"/>
  <c r="F6" i="1" s="1"/>
  <c r="A5" i="1"/>
  <c r="F5" i="1" s="1"/>
  <c r="A4" i="1"/>
  <c r="F4" i="1" s="1"/>
  <c r="A3" i="1"/>
  <c r="F3" i="1" s="1"/>
  <c r="A2" i="1"/>
  <c r="F2" i="1" s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<sst xmlns="http://schemas.openxmlformats.org/spreadsheetml/2006/main" count="9" uniqueCount="8">
  <si>
    <t>Capacity</t>
  </si>
  <si>
    <t>Voltage = ax+b</t>
  </si>
  <si>
    <t>a</t>
  </si>
  <si>
    <t>b</t>
  </si>
  <si>
    <t>m</t>
  </si>
  <si>
    <t>n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</si>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</sst>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5358705161854769E-2"/>
          <c:y val="7.6423519976669588E-2"/>
          <c:w val="0.88386351706036748"/>
          <c:h val="0.89814814814814814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Capacity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Sheet1!$A$2:$A$17</c:f>
              <c:numCache>
                <c:formatCode>General</c:formatCode>
                <c:ptCount val="16"/>
                <c:pt idx="0">
                  <c:v>3.65</c:v>
                </c:pt>
                <c:pt idx="1">
                  <c:v>3.45</c:v>
                </c:pt>
                <c:pt idx="2">
                  <c:v>3.38</c:v>
                </c:pt>
                <c:pt idx="3">
                  <c:v>3.35</c:v>
                </c:pt>
                <c:pt idx="4">
                  <c:v>3.33</c:v>
                </c:pt>
                <c:pt idx="5">
                  <c:v>3.3</c:v>
                </c:pt>
                <c:pt idx="6">
                  <c:v>3.28</c:v>
                </c:pt>
                <c:pt idx="7">
                  <c:v>3.26</c:v>
                </c:pt>
                <c:pt idx="8">
                  <c:v>3.25</c:v>
                </c:pt>
                <c:pt idx="9">
                  <c:v>3.23</c:v>
                </c:pt>
                <c:pt idx="10">
                  <c:v>3.2</c:v>
                </c:pt>
                <c:pt idx="11">
                  <c:v>3.15</c:v>
                </c:pt>
                <c:pt idx="12">
                  <c:v>3</c:v>
                </c:pt>
                <c:pt idx="13">
                  <c:v>2.8</c:v>
                </c:pt>
                <c:pt idx="14">
                  <c:v>2.54</c:v>
                </c:pt>
                <c:pt idx="15">
                  <c:v>2.5</c:v>
                </c:pt>
              </c:numCache>
            </c:numRef>
          </c:xVal>
          <c:yVal>
            <c:numRef>
              <c:f>Sheet1!$B$2:$B$17</c:f>
              <c:numCache>
                <c:formatCode>General</c:formatCode>
                <c:ptCount val="16"/>
                <c:pt idx="0">
                  <c:v>100</c:v>
                </c:pt>
                <c:pt idx="1">
                  <c:v>99.5</c:v>
                </c:pt>
                <c:pt idx="2">
                  <c:v>99</c:v>
                </c:pt>
                <c:pt idx="3">
                  <c:v>90</c:v>
                </c:pt>
                <c:pt idx="4">
                  <c:v>80</c:v>
                </c:pt>
                <c:pt idx="5">
                  <c:v>70</c:v>
                </c:pt>
                <c:pt idx="6">
                  <c:v>60</c:v>
                </c:pt>
                <c:pt idx="7">
                  <c:v>50</c:v>
                </c:pt>
                <c:pt idx="8">
                  <c:v>40</c:v>
                </c:pt>
                <c:pt idx="9">
                  <c:v>30</c:v>
                </c:pt>
                <c:pt idx="10">
                  <c:v>20</c:v>
                </c:pt>
                <c:pt idx="11">
                  <c:v>14</c:v>
                </c:pt>
                <c:pt idx="12">
                  <c:v>9.5</c:v>
                </c:pt>
                <c:pt idx="13">
                  <c:v>5</c:v>
                </c:pt>
                <c:pt idx="14">
                  <c:v>0.5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25-4E5E-BB8D-65BE17B7EFC3}"/>
            </c:ext>
          </c:extLst>
        </c:ser>
        <c:ser>
          <c:idx val="1"/>
          <c:order val="1"/>
          <c:tx>
            <c:v>estimation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3.65</c:v>
                </c:pt>
                <c:pt idx="1">
                  <c:v>3.45</c:v>
                </c:pt>
                <c:pt idx="2">
                  <c:v>3.38</c:v>
                </c:pt>
                <c:pt idx="3">
                  <c:v>3.35</c:v>
                </c:pt>
                <c:pt idx="4">
                  <c:v>3.33</c:v>
                </c:pt>
                <c:pt idx="5">
                  <c:v>3.3</c:v>
                </c:pt>
                <c:pt idx="6">
                  <c:v>3.28</c:v>
                </c:pt>
                <c:pt idx="7">
                  <c:v>3.26</c:v>
                </c:pt>
                <c:pt idx="8">
                  <c:v>3.25</c:v>
                </c:pt>
                <c:pt idx="9">
                  <c:v>3.23</c:v>
                </c:pt>
                <c:pt idx="10">
                  <c:v>3.2</c:v>
                </c:pt>
                <c:pt idx="11">
                  <c:v>3.15</c:v>
                </c:pt>
                <c:pt idx="12">
                  <c:v>3</c:v>
                </c:pt>
                <c:pt idx="13">
                  <c:v>2.8</c:v>
                </c:pt>
                <c:pt idx="14">
                  <c:v>2.54</c:v>
                </c:pt>
                <c:pt idx="15">
                  <c:v>2.5</c:v>
                </c:pt>
              </c:numCache>
            </c:numRef>
          </c:xVal>
          <c:yVal>
            <c:numRef>
              <c:f>Sheet1!$F$2:$F$17</c:f>
              <c:numCache>
                <c:formatCode>General</c:formatCode>
                <c:ptCount val="16"/>
                <c:pt idx="0">
                  <c:v>99.995460213129761</c:v>
                </c:pt>
                <c:pt idx="1">
                  <c:v>99.853143514509597</c:v>
                </c:pt>
                <c:pt idx="2">
                  <c:v>99.505637241210962</c:v>
                </c:pt>
                <c:pt idx="3">
                  <c:v>99.169864070793082</c:v>
                </c:pt>
                <c:pt idx="4">
                  <c:v>98.828614561331847</c:v>
                </c:pt>
                <c:pt idx="5">
                  <c:v>98.042052954757906</c:v>
                </c:pt>
                <c:pt idx="6">
                  <c:v>97.250042600279912</c:v>
                </c:pt>
                <c:pt idx="7">
                  <c:v>96.150235708278771</c:v>
                </c:pt>
                <c:pt idx="8">
                  <c:v>95.452278140927959</c:v>
                </c:pt>
                <c:pt idx="9">
                  <c:v>93.680204190895751</c:v>
                </c:pt>
                <c:pt idx="10">
                  <c:v>89.793611650381706</c:v>
                </c:pt>
                <c:pt idx="11">
                  <c:v>78.667527218413952</c:v>
                </c:pt>
                <c:pt idx="12">
                  <c:v>21.357656199306572</c:v>
                </c:pt>
                <c:pt idx="13">
                  <c:v>0.83137170742982625</c:v>
                </c:pt>
                <c:pt idx="14">
                  <c:v>9.11511759801404E-3</c:v>
                </c:pt>
                <c:pt idx="15">
                  <c:v>4.5466013505222821E-3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125-4E5E-BB8D-65BE17B7EF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7041215"/>
        <c:axId val="1747038719"/>
      </c:scatterChart>
      <c:valAx>
        <c:axId val="1747041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038719"/>
        <c:crosses val="autoZero"/>
        <c:crossBetween val="midCat"/>
      </c:valAx>
      <c:valAx>
        <c:axId val="1747038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041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6300108085932259"/>
                  <c:y val="0.309388836255367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Sheet1!$A$25:$A$26</c:f>
              <c:numCache>
                <c:formatCode>General</c:formatCode>
                <c:ptCount val="2"/>
                <c:pt idx="0">
                  <c:v>3.28</c:v>
                </c:pt>
                <c:pt idx="1">
                  <c:v>3.26</c:v>
                </c:pt>
              </c:numCache>
            </c:numRef>
          </c:xVal>
          <c:yVal>
            <c:numRef>
              <c:f>Sheet1!$B$25:$B$26</c:f>
              <c:numCache>
                <c:formatCode>General</c:formatCode>
                <c:ptCount val="2"/>
                <c:pt idx="0">
                  <c:v>60</c:v>
                </c:pt>
                <c:pt idx="1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29-43D9-B8BF-EB84AB883D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2947263"/>
        <c:axId val="1752941023"/>
      </c:scatterChart>
      <c:valAx>
        <c:axId val="1752947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941023"/>
        <c:crosses val="autoZero"/>
        <c:crossBetween val="midCat"/>
      </c:valAx>
      <c:valAx>
        <c:axId val="175294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947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325811</xdr:colOff>
      <xdr:row>6</xdr:row>
      <xdr:rowOff>81354</xdr:rowOff>
    </xdr:from>
    <xdr:to>
      <xdr:col>27</xdr:col>
      <xdr:colOff>20451</xdr:colOff>
      <xdr:row>21</xdr:row>
      <xdr:rowOff>81355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497A6F-3D22-69B1-B1E9-318359B3D8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421115</xdr:colOff>
      <xdr:row>25</xdr:row>
      <xdr:rowOff>8628</xdr:rowOff>
    </xdr:from>
    <xdr:to>
      <xdr:col>13</xdr:col>
      <xdr:colOff>109256</xdr:colOff>
      <xdr:row>40</xdr:row>
      <xdr:rowOff>61464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5120C60-651F-E1E3-1ED0-A68EE16565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9086E-552E-443A-B8E5-4C5AC0344F13}">
  <dimension ref="A1:U36"/>
  <sheetViews>
    <sheetView tabSelected="1" zoomScaleNormal="100" workbookViewId="0">
      <selection activeCell="R10" sqref="R10"/>
    </sheetView>
  </sheetViews>
  <sheetFormatPr defaultRowHeight="14.4" x14ac:dyDescent="0.3"/>
  <cols>
    <col min="1" max="1" width="16.21875" customWidth="1"/>
    <col min="2" max="2" width="18.21875" customWidth="1"/>
    <col min="15" max="15" width="12" bestFit="1" customWidth="1"/>
  </cols>
  <sheetData>
    <row r="1" spans="1:15" x14ac:dyDescent="0.3">
      <c r="A1" t="s">
        <v>1</v>
      </c>
      <c r="B1" t="s">
        <v>0</v>
      </c>
      <c r="C1">
        <v>1</v>
      </c>
      <c r="D1">
        <v>0</v>
      </c>
      <c r="E1">
        <v>0</v>
      </c>
      <c r="H1" t="s">
        <v>4</v>
      </c>
      <c r="I1" t="s">
        <v>5</v>
      </c>
    </row>
    <row r="2" spans="1:15" x14ac:dyDescent="0.3">
      <c r="A2">
        <f>3.65*C1+D1</f>
        <v>3.65</v>
      </c>
      <c r="B2">
        <f>100+E1</f>
        <v>100</v>
      </c>
      <c r="C2" t="s">
        <v>2</v>
      </c>
      <c r="D2" t="s">
        <v>3</v>
      </c>
      <c r="F2">
        <f>1/(1+EXP((H2*A2+I2)))*100</f>
        <v>99.995460213129761</v>
      </c>
      <c r="H2">
        <v>-17.39</v>
      </c>
      <c r="I2">
        <v>53.473500000000001</v>
      </c>
      <c r="N2">
        <v>-10</v>
      </c>
      <c r="O2">
        <f>1/(1+EXP(-N2))</f>
        <v>4.5397868702434395E-5</v>
      </c>
    </row>
    <row r="3" spans="1:15" x14ac:dyDescent="0.3">
      <c r="A3">
        <f>3.45*C1+D1</f>
        <v>3.45</v>
      </c>
      <c r="B3">
        <f>99.5+E1</f>
        <v>99.5</v>
      </c>
      <c r="F3">
        <f t="shared" ref="F3:F17" si="0">1/(1+EXP((H3*A3+I3)))*100</f>
        <v>99.853143514509597</v>
      </c>
      <c r="H3">
        <v>-17.39</v>
      </c>
      <c r="I3">
        <v>53.473500000000001</v>
      </c>
      <c r="N3">
        <v>-9</v>
      </c>
      <c r="O3">
        <f t="shared" ref="O3:O22" si="1">1/(1+EXP(-N3))</f>
        <v>1.2339457598623172E-4</v>
      </c>
    </row>
    <row r="4" spans="1:15" x14ac:dyDescent="0.3">
      <c r="A4">
        <f>3.38*C1+D1</f>
        <v>3.38</v>
      </c>
      <c r="B4">
        <f>99+E1</f>
        <v>99</v>
      </c>
      <c r="F4">
        <f t="shared" si="0"/>
        <v>99.505637241210962</v>
      </c>
      <c r="H4">
        <v>-17.39</v>
      </c>
      <c r="I4">
        <v>53.473500000000001</v>
      </c>
      <c r="N4">
        <v>-8</v>
      </c>
      <c r="O4">
        <f t="shared" si="1"/>
        <v>3.3535013046647811E-4</v>
      </c>
    </row>
    <row r="5" spans="1:15" x14ac:dyDescent="0.3">
      <c r="A5">
        <f>3.35*C1+D1</f>
        <v>3.35</v>
      </c>
      <c r="B5">
        <f>90+E1</f>
        <v>90</v>
      </c>
      <c r="F5">
        <f t="shared" si="0"/>
        <v>99.169864070793082</v>
      </c>
      <c r="H5">
        <v>-17.39</v>
      </c>
      <c r="I5">
        <v>53.473500000000001</v>
      </c>
      <c r="N5">
        <v>-7</v>
      </c>
      <c r="O5">
        <f t="shared" si="1"/>
        <v>9.1105119440064539E-4</v>
      </c>
    </row>
    <row r="6" spans="1:15" x14ac:dyDescent="0.3">
      <c r="A6">
        <f>3.33*C1+D1</f>
        <v>3.33</v>
      </c>
      <c r="B6">
        <f>80+E1</f>
        <v>80</v>
      </c>
      <c r="F6">
        <f>1/(1+EXP((H6*A6+I6)))*100</f>
        <v>98.828614561331847</v>
      </c>
      <c r="H6">
        <v>-17.39</v>
      </c>
      <c r="I6">
        <v>53.473500000000001</v>
      </c>
      <c r="N6">
        <v>-6</v>
      </c>
      <c r="O6">
        <f t="shared" si="1"/>
        <v>2.4726231566347743E-3</v>
      </c>
    </row>
    <row r="7" spans="1:15" x14ac:dyDescent="0.3">
      <c r="A7">
        <f>3.3*C1+D1</f>
        <v>3.3</v>
      </c>
      <c r="B7">
        <f>70+E1</f>
        <v>70</v>
      </c>
      <c r="F7">
        <f t="shared" si="0"/>
        <v>98.042052954757906</v>
      </c>
      <c r="H7">
        <v>-17.39</v>
      </c>
      <c r="I7">
        <v>53.473500000000001</v>
      </c>
      <c r="N7">
        <v>-5</v>
      </c>
      <c r="O7">
        <f t="shared" si="1"/>
        <v>6.6928509242848554E-3</v>
      </c>
    </row>
    <row r="8" spans="1:15" x14ac:dyDescent="0.3">
      <c r="A8">
        <f>3.28*C1+D1</f>
        <v>3.28</v>
      </c>
      <c r="B8">
        <f>60+E1</f>
        <v>60</v>
      </c>
      <c r="F8">
        <f t="shared" si="0"/>
        <v>97.250042600279912</v>
      </c>
      <c r="H8">
        <v>-17.39</v>
      </c>
      <c r="I8">
        <v>53.473500000000001</v>
      </c>
      <c r="N8">
        <v>-4</v>
      </c>
      <c r="O8">
        <f t="shared" si="1"/>
        <v>1.7986209962091559E-2</v>
      </c>
    </row>
    <row r="9" spans="1:15" x14ac:dyDescent="0.3">
      <c r="A9">
        <f>3.26*C1+D1</f>
        <v>3.26</v>
      </c>
      <c r="B9">
        <f>50+E1</f>
        <v>50</v>
      </c>
      <c r="F9">
        <f t="shared" si="0"/>
        <v>96.150235708278771</v>
      </c>
      <c r="H9">
        <v>-17.39</v>
      </c>
      <c r="I9">
        <v>53.473500000000001</v>
      </c>
      <c r="N9">
        <v>-3</v>
      </c>
      <c r="O9">
        <f t="shared" si="1"/>
        <v>4.7425873177566781E-2</v>
      </c>
    </row>
    <row r="10" spans="1:15" x14ac:dyDescent="0.3">
      <c r="A10">
        <f>3.25*C1+D1</f>
        <v>3.25</v>
      </c>
      <c r="B10">
        <f>40+E1</f>
        <v>40</v>
      </c>
      <c r="F10">
        <f t="shared" si="0"/>
        <v>95.452278140927959</v>
      </c>
      <c r="H10">
        <v>-17.39</v>
      </c>
      <c r="I10">
        <v>53.473500000000001</v>
      </c>
      <c r="N10">
        <v>-2</v>
      </c>
      <c r="O10">
        <f t="shared" si="1"/>
        <v>0.11920292202211755</v>
      </c>
    </row>
    <row r="11" spans="1:15" x14ac:dyDescent="0.3">
      <c r="A11">
        <f>3.23*C1+D1</f>
        <v>3.23</v>
      </c>
      <c r="B11">
        <f>30+E1</f>
        <v>30</v>
      </c>
      <c r="F11">
        <f t="shared" si="0"/>
        <v>93.680204190895751</v>
      </c>
      <c r="H11">
        <v>-17.39</v>
      </c>
      <c r="I11">
        <v>53.473500000000001</v>
      </c>
      <c r="N11">
        <v>-1</v>
      </c>
      <c r="O11">
        <f t="shared" si="1"/>
        <v>0.2689414213699951</v>
      </c>
    </row>
    <row r="12" spans="1:15" x14ac:dyDescent="0.3">
      <c r="A12">
        <f>3.2*C1+D1</f>
        <v>3.2</v>
      </c>
      <c r="B12">
        <f>20+E1</f>
        <v>20</v>
      </c>
      <c r="F12">
        <f t="shared" si="0"/>
        <v>89.793611650381706</v>
      </c>
      <c r="H12">
        <v>-17.39</v>
      </c>
      <c r="I12">
        <v>53.473500000000001</v>
      </c>
      <c r="N12">
        <v>0</v>
      </c>
      <c r="O12">
        <f t="shared" si="1"/>
        <v>0.5</v>
      </c>
    </row>
    <row r="13" spans="1:15" x14ac:dyDescent="0.3">
      <c r="A13">
        <f>3.15*C1+D1</f>
        <v>3.15</v>
      </c>
      <c r="B13">
        <f>14+E1</f>
        <v>14</v>
      </c>
      <c r="F13">
        <f t="shared" si="0"/>
        <v>78.667527218413952</v>
      </c>
      <c r="H13">
        <v>-17.39</v>
      </c>
      <c r="I13">
        <v>53.473500000000001</v>
      </c>
      <c r="N13">
        <v>1</v>
      </c>
      <c r="O13">
        <f t="shared" si="1"/>
        <v>0.7310585786300049</v>
      </c>
    </row>
    <row r="14" spans="1:15" x14ac:dyDescent="0.3">
      <c r="A14">
        <f>3*C1+D1</f>
        <v>3</v>
      </c>
      <c r="B14">
        <f>9.5+E1</f>
        <v>9.5</v>
      </c>
      <c r="F14">
        <f t="shared" si="0"/>
        <v>21.357656199306572</v>
      </c>
      <c r="H14">
        <v>-17.39</v>
      </c>
      <c r="I14">
        <v>53.473500000000001</v>
      </c>
      <c r="N14">
        <v>2</v>
      </c>
      <c r="O14">
        <f t="shared" si="1"/>
        <v>0.88079707797788231</v>
      </c>
    </row>
    <row r="15" spans="1:15" x14ac:dyDescent="0.3">
      <c r="A15">
        <f>2.8*C1+D1</f>
        <v>2.8</v>
      </c>
      <c r="B15">
        <f>5+E1</f>
        <v>5</v>
      </c>
      <c r="F15">
        <f t="shared" si="0"/>
        <v>0.83137170742982625</v>
      </c>
      <c r="H15">
        <v>-17.39</v>
      </c>
      <c r="I15">
        <v>53.473500000000001</v>
      </c>
      <c r="N15">
        <v>3</v>
      </c>
      <c r="O15">
        <f t="shared" si="1"/>
        <v>0.95257412682243336</v>
      </c>
    </row>
    <row r="16" spans="1:15" x14ac:dyDescent="0.3">
      <c r="A16">
        <f>2.54*C1+D1</f>
        <v>2.54</v>
      </c>
      <c r="B16">
        <f>0.5+E1</f>
        <v>0.5</v>
      </c>
      <c r="F16">
        <f t="shared" si="0"/>
        <v>9.11511759801404E-3</v>
      </c>
      <c r="H16">
        <v>-17.39</v>
      </c>
      <c r="I16">
        <v>53.473500000000001</v>
      </c>
      <c r="N16">
        <v>4</v>
      </c>
      <c r="O16">
        <f t="shared" si="1"/>
        <v>0.98201379003790845</v>
      </c>
    </row>
    <row r="17" spans="1:21" x14ac:dyDescent="0.3">
      <c r="A17">
        <f>2.5*C1+D1</f>
        <v>2.5</v>
      </c>
      <c r="B17">
        <f>0+E1</f>
        <v>0</v>
      </c>
      <c r="F17">
        <f t="shared" si="0"/>
        <v>4.5466013505222821E-3</v>
      </c>
      <c r="H17">
        <v>-17.39</v>
      </c>
      <c r="I17">
        <v>53.473500000000001</v>
      </c>
      <c r="N17">
        <v>5</v>
      </c>
      <c r="O17">
        <f t="shared" si="1"/>
        <v>0.99330714907571527</v>
      </c>
    </row>
    <row r="18" spans="1:21" x14ac:dyDescent="0.3">
      <c r="N18">
        <v>6</v>
      </c>
      <c r="O18">
        <f t="shared" si="1"/>
        <v>0.99752737684336534</v>
      </c>
    </row>
    <row r="19" spans="1:21" x14ac:dyDescent="0.3">
      <c r="N19">
        <v>7</v>
      </c>
      <c r="O19">
        <f t="shared" si="1"/>
        <v>0.9990889488055994</v>
      </c>
    </row>
    <row r="20" spans="1:21" x14ac:dyDescent="0.3">
      <c r="N20">
        <v>8</v>
      </c>
      <c r="O20">
        <f t="shared" si="1"/>
        <v>0.99966464986953363</v>
      </c>
    </row>
    <row r="21" spans="1:21" x14ac:dyDescent="0.3">
      <c r="N21">
        <v>9</v>
      </c>
      <c r="O21">
        <f t="shared" si="1"/>
        <v>0.99987660542401369</v>
      </c>
    </row>
    <row r="22" spans="1:21" x14ac:dyDescent="0.3">
      <c r="N22">
        <v>10</v>
      </c>
      <c r="O22">
        <f t="shared" si="1"/>
        <v>0.99995460213129761</v>
      </c>
    </row>
    <row r="24" spans="1:21" x14ac:dyDescent="0.3">
      <c r="A24" t="s">
        <v>6</v>
      </c>
      <c r="B24" t="s">
        <v>7</v>
      </c>
    </row>
    <row r="25" spans="1:21" x14ac:dyDescent="0.3">
      <c r="A25">
        <v>3.28</v>
      </c>
      <c r="B25">
        <v>60</v>
      </c>
    </row>
    <row r="26" spans="1:21" x14ac:dyDescent="0.3">
      <c r="A26">
        <v>3.26</v>
      </c>
      <c r="B26">
        <v>50</v>
      </c>
    </row>
    <row r="31" spans="1:21" x14ac:dyDescent="0.3">
      <c r="R31" t="s">
        <v>6</v>
      </c>
    </row>
    <row r="32" spans="1:21" x14ac:dyDescent="0.3">
      <c r="R32">
        <v>3.65</v>
      </c>
      <c r="S32">
        <v>-10</v>
      </c>
      <c r="U32" t="e" cm="1">
        <f t="array" ref="U32">-10+17.39*(x-2.5)</f>
        <v>#NAME?</v>
      </c>
    </row>
    <row r="33" spans="18:19" x14ac:dyDescent="0.3">
      <c r="R33">
        <v>2.5</v>
      </c>
      <c r="S33">
        <v>10</v>
      </c>
    </row>
    <row r="36" spans="18:19" x14ac:dyDescent="0.3">
      <c r="R36">
        <v>-1.1499999999999999</v>
      </c>
      <c r="S36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Hien To</dc:creator>
  <cp:lastModifiedBy>Van Hien To</cp:lastModifiedBy>
  <dcterms:created xsi:type="dcterms:W3CDTF">2022-09-14T01:26:05Z</dcterms:created>
  <dcterms:modified xsi:type="dcterms:W3CDTF">2022-09-14T06:27:03Z</dcterms:modified>
</cp:coreProperties>
</file>