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pl\Google Drive\ROV\Modeling\CFD\"/>
    </mc:Choice>
  </mc:AlternateContent>
  <bookViews>
    <workbookView xWindow="0" yWindow="0" windowWidth="20490" windowHeight="7755" activeTab="5"/>
  </bookViews>
  <sheets>
    <sheet name="Surge" sheetId="1" r:id="rId1"/>
    <sheet name="Sway" sheetId="2" r:id="rId2"/>
    <sheet name="Heave" sheetId="3" r:id="rId3"/>
    <sheet name="Roll" sheetId="4" r:id="rId4"/>
    <sheet name="Pitch" sheetId="5" r:id="rId5"/>
    <sheet name="Yaw" sheetId="6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A2" i="1"/>
  <c r="A3" i="1"/>
  <c r="A4" i="1"/>
  <c r="A5" i="1"/>
  <c r="A6" i="1"/>
  <c r="A7" i="1"/>
  <c r="C6" i="5"/>
  <c r="C7" i="5"/>
  <c r="C4" i="5"/>
  <c r="C3" i="5"/>
  <c r="C2" i="5"/>
  <c r="C5" i="5"/>
  <c r="C6" i="6"/>
  <c r="C7" i="6"/>
  <c r="C4" i="6"/>
  <c r="C3" i="6"/>
  <c r="C2" i="6"/>
  <c r="C5" i="6"/>
  <c r="C7" i="4" l="1"/>
  <c r="C6" i="4"/>
  <c r="C5" i="4"/>
  <c r="C4" i="4"/>
  <c r="C3" i="4"/>
  <c r="C2" i="4"/>
  <c r="C7" i="3"/>
  <c r="C6" i="3"/>
  <c r="C5" i="3"/>
  <c r="C4" i="3"/>
  <c r="C3" i="3"/>
  <c r="C2" i="3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<sst xmlns="http://schemas.openxmlformats.org/spreadsheetml/2006/main" count="30" uniqueCount="18">
  <si>
    <t>Velocity (m/s)</t>
  </si>
  <si>
    <t>Force (N)</t>
  </si>
  <si>
    <t>Velocity (rad/s)</t>
  </si>
  <si>
    <t>Torque (N*m)</t>
  </si>
  <si>
    <t>Fit line(N)</t>
  </si>
  <si>
    <t>Fit line(N*m)</t>
  </si>
  <si>
    <t>Xuu = 12.955</t>
  </si>
  <si>
    <t>Xu = 1.232</t>
  </si>
  <si>
    <t>Yvv = 55.92</t>
  </si>
  <si>
    <t>Yv = -16.59</t>
  </si>
  <si>
    <t>Zww = 23.255</t>
  </si>
  <si>
    <t>Zw = -1.115</t>
  </si>
  <si>
    <t>Kpp =0.13733</t>
  </si>
  <si>
    <t>Kpp = -0.00467</t>
  </si>
  <si>
    <t>Mqq =17.6917</t>
  </si>
  <si>
    <t>Mq = -1.8817</t>
  </si>
  <si>
    <t>Nrr =0.594</t>
  </si>
  <si>
    <t>Nr = 0.002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</si>
</sst>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Surge!$B$2:$B$13</c:f>
              <c:numCache>
                <c:formatCode>General</c:formatCode>
                <c:ptCount val="12"/>
                <c:pt idx="0">
                  <c:v>-54.283999999999999</c:v>
                </c:pt>
                <c:pt idx="1">
                  <c:v>-34.898000000000003</c:v>
                </c:pt>
                <c:pt idx="2">
                  <c:v>-19.681000000000001</c:v>
                </c:pt>
                <c:pt idx="3">
                  <c:v>-13.7</c:v>
                </c:pt>
                <c:pt idx="4">
                  <c:v>-4.984</c:v>
                </c:pt>
                <c:pt idx="5">
                  <c:v>-0.56599999999999995</c:v>
                </c:pt>
                <c:pt idx="6">
                  <c:v>0.61199999999999999</c:v>
                </c:pt>
                <c:pt idx="7">
                  <c:v>5.4029999999999996</c:v>
                </c:pt>
                <c:pt idx="8">
                  <c:v>15.006</c:v>
                </c:pt>
                <c:pt idx="9">
                  <c:v>21.501999999999999</c:v>
                </c:pt>
                <c:pt idx="10">
                  <c:v>38.093000000000004</c:v>
                </c:pt>
                <c:pt idx="11">
                  <c:v>59.201000000000001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Surge!$C$2:$C$13</c:f>
              <c:numCache>
                <c:formatCode>General</c:formatCode>
                <c:ptCount val="12"/>
                <c:pt idx="0">
                  <c:v>-54.283999999999999</c:v>
                </c:pt>
                <c:pt idx="1">
                  <c:v>-35.13600000000001</c:v>
                </c:pt>
                <c:pt idx="2">
                  <c:v>-20.133599999999998</c:v>
                </c:pt>
                <c:pt idx="3">
                  <c:v>-14.186999999999999</c:v>
                </c:pt>
                <c:pt idx="4">
                  <c:v>-5.4029999999999996</c:v>
                </c:pt>
                <c:pt idx="5">
                  <c:v>-0.76460000000000017</c:v>
                </c:pt>
                <c:pt idx="6">
                  <c:v>0.76460000000000017</c:v>
                </c:pt>
                <c:pt idx="7">
                  <c:v>5.4029999999999996</c:v>
                </c:pt>
                <c:pt idx="8">
                  <c:v>14.186999999999999</c:v>
                </c:pt>
                <c:pt idx="9">
                  <c:v>20.133599999999998</c:v>
                </c:pt>
                <c:pt idx="10">
                  <c:v>35.13600000000001</c:v>
                </c:pt>
                <c:pt idx="11">
                  <c:v>54.283999999999999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093696"/>
        <c:axId val="1644082272"/>
      </c:lineChart>
      <c:catAx>
        <c:axId val="164409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82272"/>
        <c:crosses val="autoZero"/>
        <c:auto val="1"/>
        <c:lblAlgn val="ctr"/>
        <c:lblOffset val="100"/>
        <c:noMultiLvlLbl val="0"/>
      </c:catAx>
      <c:valAx>
        <c:axId val="16440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Sway!$B$1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Sway!$A$2:$A$7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-0.5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Sway!$B$2:$B$8</c:f>
              <c:numCache>
                <c:formatCode>General</c:formatCode>
                <c:ptCount val="7"/>
                <c:pt idx="0">
                  <c:v>-195.67</c:v>
                </c:pt>
                <c:pt idx="1">
                  <c:v>-39.33</c:v>
                </c:pt>
                <c:pt idx="2">
                  <c:v>-12.2</c:v>
                </c:pt>
                <c:pt idx="3">
                  <c:v>9.65</c:v>
                </c:pt>
                <c:pt idx="4">
                  <c:v>35.89</c:v>
                </c:pt>
                <c:pt idx="5">
                  <c:v>190.501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Sway!$C$1</c:f>
              <c:strCache>
                <c:ptCount val="1"/>
                <c:pt idx="0">
                  <c:v>Fit line(N)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Sway!$A$2:$A$7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-0.5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Sway!$C$2:$C$8</c:f>
              <c:numCache>
                <c:formatCode>General</c:formatCode>
                <c:ptCount val="7"/>
                <c:pt idx="0">
                  <c:v>-190.5</c:v>
                </c:pt>
                <c:pt idx="1">
                  <c:v>-39.33</c:v>
                </c:pt>
                <c:pt idx="2">
                  <c:v>-5.6850000000000005</c:v>
                </c:pt>
                <c:pt idx="3">
                  <c:v>5.6850000000000005</c:v>
                </c:pt>
                <c:pt idx="4">
                  <c:v>39.33</c:v>
                </c:pt>
                <c:pt idx="5">
                  <c:v>190.5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549024"/>
        <c:axId val="1592561536"/>
      </c:lineChart>
      <c:catAx>
        <c:axId val="15925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61536"/>
        <c:crosses val="autoZero"/>
        <c:auto val="1"/>
        <c:lblAlgn val="ctr"/>
        <c:lblOffset val="100"/>
        <c:noMultiLvlLbl val="0"/>
      </c:catAx>
      <c:valAx>
        <c:axId val="15925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Heave!$B$1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Heave!$A$2:$A$7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-0.5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Heave!$B$2:$B$7</c:f>
              <c:numCache>
                <c:formatCode>General</c:formatCode>
                <c:ptCount val="6"/>
                <c:pt idx="0">
                  <c:v>-87.77</c:v>
                </c:pt>
                <c:pt idx="1">
                  <c:v>-22.14</c:v>
                </c:pt>
                <c:pt idx="2">
                  <c:v>-5.57</c:v>
                </c:pt>
                <c:pt idx="3">
                  <c:v>5.76</c:v>
                </c:pt>
                <c:pt idx="4">
                  <c:v>22.83</c:v>
                </c:pt>
                <c:pt idx="5">
                  <c:v>90.79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Heave!$C$1</c:f>
              <c:strCache>
                <c:ptCount val="1"/>
                <c:pt idx="0">
                  <c:v>Fit line(N)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Heave!$A$2:$A$7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-0.5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Heave!$C$2:$C$7</c:f>
              <c:numCache>
                <c:formatCode>General</c:formatCode>
                <c:ptCount val="6"/>
                <c:pt idx="0">
                  <c:v>-90.789999999999992</c:v>
                </c:pt>
                <c:pt idx="1">
                  <c:v>-22.14</c:v>
                </c:pt>
                <c:pt idx="2">
                  <c:v>-5.2562499999999996</c:v>
                </c:pt>
                <c:pt idx="3">
                  <c:v>5.2562499999999996</c:v>
                </c:pt>
                <c:pt idx="4">
                  <c:v>22.14</c:v>
                </c:pt>
                <c:pt idx="5">
                  <c:v>90.789999999999992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551744"/>
        <c:axId val="1592546848"/>
      </c:lineChart>
      <c:catAx>
        <c:axId val="15925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46848"/>
        <c:crosses val="autoZero"/>
        <c:auto val="1"/>
        <c:lblAlgn val="ctr"/>
        <c:lblOffset val="100"/>
        <c:noMultiLvlLbl val="0"/>
      </c:catAx>
      <c:valAx>
        <c:axId val="15925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Roll!$A$2:$A$7</c:f>
              <c:numCache>
                <c:formatCode>General</c:formatCode>
                <c:ptCount val="6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Roll!$B$2:$B$7</c:f>
              <c:numCache>
                <c:formatCode>General</c:formatCode>
                <c:ptCount val="6"/>
                <c:pt idx="0">
                  <c:v>-3.47</c:v>
                </c:pt>
                <c:pt idx="1">
                  <c:v>-0.54</c:v>
                </c:pt>
                <c:pt idx="2">
                  <c:v>-0.08</c:v>
                </c:pt>
                <c:pt idx="3">
                  <c:v>0.12</c:v>
                </c:pt>
                <c:pt idx="4">
                  <c:v>0.43</c:v>
                </c:pt>
                <c:pt idx="5">
                  <c:v>3.41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Roll!$A$2:$A$7</c:f>
              <c:numCache>
                <c:formatCode>General</c:formatCode>
                <c:ptCount val="6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Roll!$C$2:$C$7</c:f>
              <c:numCache>
                <c:formatCode>General</c:formatCode>
                <c:ptCount val="6"/>
                <c:pt idx="0">
                  <c:v>-3.4098999999999999</c:v>
                </c:pt>
                <c:pt idx="1">
                  <c:v>-0.53998000000000002</c:v>
                </c:pt>
                <c:pt idx="2">
                  <c:v>-0.13266</c:v>
                </c:pt>
                <c:pt idx="3">
                  <c:v>0.13266</c:v>
                </c:pt>
                <c:pt idx="4">
                  <c:v>0.53998000000000002</c:v>
                </c:pt>
                <c:pt idx="5">
                  <c:v>3.4098999999999999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553920"/>
        <c:axId val="1592559360"/>
      </c:lineChart>
      <c:catAx>
        <c:axId val="15925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59360"/>
        <c:crosses val="autoZero"/>
        <c:auto val="1"/>
        <c:lblAlgn val="ctr"/>
        <c:lblOffset val="100"/>
        <c:noMultiLvlLbl val="0"/>
      </c:catAx>
      <c:valAx>
        <c:axId val="15925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Pitch!$A$2:$A$7</c:f>
              <c:numCache>
                <c:formatCode>General</c:formatCode>
                <c:ptCount val="6"/>
                <c:pt idx="0">
                  <c:v>-1</c:v>
                </c:pt>
                <c:pt idx="1">
                  <c:v>-0.6</c:v>
                </c:pt>
                <c:pt idx="2">
                  <c:v>-0.3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</c:numCache>
            </c:numRef>
          </c:cat>
          <c:val>
            <c:numRef>
              <c:f>Pitch!$B$2:$B$7</c:f>
              <c:numCache>
                <c:formatCode>General</c:formatCode>
                <c:ptCount val="6"/>
                <c:pt idx="0">
                  <c:v>-11.91</c:v>
                </c:pt>
                <c:pt idx="1">
                  <c:v>-5.24</c:v>
                </c:pt>
                <c:pt idx="2">
                  <c:v>-1.73</c:v>
                </c:pt>
                <c:pt idx="3">
                  <c:v>1.91</c:v>
                </c:pt>
                <c:pt idx="4">
                  <c:v>6.81</c:v>
                </c:pt>
                <c:pt idx="5">
                  <c:v>15.81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Pitch!$A$2:$A$7</c:f>
              <c:numCache>
                <c:formatCode>General</c:formatCode>
                <c:ptCount val="6"/>
                <c:pt idx="0">
                  <c:v>-1</c:v>
                </c:pt>
                <c:pt idx="1">
                  <c:v>-0.6</c:v>
                </c:pt>
                <c:pt idx="2">
                  <c:v>-0.3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</c:numCache>
            </c:numRef>
          </c:cat>
          <c:val>
            <c:numRef>
              <c:f>Pitch!$C$2:$C$7</c:f>
              <c:numCache>
                <c:formatCode>General</c:formatCode>
                <c:ptCount val="6"/>
                <c:pt idx="0">
                  <c:v>-15.81</c:v>
                </c:pt>
                <c:pt idx="1">
                  <c:v>-5.239992</c:v>
                </c:pt>
                <c:pt idx="2">
                  <c:v>-1.0277430000000001</c:v>
                </c:pt>
                <c:pt idx="3">
                  <c:v>1.0277430000000001</c:v>
                </c:pt>
                <c:pt idx="4">
                  <c:v>5.239992</c:v>
                </c:pt>
                <c:pt idx="5">
                  <c:v>15.81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207600"/>
        <c:axId val="1649215216"/>
      </c:lineChart>
      <c:catAx>
        <c:axId val="16492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15216"/>
        <c:crosses val="autoZero"/>
        <c:auto val="1"/>
        <c:lblAlgn val="ctr"/>
        <c:lblOffset val="100"/>
        <c:noMultiLvlLbl val="0"/>
      </c:catAx>
      <c:valAx>
        <c:axId val="16492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Yaw!$A$2:$A$7</c:f>
              <c:numCache>
                <c:formatCode>General</c:formatCode>
                <c:ptCount val="6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Yaw!$B$2:$B$7</c:f>
              <c:numCache>
                <c:formatCode>General</c:formatCode>
                <c:ptCount val="6"/>
                <c:pt idx="0">
                  <c:v>-14.99</c:v>
                </c:pt>
                <c:pt idx="1">
                  <c:v>-2.38</c:v>
                </c:pt>
                <c:pt idx="2">
                  <c:v>-0.59</c:v>
                </c:pt>
                <c:pt idx="3">
                  <c:v>0.56999999999999995</c:v>
                </c:pt>
                <c:pt idx="4">
                  <c:v>2.4</c:v>
                </c:pt>
                <c:pt idx="5">
                  <c:v>14.86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Yaw!$A$2:$A$7</c:f>
              <c:numCache>
                <c:formatCode>General</c:formatCode>
                <c:ptCount val="6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Yaw!$C$2:$C$7</c:f>
              <c:numCache>
                <c:formatCode>General</c:formatCode>
                <c:ptCount val="6"/>
                <c:pt idx="0">
                  <c:v>-14.859999999999998</c:v>
                </c:pt>
                <c:pt idx="1">
                  <c:v>-2.38</c:v>
                </c:pt>
                <c:pt idx="2">
                  <c:v>-0.59599999999999997</c:v>
                </c:pt>
                <c:pt idx="3">
                  <c:v>0.59599999999999997</c:v>
                </c:pt>
                <c:pt idx="4">
                  <c:v>2.38</c:v>
                </c:pt>
                <c:pt idx="5">
                  <c:v>14.859999999999998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283744"/>
        <c:axId val="1609284288"/>
      </c:lineChart>
      <c:catAx>
        <c:axId val="16092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84288"/>
        <c:crosses val="autoZero"/>
        <c:auto val="1"/>
        <c:lblAlgn val="ctr"/>
        <c:lblOffset val="100"/>
        <c:noMultiLvlLbl val="0"/>
      </c:catAx>
      <c:valAx>
        <c:axId val="16092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</xdr:row>
      <xdr:rowOff>52387</xdr:rowOff>
    </xdr:from>
    <xdr:to>
      <xdr:col>10</xdr:col>
      <xdr:colOff>38100</xdr:colOff>
      <xdr:row>17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</xdr:row>
      <xdr:rowOff>52387</xdr:rowOff>
    </xdr:from>
    <xdr:to>
      <xdr:col>10</xdr:col>
      <xdr:colOff>400050</xdr:colOff>
      <xdr:row>17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71437</xdr:rowOff>
    </xdr:from>
    <xdr:to>
      <xdr:col>10</xdr:col>
      <xdr:colOff>381000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71437</xdr:rowOff>
    </xdr:from>
    <xdr:to>
      <xdr:col>10</xdr:col>
      <xdr:colOff>276225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33337</xdr:rowOff>
    </xdr:from>
    <xdr:to>
      <xdr:col>10</xdr:col>
      <xdr:colOff>323850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71437</xdr:rowOff>
    </xdr:from>
    <xdr:to>
      <xdr:col>10</xdr:col>
      <xdr:colOff>295275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2" sqref="I2"/>
    </sheetView>
  </sheetViews>
  <sheetFormatPr defaultRowHeight="15" x14ac:dyDescent="0.25"/>
  <cols>
    <col min="1" max="1" width="13.7109375" bestFit="1" customWidth="1"/>
    <col min="4" max="5" width="11.85546875" bestFit="1" customWidth="1"/>
  </cols>
  <sheetData>
    <row r="1" spans="1:5" x14ac:dyDescent="0.25">
      <c r="A1" t="s">
        <v>0</v>
      </c>
      <c r="B1" t="s">
        <v>1</v>
      </c>
      <c r="C1" t="s">
        <v>4</v>
      </c>
    </row>
    <row r="2" spans="1:5" x14ac:dyDescent="0.25">
      <c r="A2">
        <f>-2</f>
        <v>-2</v>
      </c>
      <c r="B2">
        <v>-54.283999999999999</v>
      </c>
      <c r="C2">
        <f>12.955*A2*ABS(A2)+1.232*A2</f>
        <v>-54.283999999999999</v>
      </c>
      <c r="E2" t="s">
        <v>6</v>
      </c>
    </row>
    <row r="3" spans="1:5" x14ac:dyDescent="0.25">
      <c r="A3">
        <f>-1.6</f>
        <v>-1.6</v>
      </c>
      <c r="B3">
        <v>-34.898000000000003</v>
      </c>
      <c r="C3">
        <f t="shared" ref="C3:C13" si="0">12.955*A3*ABS(A3)+1.232*A3</f>
        <v>-35.13600000000001</v>
      </c>
      <c r="E3" t="s">
        <v>7</v>
      </c>
    </row>
    <row r="4" spans="1:5" x14ac:dyDescent="0.25">
      <c r="A4">
        <f>-1.2</f>
        <v>-1.2</v>
      </c>
      <c r="B4">
        <v>-19.681000000000001</v>
      </c>
      <c r="C4">
        <f t="shared" si="0"/>
        <v>-20.133599999999998</v>
      </c>
    </row>
    <row r="5" spans="1:5" x14ac:dyDescent="0.25">
      <c r="A5">
        <f>-1</f>
        <v>-1</v>
      </c>
      <c r="B5">
        <v>-13.7</v>
      </c>
      <c r="C5">
        <f t="shared" si="0"/>
        <v>-14.186999999999999</v>
      </c>
    </row>
    <row r="6" spans="1:5" x14ac:dyDescent="0.25">
      <c r="A6">
        <f>-0.6</f>
        <v>-0.6</v>
      </c>
      <c r="B6">
        <v>-4.984</v>
      </c>
      <c r="C6">
        <f t="shared" si="0"/>
        <v>-5.4029999999999996</v>
      </c>
    </row>
    <row r="7" spans="1:5" x14ac:dyDescent="0.25">
      <c r="A7">
        <f>-0.2</f>
        <v>-0.2</v>
      </c>
      <c r="B7">
        <v>-0.56599999999999995</v>
      </c>
      <c r="C7">
        <f t="shared" si="0"/>
        <v>-0.76460000000000017</v>
      </c>
    </row>
    <row r="8" spans="1:5" x14ac:dyDescent="0.25">
      <c r="A8">
        <v>0.2</v>
      </c>
      <c r="B8">
        <v>0.61199999999999999</v>
      </c>
      <c r="C8">
        <f t="shared" si="0"/>
        <v>0.76460000000000017</v>
      </c>
    </row>
    <row r="9" spans="1:5" x14ac:dyDescent="0.25">
      <c r="A9">
        <v>0.6</v>
      </c>
      <c r="B9">
        <v>5.4029999999999996</v>
      </c>
      <c r="C9">
        <f t="shared" si="0"/>
        <v>5.4029999999999996</v>
      </c>
    </row>
    <row r="10" spans="1:5" x14ac:dyDescent="0.25">
      <c r="A10">
        <v>1</v>
      </c>
      <c r="B10">
        <v>15.006</v>
      </c>
      <c r="C10">
        <f t="shared" si="0"/>
        <v>14.186999999999999</v>
      </c>
    </row>
    <row r="11" spans="1:5" x14ac:dyDescent="0.25">
      <c r="A11">
        <v>1.2</v>
      </c>
      <c r="B11">
        <v>21.501999999999999</v>
      </c>
      <c r="C11">
        <f t="shared" si="0"/>
        <v>20.133599999999998</v>
      </c>
    </row>
    <row r="12" spans="1:5" x14ac:dyDescent="0.25">
      <c r="A12">
        <v>1.6</v>
      </c>
      <c r="B12">
        <v>38.093000000000004</v>
      </c>
      <c r="C12">
        <f t="shared" si="0"/>
        <v>35.13600000000001</v>
      </c>
    </row>
    <row r="13" spans="1:5" x14ac:dyDescent="0.25">
      <c r="A13">
        <v>2</v>
      </c>
      <c r="B13">
        <v>59.201000000000001</v>
      </c>
      <c r="C13">
        <f t="shared" si="0"/>
        <v>54.283999999999999</v>
      </c>
    </row>
  </sheetData>
  <sortState ref="A2:B13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defaultRowHeight="15" x14ac:dyDescent="0.25"/>
  <cols>
    <col min="1" max="1" width="13.7109375" bestFit="1" customWidth="1"/>
    <col min="3" max="3" width="10.85546875" customWidth="1"/>
  </cols>
  <sheetData>
    <row r="1" spans="1:5" x14ac:dyDescent="0.25">
      <c r="A1" t="s">
        <v>0</v>
      </c>
      <c r="B1" t="s">
        <v>1</v>
      </c>
      <c r="C1" t="s">
        <v>4</v>
      </c>
    </row>
    <row r="2" spans="1:5" x14ac:dyDescent="0.25">
      <c r="A2">
        <v>-2</v>
      </c>
      <c r="B2">
        <v>-195.67</v>
      </c>
      <c r="C2">
        <f t="shared" ref="C2:C7" si="0">55.92*A2*ABS(A2)-16.59*A2</f>
        <v>-190.5</v>
      </c>
      <c r="E2" t="s">
        <v>8</v>
      </c>
    </row>
    <row r="3" spans="1:5" x14ac:dyDescent="0.25">
      <c r="A3">
        <v>-1</v>
      </c>
      <c r="B3">
        <v>-39.33</v>
      </c>
      <c r="C3">
        <f t="shared" si="0"/>
        <v>-39.33</v>
      </c>
      <c r="E3" t="s">
        <v>9</v>
      </c>
    </row>
    <row r="4" spans="1:5" x14ac:dyDescent="0.25">
      <c r="A4">
        <v>-0.5</v>
      </c>
      <c r="B4">
        <v>-12.2</v>
      </c>
      <c r="C4">
        <f t="shared" si="0"/>
        <v>-5.6850000000000005</v>
      </c>
    </row>
    <row r="5" spans="1:5" x14ac:dyDescent="0.25">
      <c r="A5">
        <v>0.5</v>
      </c>
      <c r="B5">
        <v>9.65</v>
      </c>
      <c r="C5">
        <f t="shared" si="0"/>
        <v>5.6850000000000005</v>
      </c>
    </row>
    <row r="6" spans="1:5" x14ac:dyDescent="0.25">
      <c r="A6">
        <v>1</v>
      </c>
      <c r="B6">
        <v>35.89</v>
      </c>
      <c r="C6">
        <f t="shared" si="0"/>
        <v>39.33</v>
      </c>
    </row>
    <row r="7" spans="1:5" x14ac:dyDescent="0.25">
      <c r="A7">
        <v>2</v>
      </c>
      <c r="B7">
        <v>190.501</v>
      </c>
      <c r="C7">
        <f t="shared" si="0"/>
        <v>190.5</v>
      </c>
    </row>
  </sheetData>
  <sortState ref="A2:C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RowHeight="15" x14ac:dyDescent="0.25"/>
  <cols>
    <col min="1" max="1" width="13.7109375" bestFit="1" customWidth="1"/>
  </cols>
  <sheetData>
    <row r="1" spans="1:5" x14ac:dyDescent="0.25">
      <c r="A1" t="s">
        <v>0</v>
      </c>
      <c r="B1" t="s">
        <v>1</v>
      </c>
      <c r="C1" t="s">
        <v>4</v>
      </c>
    </row>
    <row r="2" spans="1:5" x14ac:dyDescent="0.25">
      <c r="A2">
        <v>-2</v>
      </c>
      <c r="B2">
        <v>-87.77</v>
      </c>
      <c r="C2">
        <f t="shared" ref="C2:C7" si="0">23.255*A2*ABS(A2)-1.115*A2</f>
        <v>-90.789999999999992</v>
      </c>
      <c r="E2" t="s">
        <v>10</v>
      </c>
    </row>
    <row r="3" spans="1:5" x14ac:dyDescent="0.25">
      <c r="A3">
        <v>-1</v>
      </c>
      <c r="B3">
        <v>-22.14</v>
      </c>
      <c r="C3">
        <f t="shared" si="0"/>
        <v>-22.14</v>
      </c>
      <c r="E3" t="s">
        <v>11</v>
      </c>
    </row>
    <row r="4" spans="1:5" x14ac:dyDescent="0.25">
      <c r="A4">
        <v>-0.5</v>
      </c>
      <c r="B4">
        <v>-5.57</v>
      </c>
      <c r="C4">
        <f t="shared" si="0"/>
        <v>-5.2562499999999996</v>
      </c>
    </row>
    <row r="5" spans="1:5" x14ac:dyDescent="0.25">
      <c r="A5">
        <v>0.5</v>
      </c>
      <c r="B5">
        <v>5.76</v>
      </c>
      <c r="C5">
        <f t="shared" si="0"/>
        <v>5.2562499999999996</v>
      </c>
    </row>
    <row r="6" spans="1:5" x14ac:dyDescent="0.25">
      <c r="A6">
        <v>1</v>
      </c>
      <c r="B6">
        <v>22.83</v>
      </c>
      <c r="C6">
        <f t="shared" si="0"/>
        <v>22.14</v>
      </c>
    </row>
    <row r="7" spans="1:5" x14ac:dyDescent="0.25">
      <c r="A7">
        <v>2</v>
      </c>
      <c r="B7">
        <v>90.79</v>
      </c>
      <c r="C7">
        <f t="shared" si="0"/>
        <v>90.789999999999992</v>
      </c>
    </row>
  </sheetData>
  <sortState ref="A2:C7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defaultRowHeight="15" x14ac:dyDescent="0.25"/>
  <cols>
    <col min="1" max="1" width="14.85546875" bestFit="1" customWidth="1"/>
    <col min="2" max="2" width="13.42578125" bestFit="1" customWidth="1"/>
    <col min="3" max="3" width="12.7109375" customWidth="1"/>
    <col min="5" max="5" width="11.28515625" customWidth="1"/>
  </cols>
  <sheetData>
    <row r="1" spans="1:5" x14ac:dyDescent="0.25">
      <c r="A1" t="s">
        <v>2</v>
      </c>
      <c r="B1" t="s">
        <v>3</v>
      </c>
      <c r="C1" t="s">
        <v>5</v>
      </c>
    </row>
    <row r="2" spans="1:5" x14ac:dyDescent="0.25">
      <c r="A2">
        <v>-5</v>
      </c>
      <c r="B2">
        <v>-3.47</v>
      </c>
      <c r="C2">
        <f t="shared" ref="C2:C7" si="0">0.13733*A2*ABS(A2)-0.00467*A2</f>
        <v>-3.4098999999999999</v>
      </c>
      <c r="E2" t="s">
        <v>12</v>
      </c>
    </row>
    <row r="3" spans="1:5" x14ac:dyDescent="0.25">
      <c r="A3">
        <v>-2</v>
      </c>
      <c r="B3">
        <v>-0.54</v>
      </c>
      <c r="C3">
        <f t="shared" si="0"/>
        <v>-0.53998000000000002</v>
      </c>
      <c r="E3" t="s">
        <v>13</v>
      </c>
    </row>
    <row r="4" spans="1:5" x14ac:dyDescent="0.25">
      <c r="A4">
        <v>-1</v>
      </c>
      <c r="B4">
        <v>-0.08</v>
      </c>
      <c r="C4">
        <f t="shared" si="0"/>
        <v>-0.13266</v>
      </c>
    </row>
    <row r="5" spans="1:5" x14ac:dyDescent="0.25">
      <c r="A5">
        <v>1</v>
      </c>
      <c r="B5">
        <v>0.12</v>
      </c>
      <c r="C5">
        <f t="shared" si="0"/>
        <v>0.13266</v>
      </c>
    </row>
    <row r="6" spans="1:5" x14ac:dyDescent="0.25">
      <c r="A6">
        <v>2</v>
      </c>
      <c r="B6">
        <v>0.43</v>
      </c>
      <c r="C6">
        <f t="shared" si="0"/>
        <v>0.53998000000000002</v>
      </c>
    </row>
    <row r="7" spans="1:5" x14ac:dyDescent="0.25">
      <c r="A7">
        <v>5</v>
      </c>
      <c r="B7">
        <v>3.41</v>
      </c>
      <c r="C7">
        <f t="shared" si="0"/>
        <v>3.4098999999999999</v>
      </c>
    </row>
  </sheetData>
  <sortState ref="A2:C7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21" sqref="H21"/>
    </sheetView>
  </sheetViews>
  <sheetFormatPr defaultRowHeight="15" x14ac:dyDescent="0.25"/>
  <cols>
    <col min="1" max="1" width="14.85546875" bestFit="1" customWidth="1"/>
    <col min="2" max="2" width="13.42578125" bestFit="1" customWidth="1"/>
    <col min="3" max="3" width="12" customWidth="1"/>
    <col min="5" max="5" width="11.140625" customWidth="1"/>
  </cols>
  <sheetData>
    <row r="1" spans="1:5" x14ac:dyDescent="0.25">
      <c r="A1" t="s">
        <v>2</v>
      </c>
      <c r="B1" t="s">
        <v>3</v>
      </c>
      <c r="C1" t="s">
        <v>5</v>
      </c>
    </row>
    <row r="2" spans="1:5" x14ac:dyDescent="0.25">
      <c r="A2">
        <v>-1</v>
      </c>
      <c r="B2">
        <v>-11.91</v>
      </c>
      <c r="C2">
        <f>17.6917*A2*ABS(A2)-1.8817*A2</f>
        <v>-15.81</v>
      </c>
      <c r="E2" t="s">
        <v>14</v>
      </c>
    </row>
    <row r="3" spans="1:5" x14ac:dyDescent="0.25">
      <c r="A3">
        <v>-0.6</v>
      </c>
      <c r="B3">
        <v>-5.24</v>
      </c>
      <c r="C3">
        <f>17.6917*A3*ABS(A3)-1.8817*A3</f>
        <v>-5.239992</v>
      </c>
      <c r="E3" t="s">
        <v>15</v>
      </c>
    </row>
    <row r="4" spans="1:5" x14ac:dyDescent="0.25">
      <c r="A4">
        <v>-0.3</v>
      </c>
      <c r="B4">
        <v>-1.73</v>
      </c>
      <c r="C4">
        <f>17.6917*A4*ABS(A4)-1.8817*A4</f>
        <v>-1.0277430000000001</v>
      </c>
    </row>
    <row r="5" spans="1:5" x14ac:dyDescent="0.25">
      <c r="A5">
        <v>0.3</v>
      </c>
      <c r="B5">
        <v>1.91</v>
      </c>
      <c r="C5">
        <f>17.6917*A5*ABS(A5)-1.8817*A5</f>
        <v>1.0277430000000001</v>
      </c>
    </row>
    <row r="6" spans="1:5" x14ac:dyDescent="0.25">
      <c r="A6">
        <v>0.6</v>
      </c>
      <c r="B6">
        <v>6.81</v>
      </c>
      <c r="C6">
        <f>17.6917*A6*ABS(A6)-1.8817*A6</f>
        <v>5.239992</v>
      </c>
    </row>
    <row r="7" spans="1:5" x14ac:dyDescent="0.25">
      <c r="A7">
        <v>1</v>
      </c>
      <c r="B7">
        <v>15.81</v>
      </c>
      <c r="C7">
        <f>17.6917*A7*ABS(A7)-1.8817*A7</f>
        <v>15.81</v>
      </c>
    </row>
  </sheetData>
  <sortState ref="A2:C7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O7" sqref="O7"/>
    </sheetView>
  </sheetViews>
  <sheetFormatPr defaultRowHeight="15" x14ac:dyDescent="0.25"/>
  <cols>
    <col min="1" max="1" width="14.85546875" bestFit="1" customWidth="1"/>
    <col min="2" max="2" width="13.42578125" bestFit="1" customWidth="1"/>
    <col min="3" max="3" width="12.7109375" bestFit="1" customWidth="1"/>
    <col min="5" max="5" width="11.28515625" bestFit="1" customWidth="1"/>
  </cols>
  <sheetData>
    <row r="1" spans="1:5" x14ac:dyDescent="0.25">
      <c r="A1" t="s">
        <v>2</v>
      </c>
      <c r="B1" t="s">
        <v>3</v>
      </c>
      <c r="C1" t="s">
        <v>5</v>
      </c>
    </row>
    <row r="2" spans="1:5" x14ac:dyDescent="0.25">
      <c r="A2">
        <v>-5</v>
      </c>
      <c r="B2">
        <v>-14.99</v>
      </c>
      <c r="C2">
        <f>0.594*A2*ABS(A2)+0.002*A2</f>
        <v>-14.859999999999998</v>
      </c>
      <c r="E2" t="s">
        <v>16</v>
      </c>
    </row>
    <row r="3" spans="1:5" x14ac:dyDescent="0.25">
      <c r="A3">
        <v>-2</v>
      </c>
      <c r="B3">
        <v>-2.38</v>
      </c>
      <c r="C3">
        <f>0.594*A3*ABS(A3)+0.002*A3</f>
        <v>-2.38</v>
      </c>
      <c r="E3" t="s">
        <v>17</v>
      </c>
    </row>
    <row r="4" spans="1:5" x14ac:dyDescent="0.25">
      <c r="A4">
        <v>-1</v>
      </c>
      <c r="B4">
        <v>-0.59</v>
      </c>
      <c r="C4">
        <f>0.594*A4*ABS(A4)+0.002*A4</f>
        <v>-0.59599999999999997</v>
      </c>
    </row>
    <row r="5" spans="1:5" x14ac:dyDescent="0.25">
      <c r="A5">
        <v>1</v>
      </c>
      <c r="B5">
        <v>0.56999999999999995</v>
      </c>
      <c r="C5">
        <f>0.594*A5*ABS(A5)+0.002*A5</f>
        <v>0.59599999999999997</v>
      </c>
    </row>
    <row r="6" spans="1:5" x14ac:dyDescent="0.25">
      <c r="A6">
        <v>2</v>
      </c>
      <c r="B6">
        <v>2.4</v>
      </c>
      <c r="C6">
        <f>0.594*A6*ABS(A6)+0.002*A6</f>
        <v>2.38</v>
      </c>
    </row>
    <row r="7" spans="1:5" x14ac:dyDescent="0.25">
      <c r="A7">
        <v>5</v>
      </c>
      <c r="B7">
        <v>14.86</v>
      </c>
      <c r="C7">
        <f>0.594*A7*ABS(A7)+0.002*A7</f>
        <v>14.859999999999998</v>
      </c>
    </row>
  </sheetData>
  <sortState ref="A2:C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Surge</vt:lpstr>
      <vt:lpstr>Sway</vt:lpstr>
      <vt:lpstr>Heave</vt:lpstr>
      <vt:lpstr>Roll</vt:lpstr>
      <vt:lpstr>Pitch</vt:lpstr>
      <vt:lpstr>Yaw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 Luong Chan</dc:creator>
  <cp:lastModifiedBy>Hiep Luong Chan</cp:lastModifiedBy>
  <dcterms:created xsi:type="dcterms:W3CDTF">2017-07-10T15:31:01Z</dcterms:created>
  <dcterms:modified xsi:type="dcterms:W3CDTF">2017-08-09T17:58:13Z</dcterms:modified>
</cp:coreProperties>
</file>