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OneDrive\NAM HOC 2017 - 2018\HOC KY 1\WEBSITE\THI LAN 1 HK 1 NAM 17-18\Nganh CNTT\"/>
    </mc:Choice>
  </mc:AlternateContent>
  <bookViews>
    <workbookView xWindow="360" yWindow="360" windowWidth="14940" windowHeight="7365"/>
  </bookViews>
  <sheets>
    <sheet name="Nhóm(8)" sheetId="13" r:id="rId1"/>
    <sheet name="Nhóm(7)" sheetId="14" r:id="rId2"/>
    <sheet name="Nhóm(6)" sheetId="15" r:id="rId3"/>
    <sheet name="Nhóm(5)" sheetId="16" r:id="rId4"/>
    <sheet name="Nhóm(4)" sheetId="17" r:id="rId5"/>
    <sheet name="Nhóm(3)" sheetId="18" r:id="rId6"/>
    <sheet name="E15CN1(12)" sheetId="12" r:id="rId7"/>
    <sheet name="E15CN2(11)" sheetId="11" r:id="rId8"/>
    <sheet name="Nhóm(10)" sheetId="10" r:id="rId9"/>
    <sheet name="Nhóm(9)" sheetId="9" r:id="rId10"/>
    <sheet name="Nhóm(2)" sheetId="2" r:id="rId11"/>
    <sheet name="Nhóm(1)" sheetId="1" r:id="rId12"/>
  </sheets>
  <definedNames>
    <definedName name="_xlnm._FilterDatabase" localSheetId="6" hidden="1">'E15CN1(12)'!$A$7:$AI$47</definedName>
    <definedName name="_xlnm._FilterDatabase" localSheetId="7" hidden="1">'E15CN2(11)'!$A$7:$AI$46</definedName>
    <definedName name="_xlnm._FilterDatabase" localSheetId="11" hidden="1">'Nhóm(1)'!$A$7:$AI$84</definedName>
    <definedName name="_xlnm._FilterDatabase" localSheetId="8" hidden="1">'Nhóm(10)'!$A$7:$AI$82</definedName>
    <definedName name="_xlnm._FilterDatabase" localSheetId="10" hidden="1">'Nhóm(2)'!$A$7:$AI$85</definedName>
    <definedName name="_xlnm._FilterDatabase" localSheetId="5" hidden="1">'Nhóm(3)'!$A$7:$AI$82</definedName>
    <definedName name="_xlnm._FilterDatabase" localSheetId="4" hidden="1">'Nhóm(4)'!$A$7:$AI$82</definedName>
    <definedName name="_xlnm._FilterDatabase" localSheetId="3" hidden="1">'Nhóm(5)'!$A$7:$AI$83</definedName>
    <definedName name="_xlnm._FilterDatabase" localSheetId="2" hidden="1">'Nhóm(6)'!$A$7:$AI$82</definedName>
    <definedName name="_xlnm._FilterDatabase" localSheetId="1" hidden="1">'Nhóm(7)'!$A$7:$AI$82</definedName>
    <definedName name="_xlnm._FilterDatabase" localSheetId="0" hidden="1">'Nhóm(8)'!$A$7:$AI$82</definedName>
    <definedName name="_xlnm._FilterDatabase" localSheetId="9" hidden="1">'Nhóm(9)'!$A$7:$AI$82</definedName>
    <definedName name="_xlnm.Print_Titles" localSheetId="6">'E15CN1(12)'!$3:$8</definedName>
    <definedName name="_xlnm.Print_Titles" localSheetId="7">'E15CN2(11)'!$3:$8</definedName>
    <definedName name="_xlnm.Print_Titles" localSheetId="11">'Nhóm(1)'!$3:$8</definedName>
    <definedName name="_xlnm.Print_Titles" localSheetId="8">'Nhóm(10)'!$3:$8</definedName>
    <definedName name="_xlnm.Print_Titles" localSheetId="10">'Nhóm(2)'!$3:$8</definedName>
    <definedName name="_xlnm.Print_Titles" localSheetId="5">'Nhóm(3)'!$3:$8</definedName>
    <definedName name="_xlnm.Print_Titles" localSheetId="4">'Nhóm(4)'!$3:$8</definedName>
    <definedName name="_xlnm.Print_Titles" localSheetId="3">'Nhóm(5)'!$3:$8</definedName>
    <definedName name="_xlnm.Print_Titles" localSheetId="2">'Nhóm(6)'!$3:$8</definedName>
    <definedName name="_xlnm.Print_Titles" localSheetId="1">'Nhóm(7)'!$3:$8</definedName>
    <definedName name="_xlnm.Print_Titles" localSheetId="0">'Nhóm(8)'!$3:$8</definedName>
    <definedName name="_xlnm.Print_Titles" localSheetId="9">'Nhóm(9)'!$3:$8</definedName>
  </definedNames>
  <calcPr calcId="162913"/>
</workbook>
</file>

<file path=xl/calcChain.xml><?xml version="1.0" encoding="utf-8"?>
<calcChain xmlns="http://schemas.openxmlformats.org/spreadsheetml/2006/main">
  <c r="P15" i="18" l="1"/>
  <c r="T15" i="18" s="1"/>
  <c r="L8" i="18"/>
  <c r="M82" i="18" s="1"/>
  <c r="V7" i="18"/>
  <c r="U7" i="18"/>
  <c r="P68" i="17"/>
  <c r="T68" i="17" s="1"/>
  <c r="L8" i="17"/>
  <c r="M55" i="17" s="1"/>
  <c r="V7" i="17"/>
  <c r="U7" i="17"/>
  <c r="L8" i="16"/>
  <c r="M32" i="16" s="1"/>
  <c r="V7" i="16"/>
  <c r="U7" i="16"/>
  <c r="L8" i="15"/>
  <c r="M81" i="15" s="1"/>
  <c r="V7" i="15"/>
  <c r="U7" i="15"/>
  <c r="P76" i="14"/>
  <c r="T76" i="14" s="1"/>
  <c r="P71" i="14"/>
  <c r="T71" i="14" s="1"/>
  <c r="P17" i="14"/>
  <c r="T17" i="14" s="1"/>
  <c r="T15" i="14"/>
  <c r="P15" i="14"/>
  <c r="L8" i="14"/>
  <c r="M81" i="14" s="1"/>
  <c r="V7" i="14"/>
  <c r="U7" i="14"/>
  <c r="L8" i="13"/>
  <c r="M19" i="13" s="1"/>
  <c r="O19" i="13" s="1"/>
  <c r="V7" i="13"/>
  <c r="U7" i="13"/>
  <c r="L8" i="12"/>
  <c r="V7" i="12"/>
  <c r="U7" i="12"/>
  <c r="L8" i="11"/>
  <c r="M29" i="11" s="1"/>
  <c r="P29" i="11" s="1"/>
  <c r="V7" i="11"/>
  <c r="U7" i="11"/>
  <c r="L8" i="10"/>
  <c r="V7" i="10"/>
  <c r="U7" i="10"/>
  <c r="L8" i="9"/>
  <c r="V7" i="9"/>
  <c r="U7" i="9"/>
  <c r="L8" i="2"/>
  <c r="V7" i="2"/>
  <c r="U7" i="2"/>
  <c r="L8" i="1"/>
  <c r="M9" i="18" l="1"/>
  <c r="O9" i="18" s="1"/>
  <c r="M9" i="13"/>
  <c r="P9" i="13" s="1"/>
  <c r="M17" i="13"/>
  <c r="O17" i="13" s="1"/>
  <c r="M13" i="13"/>
  <c r="P13" i="13" s="1"/>
  <c r="T13" i="13" s="1"/>
  <c r="M11" i="14"/>
  <c r="O11" i="14" s="1"/>
  <c r="M15" i="14"/>
  <c r="O15" i="14" s="1"/>
  <c r="M19" i="14"/>
  <c r="O19" i="14" s="1"/>
  <c r="M23" i="14"/>
  <c r="O23" i="14" s="1"/>
  <c r="M27" i="14"/>
  <c r="O27" i="14" s="1"/>
  <c r="M30" i="14"/>
  <c r="O30" i="14" s="1"/>
  <c r="M33" i="14"/>
  <c r="O33" i="14" s="1"/>
  <c r="M11" i="15"/>
  <c r="O11" i="15" s="1"/>
  <c r="M15" i="15"/>
  <c r="O15" i="15" s="1"/>
  <c r="M19" i="15"/>
  <c r="O19" i="15" s="1"/>
  <c r="M24" i="15"/>
  <c r="O24" i="15" s="1"/>
  <c r="M29" i="15"/>
  <c r="O29" i="15" s="1"/>
  <c r="M33" i="15"/>
  <c r="O33" i="15" s="1"/>
  <c r="M38" i="15"/>
  <c r="O38" i="15" s="1"/>
  <c r="M11" i="13"/>
  <c r="P11" i="13" s="1"/>
  <c r="T11" i="13" s="1"/>
  <c r="M15" i="13"/>
  <c r="P15" i="13" s="1"/>
  <c r="T15" i="13" s="1"/>
  <c r="M9" i="14"/>
  <c r="O9" i="14" s="1"/>
  <c r="M13" i="14"/>
  <c r="O13" i="14" s="1"/>
  <c r="M17" i="14"/>
  <c r="O17" i="14" s="1"/>
  <c r="M22" i="14"/>
  <c r="O22" i="14" s="1"/>
  <c r="M25" i="14"/>
  <c r="O25" i="14" s="1"/>
  <c r="M28" i="14"/>
  <c r="O28" i="14" s="1"/>
  <c r="M31" i="14"/>
  <c r="O31" i="14" s="1"/>
  <c r="M9" i="15"/>
  <c r="O9" i="15" s="1"/>
  <c r="M13" i="15"/>
  <c r="O13" i="15" s="1"/>
  <c r="M17" i="15"/>
  <c r="O17" i="15" s="1"/>
  <c r="M21" i="15"/>
  <c r="O21" i="15" s="1"/>
  <c r="M26" i="15"/>
  <c r="O26" i="15" s="1"/>
  <c r="M31" i="15"/>
  <c r="O31" i="15" s="1"/>
  <c r="M36" i="15"/>
  <c r="O36" i="15" s="1"/>
  <c r="M39" i="15"/>
  <c r="O39" i="15" s="1"/>
  <c r="M10" i="18"/>
  <c r="O10" i="18" s="1"/>
  <c r="T9" i="13"/>
  <c r="M82" i="13"/>
  <c r="M79" i="13"/>
  <c r="M77" i="13"/>
  <c r="M75" i="13"/>
  <c r="M73" i="13"/>
  <c r="M71" i="13"/>
  <c r="M69" i="13"/>
  <c r="M67" i="13"/>
  <c r="M81" i="13"/>
  <c r="M80" i="13"/>
  <c r="M78" i="13"/>
  <c r="M76" i="13"/>
  <c r="M74" i="13"/>
  <c r="M72" i="13"/>
  <c r="M70" i="13"/>
  <c r="M68" i="13"/>
  <c r="M66" i="13"/>
  <c r="M64" i="13"/>
  <c r="M62" i="13"/>
  <c r="M60" i="13"/>
  <c r="M58" i="13"/>
  <c r="M56" i="13"/>
  <c r="M54" i="13"/>
  <c r="M52" i="13"/>
  <c r="M51" i="13"/>
  <c r="M49" i="13"/>
  <c r="O81" i="14"/>
  <c r="P81" i="14"/>
  <c r="T81" i="14" s="1"/>
  <c r="N81" i="14"/>
  <c r="O81" i="15"/>
  <c r="P81" i="15"/>
  <c r="T81" i="15" s="1"/>
  <c r="N81" i="15"/>
  <c r="O32" i="16"/>
  <c r="P32" i="16"/>
  <c r="T32" i="16" s="1"/>
  <c r="N32" i="16"/>
  <c r="O9" i="13"/>
  <c r="O13" i="13"/>
  <c r="O15" i="13"/>
  <c r="N9" i="13"/>
  <c r="M10" i="13"/>
  <c r="N11" i="13"/>
  <c r="M12" i="13"/>
  <c r="N13" i="13"/>
  <c r="M14" i="13"/>
  <c r="N15" i="13"/>
  <c r="M16" i="13"/>
  <c r="M18" i="13"/>
  <c r="N19" i="13"/>
  <c r="P19" i="13"/>
  <c r="T19" i="13" s="1"/>
  <c r="M20" i="13"/>
  <c r="M21" i="13"/>
  <c r="M22" i="13"/>
  <c r="M24" i="13"/>
  <c r="M26" i="13"/>
  <c r="M28" i="13"/>
  <c r="M30" i="13"/>
  <c r="M32" i="13"/>
  <c r="M34" i="13"/>
  <c r="M36" i="13"/>
  <c r="M38" i="13"/>
  <c r="M40" i="13"/>
  <c r="M42" i="13"/>
  <c r="M44" i="13"/>
  <c r="M46" i="13"/>
  <c r="M50" i="13"/>
  <c r="M55" i="13"/>
  <c r="M59" i="13"/>
  <c r="M63" i="13"/>
  <c r="M23" i="13"/>
  <c r="M25" i="13"/>
  <c r="M27" i="13"/>
  <c r="M29" i="13"/>
  <c r="M31" i="13"/>
  <c r="M33" i="13"/>
  <c r="M35" i="13"/>
  <c r="M37" i="13"/>
  <c r="M39" i="13"/>
  <c r="M41" i="13"/>
  <c r="M43" i="13"/>
  <c r="M45" i="13"/>
  <c r="M47" i="13"/>
  <c r="M48" i="13"/>
  <c r="M53" i="13"/>
  <c r="M57" i="13"/>
  <c r="M61" i="13"/>
  <c r="M65" i="13"/>
  <c r="N9" i="14"/>
  <c r="P9" i="14"/>
  <c r="M10" i="14"/>
  <c r="N11" i="14"/>
  <c r="P11" i="14"/>
  <c r="T11" i="14" s="1"/>
  <c r="M12" i="14"/>
  <c r="N13" i="14"/>
  <c r="P13" i="14"/>
  <c r="T13" i="14" s="1"/>
  <c r="M14" i="14"/>
  <c r="N15" i="14"/>
  <c r="M16" i="14"/>
  <c r="M18" i="14"/>
  <c r="M20" i="14"/>
  <c r="M21" i="14"/>
  <c r="N22" i="14"/>
  <c r="T22" i="14"/>
  <c r="N23" i="14"/>
  <c r="P23" i="14"/>
  <c r="T23" i="14" s="1"/>
  <c r="M24" i="14"/>
  <c r="N25" i="14"/>
  <c r="P25" i="14"/>
  <c r="T25" i="14" s="1"/>
  <c r="M26" i="14"/>
  <c r="N27" i="14"/>
  <c r="T27" i="14"/>
  <c r="N28" i="14"/>
  <c r="P28" i="14"/>
  <c r="T28" i="14" s="1"/>
  <c r="M29" i="14"/>
  <c r="N30" i="14"/>
  <c r="T30" i="14"/>
  <c r="N31" i="14"/>
  <c r="M32" i="14"/>
  <c r="T33" i="14"/>
  <c r="M35" i="14"/>
  <c r="M37" i="14"/>
  <c r="M39" i="14"/>
  <c r="M41" i="14"/>
  <c r="M42" i="14"/>
  <c r="M45" i="14"/>
  <c r="M47" i="14"/>
  <c r="M50" i="14"/>
  <c r="M52" i="14"/>
  <c r="M53" i="14"/>
  <c r="M55" i="14"/>
  <c r="M57" i="14"/>
  <c r="M59" i="14"/>
  <c r="M60" i="14"/>
  <c r="M62" i="14"/>
  <c r="M64" i="14"/>
  <c r="M65" i="14"/>
  <c r="M66" i="14"/>
  <c r="M68" i="14"/>
  <c r="M70" i="14"/>
  <c r="M72" i="14"/>
  <c r="M74" i="14"/>
  <c r="M75" i="14"/>
  <c r="M76" i="14"/>
  <c r="M78" i="14"/>
  <c r="M80" i="14"/>
  <c r="M82" i="14"/>
  <c r="N9" i="15"/>
  <c r="P9" i="15"/>
  <c r="M10" i="15"/>
  <c r="N11" i="15"/>
  <c r="P11" i="15"/>
  <c r="T11" i="15" s="1"/>
  <c r="M12" i="15"/>
  <c r="N13" i="15"/>
  <c r="P13" i="15"/>
  <c r="T13" i="15" s="1"/>
  <c r="M14" i="15"/>
  <c r="N15" i="15"/>
  <c r="P15" i="15"/>
  <c r="T15" i="15" s="1"/>
  <c r="M16" i="15"/>
  <c r="N17" i="15"/>
  <c r="P17" i="15"/>
  <c r="T17" i="15" s="1"/>
  <c r="M18" i="15"/>
  <c r="N19" i="15"/>
  <c r="P19" i="15"/>
  <c r="T19" i="15" s="1"/>
  <c r="M20" i="15"/>
  <c r="M22" i="15"/>
  <c r="M23" i="15"/>
  <c r="M25" i="15"/>
  <c r="N26" i="15"/>
  <c r="P26" i="15"/>
  <c r="T26" i="15" s="1"/>
  <c r="M27" i="15"/>
  <c r="M28" i="15"/>
  <c r="N29" i="15"/>
  <c r="P29" i="15"/>
  <c r="T29" i="15" s="1"/>
  <c r="M30" i="15"/>
  <c r="N31" i="15"/>
  <c r="P31" i="15"/>
  <c r="T31" i="15" s="1"/>
  <c r="M32" i="15"/>
  <c r="N33" i="15"/>
  <c r="P33" i="15"/>
  <c r="T33" i="15" s="1"/>
  <c r="M34" i="15"/>
  <c r="M35" i="15"/>
  <c r="N36" i="15"/>
  <c r="P36" i="15"/>
  <c r="T36" i="15" s="1"/>
  <c r="M37" i="15"/>
  <c r="N38" i="15"/>
  <c r="T38" i="15"/>
  <c r="N39" i="15"/>
  <c r="M40" i="15"/>
  <c r="M42" i="15"/>
  <c r="M44" i="15"/>
  <c r="M47" i="15"/>
  <c r="M49" i="15"/>
  <c r="M51" i="15"/>
  <c r="M52" i="15"/>
  <c r="M54" i="15"/>
  <c r="M56" i="15"/>
  <c r="M58" i="15"/>
  <c r="M59" i="15"/>
  <c r="M61" i="15"/>
  <c r="M63" i="15"/>
  <c r="M65" i="15"/>
  <c r="M67" i="15"/>
  <c r="M69" i="15"/>
  <c r="M71" i="15"/>
  <c r="M74" i="15"/>
  <c r="M75" i="15"/>
  <c r="M78" i="15"/>
  <c r="M80" i="15"/>
  <c r="M82" i="15"/>
  <c r="M9" i="16"/>
  <c r="M10" i="16"/>
  <c r="M12" i="16"/>
  <c r="M14" i="16"/>
  <c r="M16" i="16"/>
  <c r="M18" i="16"/>
  <c r="M22" i="16"/>
  <c r="M26" i="16"/>
  <c r="M27" i="16"/>
  <c r="M82" i="16"/>
  <c r="M80" i="16"/>
  <c r="M78" i="16"/>
  <c r="M76" i="16"/>
  <c r="M74" i="16"/>
  <c r="M72" i="16"/>
  <c r="M70" i="16"/>
  <c r="M68" i="16"/>
  <c r="M66" i="16"/>
  <c r="M64" i="16"/>
  <c r="M62" i="16"/>
  <c r="M60" i="16"/>
  <c r="M58" i="16"/>
  <c r="M56" i="16"/>
  <c r="M54" i="16"/>
  <c r="M52" i="16"/>
  <c r="M50" i="16"/>
  <c r="M48" i="16"/>
  <c r="M46" i="16"/>
  <c r="M45" i="16"/>
  <c r="M43" i="16"/>
  <c r="M41" i="16"/>
  <c r="M38" i="16"/>
  <c r="M36" i="16"/>
  <c r="M34" i="16"/>
  <c r="M83" i="16"/>
  <c r="M81" i="16"/>
  <c r="M79" i="16"/>
  <c r="M77" i="16"/>
  <c r="M75" i="16"/>
  <c r="M73" i="16"/>
  <c r="M71" i="16"/>
  <c r="M69" i="16"/>
  <c r="M67" i="16"/>
  <c r="M65" i="16"/>
  <c r="M63" i="16"/>
  <c r="M61" i="16"/>
  <c r="M59" i="16"/>
  <c r="M57" i="16"/>
  <c r="M55" i="16"/>
  <c r="M53" i="16"/>
  <c r="M51" i="16"/>
  <c r="M49" i="16"/>
  <c r="M47" i="16"/>
  <c r="M44" i="16"/>
  <c r="M42" i="16"/>
  <c r="M40" i="16"/>
  <c r="M39" i="16"/>
  <c r="M37" i="16"/>
  <c r="M35" i="16"/>
  <c r="M33" i="16"/>
  <c r="M31" i="16"/>
  <c r="M30" i="16"/>
  <c r="M28" i="16"/>
  <c r="M25" i="16"/>
  <c r="M23" i="16"/>
  <c r="M21" i="16"/>
  <c r="M19" i="16"/>
  <c r="M17" i="16"/>
  <c r="P55" i="17"/>
  <c r="T55" i="17" s="1"/>
  <c r="N55" i="17"/>
  <c r="O55" i="17"/>
  <c r="M34" i="14"/>
  <c r="M36" i="14"/>
  <c r="M38" i="14"/>
  <c r="M40" i="14"/>
  <c r="M43" i="14"/>
  <c r="M44" i="14"/>
  <c r="M46" i="14"/>
  <c r="M48" i="14"/>
  <c r="M49" i="14"/>
  <c r="M51" i="14"/>
  <c r="M54" i="14"/>
  <c r="M56" i="14"/>
  <c r="M58" i="14"/>
  <c r="M61" i="14"/>
  <c r="M63" i="14"/>
  <c r="M67" i="14"/>
  <c r="M69" i="14"/>
  <c r="M71" i="14"/>
  <c r="M73" i="14"/>
  <c r="M77" i="14"/>
  <c r="M79" i="14"/>
  <c r="M41" i="15"/>
  <c r="M43" i="15"/>
  <c r="M45" i="15"/>
  <c r="M46" i="15"/>
  <c r="M48" i="15"/>
  <c r="M50" i="15"/>
  <c r="M53" i="15"/>
  <c r="M55" i="15"/>
  <c r="M57" i="15"/>
  <c r="M60" i="15"/>
  <c r="M62" i="15"/>
  <c r="M64" i="15"/>
  <c r="M66" i="15"/>
  <c r="M68" i="15"/>
  <c r="M70" i="15"/>
  <c r="M72" i="15"/>
  <c r="M73" i="15"/>
  <c r="M76" i="15"/>
  <c r="M77" i="15"/>
  <c r="M79" i="15"/>
  <c r="M11" i="16"/>
  <c r="M13" i="16"/>
  <c r="M15" i="16"/>
  <c r="M20" i="16"/>
  <c r="M24" i="16"/>
  <c r="M29" i="16"/>
  <c r="M9" i="17"/>
  <c r="M11" i="17"/>
  <c r="M13" i="17"/>
  <c r="M15" i="17"/>
  <c r="M18" i="17"/>
  <c r="M20" i="17"/>
  <c r="M22" i="17"/>
  <c r="M24" i="17"/>
  <c r="M27" i="17"/>
  <c r="M29" i="17"/>
  <c r="M31" i="17"/>
  <c r="M33" i="17"/>
  <c r="M35" i="17"/>
  <c r="M37" i="17"/>
  <c r="M39" i="17"/>
  <c r="M41" i="17"/>
  <c r="M43" i="17"/>
  <c r="M45" i="17"/>
  <c r="M47" i="17"/>
  <c r="M49" i="17"/>
  <c r="M51" i="17"/>
  <c r="M53" i="17"/>
  <c r="M54" i="17"/>
  <c r="M82" i="17"/>
  <c r="M80" i="17"/>
  <c r="M78" i="17"/>
  <c r="M76" i="17"/>
  <c r="M74" i="17"/>
  <c r="M71" i="17"/>
  <c r="M69" i="17"/>
  <c r="M67" i="17"/>
  <c r="M65" i="17"/>
  <c r="M63" i="17"/>
  <c r="M61" i="17"/>
  <c r="M59" i="17"/>
  <c r="M57" i="17"/>
  <c r="M81" i="17"/>
  <c r="M79" i="17"/>
  <c r="M77" i="17"/>
  <c r="M75" i="17"/>
  <c r="M73" i="17"/>
  <c r="M72" i="17"/>
  <c r="M70" i="17"/>
  <c r="M68" i="17"/>
  <c r="M66" i="17"/>
  <c r="M64" i="17"/>
  <c r="M62" i="17"/>
  <c r="M60" i="17"/>
  <c r="M58" i="17"/>
  <c r="O82" i="18"/>
  <c r="P82" i="18"/>
  <c r="T82" i="18" s="1"/>
  <c r="N82" i="18"/>
  <c r="M10" i="17"/>
  <c r="M12" i="17"/>
  <c r="M14" i="17"/>
  <c r="M16" i="17"/>
  <c r="M17" i="17"/>
  <c r="M19" i="17"/>
  <c r="M21" i="17"/>
  <c r="M23" i="17"/>
  <c r="M25" i="17"/>
  <c r="M26" i="17"/>
  <c r="M28" i="17"/>
  <c r="M30" i="17"/>
  <c r="M32" i="17"/>
  <c r="M34" i="17"/>
  <c r="M36" i="17"/>
  <c r="M38" i="17"/>
  <c r="M40" i="17"/>
  <c r="M42" i="17"/>
  <c r="M44" i="17"/>
  <c r="M46" i="17"/>
  <c r="M48" i="17"/>
  <c r="M50" i="17"/>
  <c r="M52" i="17"/>
  <c r="M56" i="17"/>
  <c r="N9" i="18"/>
  <c r="T9" i="18"/>
  <c r="N10" i="18"/>
  <c r="P10" i="18"/>
  <c r="M11" i="18"/>
  <c r="M12" i="18"/>
  <c r="M14" i="18"/>
  <c r="M15" i="18"/>
  <c r="M17" i="18"/>
  <c r="M19" i="18"/>
  <c r="M22" i="18"/>
  <c r="M24" i="18"/>
  <c r="M26" i="18"/>
  <c r="M28" i="18"/>
  <c r="M30" i="18"/>
  <c r="M31" i="18"/>
  <c r="M33" i="18"/>
  <c r="M35" i="18"/>
  <c r="M38" i="18"/>
  <c r="M40" i="18"/>
  <c r="M42" i="18"/>
  <c r="M44" i="18"/>
  <c r="M46" i="18"/>
  <c r="M48" i="18"/>
  <c r="M51" i="18"/>
  <c r="M52" i="18"/>
  <c r="M55" i="18"/>
  <c r="M58" i="18"/>
  <c r="M61" i="18"/>
  <c r="M64" i="18"/>
  <c r="M67" i="18"/>
  <c r="M69" i="18"/>
  <c r="M71" i="18"/>
  <c r="M73" i="18"/>
  <c r="M75" i="18"/>
  <c r="M77" i="18"/>
  <c r="M79" i="18"/>
  <c r="M81" i="18"/>
  <c r="M13" i="18"/>
  <c r="M16" i="18"/>
  <c r="M18" i="18"/>
  <c r="M20" i="18"/>
  <c r="M21" i="18"/>
  <c r="M23" i="18"/>
  <c r="M25" i="18"/>
  <c r="M27" i="18"/>
  <c r="M29" i="18"/>
  <c r="M32" i="18"/>
  <c r="M34" i="18"/>
  <c r="M36" i="18"/>
  <c r="M37" i="18"/>
  <c r="M39" i="18"/>
  <c r="M41" i="18"/>
  <c r="M43" i="18"/>
  <c r="M45" i="18"/>
  <c r="M47" i="18"/>
  <c r="M49" i="18"/>
  <c r="M50" i="18"/>
  <c r="M53" i="18"/>
  <c r="M54" i="18"/>
  <c r="M56" i="18"/>
  <c r="M57" i="18"/>
  <c r="M59" i="18"/>
  <c r="M60" i="18"/>
  <c r="M62" i="18"/>
  <c r="M63" i="18"/>
  <c r="M65" i="18"/>
  <c r="M66" i="18"/>
  <c r="M68" i="18"/>
  <c r="M70" i="18"/>
  <c r="M72" i="18"/>
  <c r="M74" i="18"/>
  <c r="M76" i="18"/>
  <c r="M78" i="18"/>
  <c r="M80" i="18"/>
  <c r="M9" i="11"/>
  <c r="P9" i="11" s="1"/>
  <c r="M15" i="11"/>
  <c r="O15" i="11" s="1"/>
  <c r="M17" i="11"/>
  <c r="P17" i="11" s="1"/>
  <c r="M23" i="11"/>
  <c r="P23" i="11" s="1"/>
  <c r="M27" i="11"/>
  <c r="P27" i="11" s="1"/>
  <c r="M11" i="11"/>
  <c r="O11" i="11" s="1"/>
  <c r="M13" i="11"/>
  <c r="P13" i="11" s="1"/>
  <c r="M19" i="11"/>
  <c r="O19" i="11" s="1"/>
  <c r="M21" i="11"/>
  <c r="P21" i="11" s="1"/>
  <c r="M25" i="11"/>
  <c r="P25" i="11" s="1"/>
  <c r="M47" i="12"/>
  <c r="M45" i="12"/>
  <c r="M43" i="12"/>
  <c r="M41" i="12"/>
  <c r="M39" i="12"/>
  <c r="M37" i="12"/>
  <c r="M35" i="12"/>
  <c r="M33" i="12"/>
  <c r="M31" i="12"/>
  <c r="M29" i="12"/>
  <c r="M27" i="12"/>
  <c r="M25" i="12"/>
  <c r="M23" i="12"/>
  <c r="M21" i="12"/>
  <c r="M19" i="12"/>
  <c r="M17" i="12"/>
  <c r="M15" i="12"/>
  <c r="M13" i="12"/>
  <c r="M11" i="12"/>
  <c r="M9" i="12"/>
  <c r="M12" i="12"/>
  <c r="M16" i="12"/>
  <c r="M20" i="12"/>
  <c r="M24" i="12"/>
  <c r="M28" i="12"/>
  <c r="M32" i="12"/>
  <c r="M36" i="12"/>
  <c r="M40" i="12"/>
  <c r="M44" i="12"/>
  <c r="M10" i="12"/>
  <c r="M14" i="12"/>
  <c r="M18" i="12"/>
  <c r="M22" i="12"/>
  <c r="M26" i="12"/>
  <c r="M30" i="12"/>
  <c r="M34" i="12"/>
  <c r="M38" i="12"/>
  <c r="M42" i="12"/>
  <c r="M46" i="12"/>
  <c r="P11" i="11"/>
  <c r="N15" i="11"/>
  <c r="M31" i="11"/>
  <c r="M33" i="11"/>
  <c r="M35" i="11"/>
  <c r="M37" i="11"/>
  <c r="M39" i="11"/>
  <c r="M41" i="11"/>
  <c r="M43" i="11"/>
  <c r="M45" i="11"/>
  <c r="O29" i="11"/>
  <c r="M10" i="11"/>
  <c r="M12" i="11"/>
  <c r="M14" i="11"/>
  <c r="M16" i="11"/>
  <c r="M18" i="11"/>
  <c r="M20" i="11"/>
  <c r="M22" i="11"/>
  <c r="N23" i="11"/>
  <c r="M24" i="11"/>
  <c r="M26" i="11"/>
  <c r="M28" i="11"/>
  <c r="N29" i="11"/>
  <c r="M30" i="11"/>
  <c r="M32" i="11"/>
  <c r="M34" i="11"/>
  <c r="M36" i="11"/>
  <c r="M38" i="11"/>
  <c r="M40" i="11"/>
  <c r="M42" i="11"/>
  <c r="M44" i="11"/>
  <c r="M46" i="11"/>
  <c r="M9" i="10"/>
  <c r="M11" i="10"/>
  <c r="M13" i="10"/>
  <c r="M15" i="10"/>
  <c r="M17" i="10"/>
  <c r="M19" i="10"/>
  <c r="M21" i="10"/>
  <c r="M23" i="10"/>
  <c r="M25" i="10"/>
  <c r="M27" i="10"/>
  <c r="M29" i="10"/>
  <c r="M31" i="10"/>
  <c r="M33" i="10"/>
  <c r="M35" i="10"/>
  <c r="M37" i="10"/>
  <c r="M39" i="10"/>
  <c r="M41" i="10"/>
  <c r="M43" i="10"/>
  <c r="M45" i="10"/>
  <c r="M47" i="10"/>
  <c r="M49" i="10"/>
  <c r="M51" i="10"/>
  <c r="M53" i="10"/>
  <c r="M55" i="10"/>
  <c r="M57" i="10"/>
  <c r="M59" i="10"/>
  <c r="M61" i="10"/>
  <c r="M63" i="10"/>
  <c r="M65" i="10"/>
  <c r="M67" i="10"/>
  <c r="M69" i="10"/>
  <c r="M71" i="10"/>
  <c r="M73" i="10"/>
  <c r="M75" i="10"/>
  <c r="M77" i="10"/>
  <c r="M79" i="10"/>
  <c r="M81" i="10"/>
  <c r="M10" i="10"/>
  <c r="M12" i="10"/>
  <c r="M14" i="10"/>
  <c r="M16" i="10"/>
  <c r="M18" i="10"/>
  <c r="M20" i="10"/>
  <c r="M22" i="10"/>
  <c r="M24" i="10"/>
  <c r="M26" i="10"/>
  <c r="M28" i="10"/>
  <c r="M30" i="10"/>
  <c r="M32" i="10"/>
  <c r="M34" i="10"/>
  <c r="M36" i="10"/>
  <c r="M38" i="10"/>
  <c r="M40" i="10"/>
  <c r="M42" i="10"/>
  <c r="M44" i="10"/>
  <c r="M46" i="10"/>
  <c r="M48" i="10"/>
  <c r="M50" i="10"/>
  <c r="M52" i="10"/>
  <c r="M54" i="10"/>
  <c r="M56" i="10"/>
  <c r="M58" i="10"/>
  <c r="M60" i="10"/>
  <c r="M62" i="10"/>
  <c r="M64" i="10"/>
  <c r="M66" i="10"/>
  <c r="M68" i="10"/>
  <c r="M70" i="10"/>
  <c r="M72" i="10"/>
  <c r="M74" i="10"/>
  <c r="M76" i="10"/>
  <c r="M78" i="10"/>
  <c r="M80" i="10"/>
  <c r="M82" i="10"/>
  <c r="M9" i="9"/>
  <c r="M11" i="9"/>
  <c r="M13" i="9"/>
  <c r="M15" i="9"/>
  <c r="M17" i="9"/>
  <c r="M19" i="9"/>
  <c r="M21" i="9"/>
  <c r="M23" i="9"/>
  <c r="M25" i="9"/>
  <c r="M27" i="9"/>
  <c r="M29" i="9"/>
  <c r="M31" i="9"/>
  <c r="M33" i="9"/>
  <c r="M35" i="9"/>
  <c r="M37" i="9"/>
  <c r="M39" i="9"/>
  <c r="M41" i="9"/>
  <c r="M43" i="9"/>
  <c r="M45" i="9"/>
  <c r="M47" i="9"/>
  <c r="M49" i="9"/>
  <c r="M51" i="9"/>
  <c r="M53" i="9"/>
  <c r="M55" i="9"/>
  <c r="M57" i="9"/>
  <c r="M59" i="9"/>
  <c r="M61" i="9"/>
  <c r="M63" i="9"/>
  <c r="M65" i="9"/>
  <c r="M67" i="9"/>
  <c r="M69" i="9"/>
  <c r="M71" i="9"/>
  <c r="M73" i="9"/>
  <c r="M75" i="9"/>
  <c r="M77" i="9"/>
  <c r="M79" i="9"/>
  <c r="M81" i="9"/>
  <c r="M10" i="9"/>
  <c r="M12" i="9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0" i="9"/>
  <c r="M42" i="9"/>
  <c r="M44" i="9"/>
  <c r="M46" i="9"/>
  <c r="M48" i="9"/>
  <c r="M50" i="9"/>
  <c r="M52" i="9"/>
  <c r="M54" i="9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2" i="9"/>
  <c r="M9" i="2"/>
  <c r="M11" i="2"/>
  <c r="M13" i="2"/>
  <c r="M15" i="2"/>
  <c r="M17" i="2"/>
  <c r="M19" i="2"/>
  <c r="M21" i="2"/>
  <c r="M23" i="2"/>
  <c r="M25" i="2"/>
  <c r="M27" i="2"/>
  <c r="M29" i="2"/>
  <c r="M31" i="2"/>
  <c r="M33" i="2"/>
  <c r="M35" i="2"/>
  <c r="M37" i="2"/>
  <c r="M39" i="2"/>
  <c r="M41" i="2"/>
  <c r="M43" i="2"/>
  <c r="M45" i="2"/>
  <c r="M47" i="2"/>
  <c r="M49" i="2"/>
  <c r="M51" i="2"/>
  <c r="M53" i="2"/>
  <c r="M55" i="2"/>
  <c r="M57" i="2"/>
  <c r="M59" i="2"/>
  <c r="M61" i="2"/>
  <c r="M63" i="2"/>
  <c r="M65" i="2"/>
  <c r="M67" i="2"/>
  <c r="M69" i="2"/>
  <c r="M71" i="2"/>
  <c r="M73" i="2"/>
  <c r="M75" i="2"/>
  <c r="M77" i="2"/>
  <c r="M79" i="2"/>
  <c r="M81" i="2"/>
  <c r="M83" i="2"/>
  <c r="M85" i="2"/>
  <c r="M10" i="2"/>
  <c r="M12" i="2"/>
  <c r="M14" i="2"/>
  <c r="M16" i="2"/>
  <c r="M18" i="2"/>
  <c r="M20" i="2"/>
  <c r="M22" i="2"/>
  <c r="M24" i="2"/>
  <c r="M26" i="2"/>
  <c r="M28" i="2"/>
  <c r="M30" i="2"/>
  <c r="M32" i="2"/>
  <c r="M34" i="2"/>
  <c r="M36" i="2"/>
  <c r="M38" i="2"/>
  <c r="M40" i="2"/>
  <c r="M42" i="2"/>
  <c r="M44" i="2"/>
  <c r="M46" i="2"/>
  <c r="M48" i="2"/>
  <c r="M50" i="2"/>
  <c r="M52" i="2"/>
  <c r="M54" i="2"/>
  <c r="M56" i="2"/>
  <c r="M58" i="2"/>
  <c r="M60" i="2"/>
  <c r="M62" i="2"/>
  <c r="M64" i="2"/>
  <c r="M66" i="2"/>
  <c r="M68" i="2"/>
  <c r="M70" i="2"/>
  <c r="M72" i="2"/>
  <c r="M74" i="2"/>
  <c r="M76" i="2"/>
  <c r="M78" i="2"/>
  <c r="M80" i="2"/>
  <c r="M82" i="2"/>
  <c r="M84" i="2"/>
  <c r="M12" i="1"/>
  <c r="P12" i="1" s="1"/>
  <c r="M14" i="1"/>
  <c r="P14" i="1" s="1"/>
  <c r="M16" i="1"/>
  <c r="P16" i="1" s="1"/>
  <c r="M18" i="1"/>
  <c r="P18" i="1" s="1"/>
  <c r="M20" i="1"/>
  <c r="P20" i="1" s="1"/>
  <c r="M22" i="1"/>
  <c r="P22" i="1" s="1"/>
  <c r="M24" i="1"/>
  <c r="P24" i="1" s="1"/>
  <c r="M26" i="1"/>
  <c r="P26" i="1" s="1"/>
  <c r="M28" i="1"/>
  <c r="P28" i="1" s="1"/>
  <c r="M30" i="1"/>
  <c r="P30" i="1" s="1"/>
  <c r="M32" i="1"/>
  <c r="P32" i="1" s="1"/>
  <c r="M34" i="1"/>
  <c r="P34" i="1" s="1"/>
  <c r="M36" i="1"/>
  <c r="P36" i="1" s="1"/>
  <c r="M38" i="1"/>
  <c r="P38" i="1" s="1"/>
  <c r="M40" i="1"/>
  <c r="P40" i="1" s="1"/>
  <c r="M42" i="1"/>
  <c r="P42" i="1" s="1"/>
  <c r="M44" i="1"/>
  <c r="P44" i="1" s="1"/>
  <c r="M46" i="1"/>
  <c r="P46" i="1" s="1"/>
  <c r="M48" i="1"/>
  <c r="P48" i="1" s="1"/>
  <c r="M50" i="1"/>
  <c r="P50" i="1" s="1"/>
  <c r="M52" i="1"/>
  <c r="P52" i="1" s="1"/>
  <c r="M54" i="1"/>
  <c r="P54" i="1" s="1"/>
  <c r="M56" i="1"/>
  <c r="P56" i="1" s="1"/>
  <c r="M58" i="1"/>
  <c r="P58" i="1" s="1"/>
  <c r="M60" i="1"/>
  <c r="M62" i="1"/>
  <c r="P62" i="1" s="1"/>
  <c r="M64" i="1"/>
  <c r="P64" i="1" s="1"/>
  <c r="M66" i="1"/>
  <c r="P66" i="1" s="1"/>
  <c r="M68" i="1"/>
  <c r="P68" i="1" s="1"/>
  <c r="M70" i="1"/>
  <c r="P70" i="1" s="1"/>
  <c r="M72" i="1"/>
  <c r="P72" i="1" s="1"/>
  <c r="M74" i="1"/>
  <c r="P74" i="1" s="1"/>
  <c r="M76" i="1"/>
  <c r="P76" i="1" s="1"/>
  <c r="M78" i="1"/>
  <c r="P78" i="1" s="1"/>
  <c r="M80" i="1"/>
  <c r="P80" i="1" s="1"/>
  <c r="M82" i="1"/>
  <c r="P82" i="1" s="1"/>
  <c r="M84" i="1"/>
  <c r="P84" i="1" s="1"/>
  <c r="M9" i="1"/>
  <c r="P9" i="1" s="1"/>
  <c r="M11" i="1"/>
  <c r="P11" i="1" s="1"/>
  <c r="M13" i="1"/>
  <c r="P13" i="1" s="1"/>
  <c r="M15" i="1"/>
  <c r="P15" i="1" s="1"/>
  <c r="M17" i="1"/>
  <c r="P17" i="1" s="1"/>
  <c r="M19" i="1"/>
  <c r="P19" i="1" s="1"/>
  <c r="M21" i="1"/>
  <c r="P21" i="1" s="1"/>
  <c r="M23" i="1"/>
  <c r="P23" i="1" s="1"/>
  <c r="M25" i="1"/>
  <c r="P25" i="1" s="1"/>
  <c r="M27" i="1"/>
  <c r="P27" i="1" s="1"/>
  <c r="M29" i="1"/>
  <c r="P29" i="1" s="1"/>
  <c r="M31" i="1"/>
  <c r="P31" i="1" s="1"/>
  <c r="M33" i="1"/>
  <c r="P33" i="1" s="1"/>
  <c r="M35" i="1"/>
  <c r="P35" i="1" s="1"/>
  <c r="M37" i="1"/>
  <c r="P37" i="1" s="1"/>
  <c r="M39" i="1"/>
  <c r="P39" i="1" s="1"/>
  <c r="M41" i="1"/>
  <c r="P41" i="1" s="1"/>
  <c r="M43" i="1"/>
  <c r="P43" i="1" s="1"/>
  <c r="M45" i="1"/>
  <c r="P45" i="1" s="1"/>
  <c r="M47" i="1"/>
  <c r="P47" i="1" s="1"/>
  <c r="M49" i="1"/>
  <c r="P49" i="1" s="1"/>
  <c r="M51" i="1"/>
  <c r="P51" i="1" s="1"/>
  <c r="M53" i="1"/>
  <c r="P53" i="1" s="1"/>
  <c r="M55" i="1"/>
  <c r="P55" i="1" s="1"/>
  <c r="M57" i="1"/>
  <c r="P57" i="1" s="1"/>
  <c r="M59" i="1"/>
  <c r="P59" i="1" s="1"/>
  <c r="M61" i="1"/>
  <c r="P61" i="1" s="1"/>
  <c r="M63" i="1"/>
  <c r="P63" i="1" s="1"/>
  <c r="M65" i="1"/>
  <c r="P65" i="1" s="1"/>
  <c r="M67" i="1"/>
  <c r="P67" i="1" s="1"/>
  <c r="M69" i="1"/>
  <c r="P69" i="1" s="1"/>
  <c r="M71" i="1"/>
  <c r="P71" i="1" s="1"/>
  <c r="M73" i="1"/>
  <c r="P73" i="1" s="1"/>
  <c r="M75" i="1"/>
  <c r="P75" i="1" s="1"/>
  <c r="M77" i="1"/>
  <c r="P77" i="1" s="1"/>
  <c r="M79" i="1"/>
  <c r="P79" i="1" s="1"/>
  <c r="M81" i="1"/>
  <c r="P81" i="1" s="1"/>
  <c r="M83" i="1"/>
  <c r="P83" i="1" s="1"/>
  <c r="M10" i="1"/>
  <c r="P10" i="1" s="1"/>
  <c r="V7" i="1"/>
  <c r="U7" i="1"/>
  <c r="P39" i="15" l="1"/>
  <c r="T39" i="15" s="1"/>
  <c r="P31" i="14"/>
  <c r="T31" i="14" s="1"/>
  <c r="N19" i="14"/>
  <c r="P24" i="15"/>
  <c r="T24" i="15" s="1"/>
  <c r="P21" i="15"/>
  <c r="T21" i="15" s="1"/>
  <c r="N33" i="14"/>
  <c r="N17" i="14"/>
  <c r="P17" i="13"/>
  <c r="T17" i="13" s="1"/>
  <c r="O11" i="13"/>
  <c r="N24" i="15"/>
  <c r="N21" i="15"/>
  <c r="P19" i="14"/>
  <c r="T19" i="14" s="1"/>
  <c r="N17" i="13"/>
  <c r="O78" i="18"/>
  <c r="P78" i="18"/>
  <c r="T78" i="18" s="1"/>
  <c r="N78" i="18"/>
  <c r="O70" i="18"/>
  <c r="P70" i="18"/>
  <c r="T70" i="18" s="1"/>
  <c r="N70" i="18"/>
  <c r="O60" i="18"/>
  <c r="P60" i="18"/>
  <c r="T60" i="18" s="1"/>
  <c r="N60" i="18"/>
  <c r="O80" i="18"/>
  <c r="P80" i="18"/>
  <c r="T80" i="18" s="1"/>
  <c r="N80" i="18"/>
  <c r="O76" i="18"/>
  <c r="P76" i="18"/>
  <c r="T76" i="18" s="1"/>
  <c r="N76" i="18"/>
  <c r="O72" i="18"/>
  <c r="P72" i="18"/>
  <c r="T72" i="18" s="1"/>
  <c r="N72" i="18"/>
  <c r="O68" i="18"/>
  <c r="P68" i="18"/>
  <c r="T68" i="18" s="1"/>
  <c r="N68" i="18"/>
  <c r="O65" i="18"/>
  <c r="T65" i="18"/>
  <c r="N65" i="18"/>
  <c r="O62" i="18"/>
  <c r="T62" i="18"/>
  <c r="N62" i="18"/>
  <c r="O59" i="18"/>
  <c r="T59" i="18"/>
  <c r="N59" i="18"/>
  <c r="O56" i="18"/>
  <c r="T56" i="18"/>
  <c r="N56" i="18"/>
  <c r="O53" i="18"/>
  <c r="T53" i="18"/>
  <c r="N53" i="18"/>
  <c r="O49" i="18"/>
  <c r="T49" i="18"/>
  <c r="N49" i="18"/>
  <c r="O45" i="18"/>
  <c r="P45" i="18"/>
  <c r="T45" i="18" s="1"/>
  <c r="N45" i="18"/>
  <c r="O41" i="18"/>
  <c r="P41" i="18"/>
  <c r="T41" i="18" s="1"/>
  <c r="N41" i="18"/>
  <c r="O37" i="18"/>
  <c r="P37" i="18"/>
  <c r="T37" i="18" s="1"/>
  <c r="N37" i="18"/>
  <c r="O34" i="18"/>
  <c r="P34" i="18"/>
  <c r="T34" i="18" s="1"/>
  <c r="N34" i="18"/>
  <c r="O29" i="18"/>
  <c r="P29" i="18"/>
  <c r="T29" i="18" s="1"/>
  <c r="N29" i="18"/>
  <c r="O25" i="18"/>
  <c r="P25" i="18"/>
  <c r="T25" i="18" s="1"/>
  <c r="N25" i="18"/>
  <c r="O21" i="18"/>
  <c r="P21" i="18"/>
  <c r="T21" i="18" s="1"/>
  <c r="N21" i="18"/>
  <c r="O18" i="18"/>
  <c r="P18" i="18"/>
  <c r="T18" i="18" s="1"/>
  <c r="N18" i="18"/>
  <c r="O13" i="18"/>
  <c r="P13" i="18"/>
  <c r="T13" i="18" s="1"/>
  <c r="N13" i="18"/>
  <c r="P79" i="18"/>
  <c r="T79" i="18" s="1"/>
  <c r="N79" i="18"/>
  <c r="O79" i="18"/>
  <c r="P75" i="18"/>
  <c r="T75" i="18" s="1"/>
  <c r="N75" i="18"/>
  <c r="O75" i="18"/>
  <c r="P71" i="18"/>
  <c r="T71" i="18" s="1"/>
  <c r="N71" i="18"/>
  <c r="O71" i="18"/>
  <c r="P67" i="18"/>
  <c r="T67" i="18" s="1"/>
  <c r="N67" i="18"/>
  <c r="O67" i="18"/>
  <c r="P61" i="18"/>
  <c r="T61" i="18" s="1"/>
  <c r="N61" i="18"/>
  <c r="O61" i="18"/>
  <c r="P55" i="18"/>
  <c r="T55" i="18" s="1"/>
  <c r="N55" i="18"/>
  <c r="O55" i="18"/>
  <c r="T51" i="18"/>
  <c r="N51" i="18"/>
  <c r="O51" i="18"/>
  <c r="P46" i="18"/>
  <c r="T46" i="18" s="1"/>
  <c r="N46" i="18"/>
  <c r="O46" i="18"/>
  <c r="P42" i="18"/>
  <c r="T42" i="18" s="1"/>
  <c r="N42" i="18"/>
  <c r="O42" i="18"/>
  <c r="P38" i="18"/>
  <c r="T38" i="18" s="1"/>
  <c r="N38" i="18"/>
  <c r="O38" i="18"/>
  <c r="P33" i="18"/>
  <c r="T33" i="18" s="1"/>
  <c r="N33" i="18"/>
  <c r="O33" i="18"/>
  <c r="T30" i="18"/>
  <c r="N30" i="18"/>
  <c r="O30" i="18"/>
  <c r="P26" i="18"/>
  <c r="T26" i="18" s="1"/>
  <c r="N26" i="18"/>
  <c r="O26" i="18"/>
  <c r="P22" i="18"/>
  <c r="T22" i="18" s="1"/>
  <c r="N22" i="18"/>
  <c r="O22" i="18"/>
  <c r="P17" i="18"/>
  <c r="T17" i="18" s="1"/>
  <c r="N17" i="18"/>
  <c r="O17" i="18"/>
  <c r="T14" i="18"/>
  <c r="N14" i="18"/>
  <c r="O14" i="18"/>
  <c r="T11" i="18"/>
  <c r="N11" i="18"/>
  <c r="O11" i="18"/>
  <c r="O52" i="17"/>
  <c r="P52" i="17"/>
  <c r="T52" i="17" s="1"/>
  <c r="N52" i="17"/>
  <c r="O48" i="17"/>
  <c r="P48" i="17"/>
  <c r="T48" i="17" s="1"/>
  <c r="N48" i="17"/>
  <c r="O44" i="17"/>
  <c r="P44" i="17"/>
  <c r="T44" i="17" s="1"/>
  <c r="N44" i="17"/>
  <c r="O40" i="17"/>
  <c r="P40" i="17"/>
  <c r="T40" i="17" s="1"/>
  <c r="N40" i="17"/>
  <c r="O36" i="17"/>
  <c r="P36" i="17"/>
  <c r="T36" i="17" s="1"/>
  <c r="N36" i="17"/>
  <c r="O32" i="17"/>
  <c r="P32" i="17"/>
  <c r="T32" i="17" s="1"/>
  <c r="N32" i="17"/>
  <c r="O28" i="17"/>
  <c r="P28" i="17"/>
  <c r="T28" i="17" s="1"/>
  <c r="N28" i="17"/>
  <c r="O25" i="17"/>
  <c r="T25" i="17"/>
  <c r="N25" i="17"/>
  <c r="O21" i="17"/>
  <c r="P21" i="17"/>
  <c r="T21" i="17" s="1"/>
  <c r="N21" i="17"/>
  <c r="O17" i="17"/>
  <c r="P17" i="17"/>
  <c r="T17" i="17" s="1"/>
  <c r="N17" i="17"/>
  <c r="O14" i="17"/>
  <c r="P14" i="17"/>
  <c r="T14" i="17" s="1"/>
  <c r="N14" i="17"/>
  <c r="O10" i="17"/>
  <c r="P10" i="17"/>
  <c r="T10" i="17" s="1"/>
  <c r="N10" i="17"/>
  <c r="P58" i="17"/>
  <c r="T58" i="17" s="1"/>
  <c r="N58" i="17"/>
  <c r="O58" i="17"/>
  <c r="P62" i="17"/>
  <c r="T62" i="17" s="1"/>
  <c r="N62" i="17"/>
  <c r="O62" i="17"/>
  <c r="P66" i="17"/>
  <c r="T66" i="17" s="1"/>
  <c r="N66" i="17"/>
  <c r="O66" i="17"/>
  <c r="P70" i="17"/>
  <c r="T70" i="17" s="1"/>
  <c r="N70" i="17"/>
  <c r="O70" i="17"/>
  <c r="P73" i="17"/>
  <c r="T73" i="17" s="1"/>
  <c r="N73" i="17"/>
  <c r="O73" i="17"/>
  <c r="P77" i="17"/>
  <c r="T77" i="17" s="1"/>
  <c r="N77" i="17"/>
  <c r="O77" i="17"/>
  <c r="P81" i="17"/>
  <c r="T81" i="17" s="1"/>
  <c r="N81" i="17"/>
  <c r="O81" i="17"/>
  <c r="O59" i="17"/>
  <c r="P59" i="17"/>
  <c r="T59" i="17" s="1"/>
  <c r="N59" i="17"/>
  <c r="O63" i="17"/>
  <c r="P63" i="17"/>
  <c r="T63" i="17" s="1"/>
  <c r="N63" i="17"/>
  <c r="O67" i="17"/>
  <c r="P67" i="17"/>
  <c r="T67" i="17" s="1"/>
  <c r="N67" i="17"/>
  <c r="O71" i="17"/>
  <c r="P71" i="17"/>
  <c r="T71" i="17" s="1"/>
  <c r="N71" i="17"/>
  <c r="O76" i="17"/>
  <c r="P76" i="17"/>
  <c r="T76" i="17" s="1"/>
  <c r="N76" i="17"/>
  <c r="O80" i="17"/>
  <c r="P80" i="17"/>
  <c r="T80" i="17" s="1"/>
  <c r="N80" i="17"/>
  <c r="T54" i="17"/>
  <c r="N54" i="17"/>
  <c r="O54" i="17"/>
  <c r="P51" i="17"/>
  <c r="T51" i="17" s="1"/>
  <c r="N51" i="17"/>
  <c r="O51" i="17"/>
  <c r="P47" i="17"/>
  <c r="T47" i="17" s="1"/>
  <c r="N47" i="17"/>
  <c r="O47" i="17"/>
  <c r="P43" i="17"/>
  <c r="T43" i="17" s="1"/>
  <c r="N43" i="17"/>
  <c r="O43" i="17"/>
  <c r="P39" i="17"/>
  <c r="T39" i="17" s="1"/>
  <c r="N39" i="17"/>
  <c r="O39" i="17"/>
  <c r="P35" i="17"/>
  <c r="T35" i="17" s="1"/>
  <c r="N35" i="17"/>
  <c r="O35" i="17"/>
  <c r="P31" i="17"/>
  <c r="T31" i="17" s="1"/>
  <c r="N31" i="17"/>
  <c r="O31" i="17"/>
  <c r="P27" i="17"/>
  <c r="T27" i="17" s="1"/>
  <c r="N27" i="17"/>
  <c r="O27" i="17"/>
  <c r="P22" i="17"/>
  <c r="T22" i="17" s="1"/>
  <c r="N22" i="17"/>
  <c r="O22" i="17"/>
  <c r="P18" i="17"/>
  <c r="T18" i="17" s="1"/>
  <c r="N18" i="17"/>
  <c r="O18" i="17"/>
  <c r="P13" i="17"/>
  <c r="T13" i="17" s="1"/>
  <c r="N13" i="17"/>
  <c r="O13" i="17"/>
  <c r="P9" i="17"/>
  <c r="N9" i="17"/>
  <c r="O9" i="17"/>
  <c r="P24" i="16"/>
  <c r="T24" i="16" s="1"/>
  <c r="N24" i="16"/>
  <c r="O24" i="16"/>
  <c r="O15" i="16"/>
  <c r="P15" i="16"/>
  <c r="T15" i="16" s="1"/>
  <c r="N15" i="16"/>
  <c r="O11" i="16"/>
  <c r="P11" i="16"/>
  <c r="T11" i="16" s="1"/>
  <c r="N11" i="16"/>
  <c r="O77" i="15"/>
  <c r="P77" i="15"/>
  <c r="T77" i="15" s="1"/>
  <c r="N77" i="15"/>
  <c r="O73" i="15"/>
  <c r="P73" i="15"/>
  <c r="T73" i="15" s="1"/>
  <c r="N73" i="15"/>
  <c r="O70" i="15"/>
  <c r="P70" i="15"/>
  <c r="T70" i="15" s="1"/>
  <c r="N70" i="15"/>
  <c r="O66" i="15"/>
  <c r="P66" i="15"/>
  <c r="T66" i="15" s="1"/>
  <c r="N66" i="15"/>
  <c r="O62" i="15"/>
  <c r="P62" i="15"/>
  <c r="T62" i="15" s="1"/>
  <c r="N62" i="15"/>
  <c r="O57" i="15"/>
  <c r="P57" i="15"/>
  <c r="T57" i="15" s="1"/>
  <c r="N57" i="15"/>
  <c r="O53" i="15"/>
  <c r="P53" i="15"/>
  <c r="T53" i="15" s="1"/>
  <c r="N53" i="15"/>
  <c r="O48" i="15"/>
  <c r="P48" i="15"/>
  <c r="T48" i="15" s="1"/>
  <c r="N48" i="15"/>
  <c r="O45" i="15"/>
  <c r="T45" i="15"/>
  <c r="N45" i="15"/>
  <c r="O41" i="15"/>
  <c r="P41" i="15"/>
  <c r="T41" i="15" s="1"/>
  <c r="N41" i="15"/>
  <c r="O77" i="14"/>
  <c r="P77" i="14"/>
  <c r="T77" i="14" s="1"/>
  <c r="N77" i="14"/>
  <c r="O71" i="14"/>
  <c r="N71" i="14"/>
  <c r="O67" i="14"/>
  <c r="P67" i="14"/>
  <c r="T67" i="14" s="1"/>
  <c r="N67" i="14"/>
  <c r="O61" i="14"/>
  <c r="P61" i="14"/>
  <c r="T61" i="14" s="1"/>
  <c r="N61" i="14"/>
  <c r="O56" i="14"/>
  <c r="P56" i="14"/>
  <c r="T56" i="14" s="1"/>
  <c r="N56" i="14"/>
  <c r="O51" i="14"/>
  <c r="P51" i="14"/>
  <c r="T51" i="14" s="1"/>
  <c r="N51" i="14"/>
  <c r="O48" i="14"/>
  <c r="T48" i="14"/>
  <c r="N48" i="14"/>
  <c r="O44" i="14"/>
  <c r="P44" i="14"/>
  <c r="T44" i="14" s="1"/>
  <c r="N44" i="14"/>
  <c r="O40" i="14"/>
  <c r="P40" i="14"/>
  <c r="T40" i="14" s="1"/>
  <c r="N40" i="14"/>
  <c r="O36" i="14"/>
  <c r="P36" i="14"/>
  <c r="T36" i="14" s="1"/>
  <c r="N36" i="14"/>
  <c r="O19" i="16"/>
  <c r="N19" i="16"/>
  <c r="P19" i="16"/>
  <c r="T19" i="16" s="1"/>
  <c r="O23" i="16"/>
  <c r="N23" i="16"/>
  <c r="P23" i="16"/>
  <c r="T23" i="16" s="1"/>
  <c r="O28" i="16"/>
  <c r="N28" i="16"/>
  <c r="P28" i="16"/>
  <c r="T28" i="16" s="1"/>
  <c r="O31" i="16"/>
  <c r="P31" i="16"/>
  <c r="T31" i="16" s="1"/>
  <c r="N31" i="16"/>
  <c r="P35" i="16"/>
  <c r="T35" i="16" s="1"/>
  <c r="N35" i="16"/>
  <c r="O35" i="16"/>
  <c r="T39" i="16"/>
  <c r="N39" i="16"/>
  <c r="O39" i="16"/>
  <c r="P42" i="16"/>
  <c r="T42" i="16" s="1"/>
  <c r="N42" i="16"/>
  <c r="O42" i="16"/>
  <c r="P47" i="16"/>
  <c r="T47" i="16" s="1"/>
  <c r="N47" i="16"/>
  <c r="O47" i="16"/>
  <c r="P51" i="16"/>
  <c r="T51" i="16" s="1"/>
  <c r="N51" i="16"/>
  <c r="O51" i="16"/>
  <c r="P55" i="16"/>
  <c r="T55" i="16" s="1"/>
  <c r="N55" i="16"/>
  <c r="O55" i="16"/>
  <c r="P59" i="16"/>
  <c r="T59" i="16" s="1"/>
  <c r="N59" i="16"/>
  <c r="O59" i="16"/>
  <c r="P63" i="16"/>
  <c r="T63" i="16" s="1"/>
  <c r="N63" i="16"/>
  <c r="O63" i="16"/>
  <c r="P67" i="16"/>
  <c r="T67" i="16" s="1"/>
  <c r="N67" i="16"/>
  <c r="O67" i="16"/>
  <c r="P71" i="16"/>
  <c r="T71" i="16" s="1"/>
  <c r="N71" i="16"/>
  <c r="O71" i="16"/>
  <c r="P75" i="16"/>
  <c r="T75" i="16" s="1"/>
  <c r="N75" i="16"/>
  <c r="O75" i="16"/>
  <c r="P79" i="16"/>
  <c r="T79" i="16" s="1"/>
  <c r="N79" i="16"/>
  <c r="O79" i="16"/>
  <c r="P83" i="16"/>
  <c r="T83" i="16" s="1"/>
  <c r="N83" i="16"/>
  <c r="O83" i="16"/>
  <c r="O36" i="16"/>
  <c r="P36" i="16"/>
  <c r="T36" i="16" s="1"/>
  <c r="N36" i="16"/>
  <c r="O41" i="16"/>
  <c r="P41" i="16"/>
  <c r="T41" i="16" s="1"/>
  <c r="N41" i="16"/>
  <c r="O45" i="16"/>
  <c r="T45" i="16"/>
  <c r="N45" i="16"/>
  <c r="O48" i="16"/>
  <c r="P48" i="16"/>
  <c r="T48" i="16" s="1"/>
  <c r="N48" i="16"/>
  <c r="O52" i="16"/>
  <c r="P52" i="16"/>
  <c r="T52" i="16" s="1"/>
  <c r="N52" i="16"/>
  <c r="O56" i="16"/>
  <c r="P56" i="16"/>
  <c r="T56" i="16" s="1"/>
  <c r="N56" i="16"/>
  <c r="O60" i="16"/>
  <c r="P60" i="16"/>
  <c r="T60" i="16" s="1"/>
  <c r="N60" i="16"/>
  <c r="O64" i="16"/>
  <c r="P64" i="16"/>
  <c r="T64" i="16" s="1"/>
  <c r="N64" i="16"/>
  <c r="O68" i="16"/>
  <c r="P68" i="16"/>
  <c r="T68" i="16" s="1"/>
  <c r="N68" i="16"/>
  <c r="O72" i="16"/>
  <c r="P72" i="16"/>
  <c r="T72" i="16" s="1"/>
  <c r="N72" i="16"/>
  <c r="O76" i="16"/>
  <c r="P76" i="16"/>
  <c r="T76" i="16" s="1"/>
  <c r="N76" i="16"/>
  <c r="O80" i="16"/>
  <c r="P80" i="16"/>
  <c r="T80" i="16" s="1"/>
  <c r="N80" i="16"/>
  <c r="P27" i="16"/>
  <c r="T27" i="16" s="1"/>
  <c r="N27" i="16"/>
  <c r="O27" i="16"/>
  <c r="P22" i="16"/>
  <c r="T22" i="16" s="1"/>
  <c r="N22" i="16"/>
  <c r="O22" i="16"/>
  <c r="P16" i="16"/>
  <c r="T16" i="16" s="1"/>
  <c r="N16" i="16"/>
  <c r="O16" i="16"/>
  <c r="P12" i="16"/>
  <c r="T12" i="16" s="1"/>
  <c r="N12" i="16"/>
  <c r="O12" i="16"/>
  <c r="T9" i="16"/>
  <c r="N9" i="16"/>
  <c r="O9" i="16"/>
  <c r="P80" i="15"/>
  <c r="T80" i="15" s="1"/>
  <c r="N80" i="15"/>
  <c r="O80" i="15"/>
  <c r="P75" i="15"/>
  <c r="T75" i="15" s="1"/>
  <c r="N75" i="15"/>
  <c r="O75" i="15"/>
  <c r="P71" i="15"/>
  <c r="T71" i="15" s="1"/>
  <c r="N71" i="15"/>
  <c r="O71" i="15"/>
  <c r="P67" i="15"/>
  <c r="T67" i="15" s="1"/>
  <c r="N67" i="15"/>
  <c r="O67" i="15"/>
  <c r="P63" i="15"/>
  <c r="T63" i="15" s="1"/>
  <c r="N63" i="15"/>
  <c r="O63" i="15"/>
  <c r="P59" i="15"/>
  <c r="T59" i="15" s="1"/>
  <c r="N59" i="15"/>
  <c r="O59" i="15"/>
  <c r="P56" i="15"/>
  <c r="T56" i="15" s="1"/>
  <c r="N56" i="15"/>
  <c r="O56" i="15"/>
  <c r="P52" i="15"/>
  <c r="T52" i="15" s="1"/>
  <c r="N52" i="15"/>
  <c r="O52" i="15"/>
  <c r="P49" i="15"/>
  <c r="T49" i="15" s="1"/>
  <c r="N49" i="15"/>
  <c r="O49" i="15"/>
  <c r="P44" i="15"/>
  <c r="T44" i="15" s="1"/>
  <c r="N44" i="15"/>
  <c r="O44" i="15"/>
  <c r="P40" i="15"/>
  <c r="T40" i="15" s="1"/>
  <c r="N40" i="15"/>
  <c r="O40" i="15"/>
  <c r="P35" i="15"/>
  <c r="T35" i="15" s="1"/>
  <c r="N35" i="15"/>
  <c r="O35" i="15"/>
  <c r="P32" i="15"/>
  <c r="T32" i="15" s="1"/>
  <c r="N32" i="15"/>
  <c r="O32" i="15"/>
  <c r="P28" i="15"/>
  <c r="T28" i="15" s="1"/>
  <c r="N28" i="15"/>
  <c r="O28" i="15"/>
  <c r="P25" i="15"/>
  <c r="T25" i="15" s="1"/>
  <c r="N25" i="15"/>
  <c r="O25" i="15"/>
  <c r="T22" i="15"/>
  <c r="N22" i="15"/>
  <c r="O22" i="15"/>
  <c r="P18" i="15"/>
  <c r="T18" i="15" s="1"/>
  <c r="N18" i="15"/>
  <c r="O18" i="15"/>
  <c r="P14" i="15"/>
  <c r="T14" i="15" s="1"/>
  <c r="N14" i="15"/>
  <c r="O14" i="15"/>
  <c r="P10" i="15"/>
  <c r="T10" i="15" s="1"/>
  <c r="N10" i="15"/>
  <c r="O10" i="15"/>
  <c r="P80" i="14"/>
  <c r="T80" i="14" s="1"/>
  <c r="N80" i="14"/>
  <c r="O80" i="14"/>
  <c r="N76" i="14"/>
  <c r="O76" i="14"/>
  <c r="T74" i="14"/>
  <c r="N74" i="14"/>
  <c r="O74" i="14"/>
  <c r="P70" i="14"/>
  <c r="T70" i="14" s="1"/>
  <c r="N70" i="14"/>
  <c r="O70" i="14"/>
  <c r="P66" i="14"/>
  <c r="T66" i="14" s="1"/>
  <c r="N66" i="14"/>
  <c r="O66" i="14"/>
  <c r="T64" i="14"/>
  <c r="N64" i="14"/>
  <c r="O64" i="14"/>
  <c r="P60" i="14"/>
  <c r="T60" i="14" s="1"/>
  <c r="N60" i="14"/>
  <c r="O60" i="14"/>
  <c r="P57" i="14"/>
  <c r="T57" i="14" s="1"/>
  <c r="N57" i="14"/>
  <c r="O57" i="14"/>
  <c r="P53" i="14"/>
  <c r="T53" i="14" s="1"/>
  <c r="N53" i="14"/>
  <c r="O53" i="14"/>
  <c r="P50" i="14"/>
  <c r="T50" i="14" s="1"/>
  <c r="N50" i="14"/>
  <c r="O50" i="14"/>
  <c r="P45" i="14"/>
  <c r="T45" i="14" s="1"/>
  <c r="N45" i="14"/>
  <c r="O45" i="14"/>
  <c r="T41" i="14"/>
  <c r="N41" i="14"/>
  <c r="O41" i="14"/>
  <c r="P37" i="14"/>
  <c r="T37" i="14" s="1"/>
  <c r="N37" i="14"/>
  <c r="O37" i="14"/>
  <c r="P32" i="14"/>
  <c r="T32" i="14" s="1"/>
  <c r="N32" i="14"/>
  <c r="O32" i="14"/>
  <c r="P26" i="14"/>
  <c r="T26" i="14" s="1"/>
  <c r="N26" i="14"/>
  <c r="O26" i="14"/>
  <c r="P21" i="14"/>
  <c r="T21" i="14" s="1"/>
  <c r="N21" i="14"/>
  <c r="O21" i="14"/>
  <c r="P18" i="14"/>
  <c r="T18" i="14" s="1"/>
  <c r="N18" i="14"/>
  <c r="O18" i="14"/>
  <c r="P16" i="14"/>
  <c r="T16" i="14" s="1"/>
  <c r="N16" i="14"/>
  <c r="O16" i="14"/>
  <c r="P14" i="14"/>
  <c r="T14" i="14" s="1"/>
  <c r="N14" i="14"/>
  <c r="O14" i="14"/>
  <c r="P10" i="14"/>
  <c r="T10" i="14" s="1"/>
  <c r="N10" i="14"/>
  <c r="O10" i="14"/>
  <c r="P61" i="13"/>
  <c r="T61" i="13" s="1"/>
  <c r="N61" i="13"/>
  <c r="O61" i="13"/>
  <c r="P53" i="13"/>
  <c r="T53" i="13" s="1"/>
  <c r="N53" i="13"/>
  <c r="O53" i="13"/>
  <c r="T47" i="13"/>
  <c r="N47" i="13"/>
  <c r="O47" i="13"/>
  <c r="O43" i="13"/>
  <c r="P43" i="13"/>
  <c r="T43" i="13" s="1"/>
  <c r="N43" i="13"/>
  <c r="O39" i="13"/>
  <c r="P39" i="13"/>
  <c r="T39" i="13" s="1"/>
  <c r="N39" i="13"/>
  <c r="O35" i="13"/>
  <c r="P35" i="13"/>
  <c r="T35" i="13" s="1"/>
  <c r="N35" i="13"/>
  <c r="O31" i="13"/>
  <c r="P31" i="13"/>
  <c r="T31" i="13" s="1"/>
  <c r="N31" i="13"/>
  <c r="O27" i="13"/>
  <c r="P27" i="13"/>
  <c r="T27" i="13" s="1"/>
  <c r="N27" i="13"/>
  <c r="O23" i="13"/>
  <c r="P23" i="13"/>
  <c r="T23" i="13" s="1"/>
  <c r="N23" i="13"/>
  <c r="P59" i="13"/>
  <c r="T59" i="13" s="1"/>
  <c r="N59" i="13"/>
  <c r="O59" i="13"/>
  <c r="P50" i="13"/>
  <c r="T50" i="13" s="1"/>
  <c r="N50" i="13"/>
  <c r="O50" i="13"/>
  <c r="P44" i="13"/>
  <c r="T44" i="13" s="1"/>
  <c r="N44" i="13"/>
  <c r="O44" i="13"/>
  <c r="P40" i="13"/>
  <c r="T40" i="13" s="1"/>
  <c r="N40" i="13"/>
  <c r="O40" i="13"/>
  <c r="P36" i="13"/>
  <c r="T36" i="13" s="1"/>
  <c r="N36" i="13"/>
  <c r="O36" i="13"/>
  <c r="P32" i="13"/>
  <c r="T32" i="13" s="1"/>
  <c r="N32" i="13"/>
  <c r="O32" i="13"/>
  <c r="P28" i="13"/>
  <c r="T28" i="13" s="1"/>
  <c r="N28" i="13"/>
  <c r="O28" i="13"/>
  <c r="P24" i="13"/>
  <c r="T24" i="13" s="1"/>
  <c r="N24" i="13"/>
  <c r="O24" i="13"/>
  <c r="T21" i="13"/>
  <c r="N21" i="13"/>
  <c r="O21" i="13"/>
  <c r="P18" i="13"/>
  <c r="T18" i="13" s="1"/>
  <c r="N18" i="13"/>
  <c r="O18" i="13"/>
  <c r="O49" i="13"/>
  <c r="P49" i="13"/>
  <c r="T49" i="13" s="1"/>
  <c r="N49" i="13"/>
  <c r="O52" i="13"/>
  <c r="N52" i="13"/>
  <c r="P52" i="13"/>
  <c r="T52" i="13" s="1"/>
  <c r="O56" i="13"/>
  <c r="N56" i="13"/>
  <c r="P56" i="13"/>
  <c r="T56" i="13" s="1"/>
  <c r="O60" i="13"/>
  <c r="N60" i="13"/>
  <c r="P60" i="13"/>
  <c r="T60" i="13" s="1"/>
  <c r="O64" i="13"/>
  <c r="N64" i="13"/>
  <c r="P64" i="13"/>
  <c r="T64" i="13" s="1"/>
  <c r="P68" i="13"/>
  <c r="T68" i="13" s="1"/>
  <c r="N68" i="13"/>
  <c r="O68" i="13"/>
  <c r="P72" i="13"/>
  <c r="T72" i="13" s="1"/>
  <c r="N72" i="13"/>
  <c r="O72" i="13"/>
  <c r="P76" i="13"/>
  <c r="T76" i="13" s="1"/>
  <c r="N76" i="13"/>
  <c r="O76" i="13"/>
  <c r="T80" i="13"/>
  <c r="N80" i="13"/>
  <c r="O80" i="13"/>
  <c r="O67" i="13"/>
  <c r="P67" i="13"/>
  <c r="T67" i="13" s="1"/>
  <c r="N67" i="13"/>
  <c r="O71" i="13"/>
  <c r="P71" i="13"/>
  <c r="T71" i="13" s="1"/>
  <c r="N71" i="13"/>
  <c r="O75" i="13"/>
  <c r="P75" i="13"/>
  <c r="T75" i="13" s="1"/>
  <c r="N75" i="13"/>
  <c r="O79" i="13"/>
  <c r="P79" i="13"/>
  <c r="T79" i="13" s="1"/>
  <c r="N79" i="13"/>
  <c r="O74" i="18"/>
  <c r="P74" i="18"/>
  <c r="T74" i="18" s="1"/>
  <c r="N74" i="18"/>
  <c r="O66" i="18"/>
  <c r="P66" i="18"/>
  <c r="T66" i="18" s="1"/>
  <c r="N66" i="18"/>
  <c r="O63" i="18"/>
  <c r="P63" i="18"/>
  <c r="T63" i="18" s="1"/>
  <c r="N63" i="18"/>
  <c r="O57" i="18"/>
  <c r="P57" i="18"/>
  <c r="T57" i="18" s="1"/>
  <c r="N57" i="18"/>
  <c r="O54" i="18"/>
  <c r="P54" i="18"/>
  <c r="T54" i="18" s="1"/>
  <c r="N54" i="18"/>
  <c r="O50" i="18"/>
  <c r="P50" i="18"/>
  <c r="T50" i="18" s="1"/>
  <c r="N50" i="18"/>
  <c r="O47" i="18"/>
  <c r="P47" i="18"/>
  <c r="T47" i="18" s="1"/>
  <c r="N47" i="18"/>
  <c r="O43" i="18"/>
  <c r="P43" i="18"/>
  <c r="T43" i="18" s="1"/>
  <c r="N43" i="18"/>
  <c r="O39" i="18"/>
  <c r="P39" i="18"/>
  <c r="T39" i="18" s="1"/>
  <c r="N39" i="18"/>
  <c r="O36" i="18"/>
  <c r="T36" i="18"/>
  <c r="N36" i="18"/>
  <c r="O32" i="18"/>
  <c r="P32" i="18"/>
  <c r="T32" i="18" s="1"/>
  <c r="N32" i="18"/>
  <c r="O27" i="18"/>
  <c r="P27" i="18"/>
  <c r="T27" i="18" s="1"/>
  <c r="AD7" i="18" s="1"/>
  <c r="N27" i="18"/>
  <c r="O23" i="18"/>
  <c r="P23" i="18"/>
  <c r="T23" i="18" s="1"/>
  <c r="N23" i="18"/>
  <c r="O20" i="18"/>
  <c r="T20" i="18"/>
  <c r="N20" i="18"/>
  <c r="O16" i="18"/>
  <c r="P16" i="18"/>
  <c r="T16" i="18" s="1"/>
  <c r="N16" i="18"/>
  <c r="P81" i="18"/>
  <c r="T81" i="18" s="1"/>
  <c r="N81" i="18"/>
  <c r="O81" i="18"/>
  <c r="P77" i="18"/>
  <c r="T77" i="18" s="1"/>
  <c r="N77" i="18"/>
  <c r="O77" i="18"/>
  <c r="P73" i="18"/>
  <c r="T73" i="18" s="1"/>
  <c r="N73" i="18"/>
  <c r="O73" i="18"/>
  <c r="P69" i="18"/>
  <c r="T69" i="18" s="1"/>
  <c r="N69" i="18"/>
  <c r="O69" i="18"/>
  <c r="P64" i="18"/>
  <c r="T64" i="18" s="1"/>
  <c r="N64" i="18"/>
  <c r="O64" i="18"/>
  <c r="P58" i="18"/>
  <c r="T58" i="18" s="1"/>
  <c r="N58" i="18"/>
  <c r="O58" i="18"/>
  <c r="P52" i="18"/>
  <c r="T52" i="18" s="1"/>
  <c r="N52" i="18"/>
  <c r="O52" i="18"/>
  <c r="P48" i="18"/>
  <c r="T48" i="18" s="1"/>
  <c r="N48" i="18"/>
  <c r="O48" i="18"/>
  <c r="P44" i="18"/>
  <c r="T44" i="18" s="1"/>
  <c r="N44" i="18"/>
  <c r="O44" i="18"/>
  <c r="P40" i="18"/>
  <c r="T40" i="18" s="1"/>
  <c r="N40" i="18"/>
  <c r="O40" i="18"/>
  <c r="P35" i="18"/>
  <c r="T35" i="18" s="1"/>
  <c r="N35" i="18"/>
  <c r="O35" i="18"/>
  <c r="P31" i="18"/>
  <c r="T31" i="18" s="1"/>
  <c r="N31" i="18"/>
  <c r="O31" i="18"/>
  <c r="P28" i="18"/>
  <c r="T28" i="18" s="1"/>
  <c r="N28" i="18"/>
  <c r="O28" i="18"/>
  <c r="P24" i="18"/>
  <c r="T24" i="18" s="1"/>
  <c r="N24" i="18"/>
  <c r="O24" i="18"/>
  <c r="P19" i="18"/>
  <c r="T19" i="18" s="1"/>
  <c r="N19" i="18"/>
  <c r="O19" i="18"/>
  <c r="N15" i="18"/>
  <c r="O15" i="18"/>
  <c r="P12" i="18"/>
  <c r="T12" i="18" s="1"/>
  <c r="N12" i="18"/>
  <c r="O12" i="18"/>
  <c r="T10" i="18"/>
  <c r="X7" i="18"/>
  <c r="O56" i="17"/>
  <c r="P56" i="17"/>
  <c r="T56" i="17" s="1"/>
  <c r="N56" i="17"/>
  <c r="O50" i="17"/>
  <c r="P50" i="17"/>
  <c r="T50" i="17" s="1"/>
  <c r="N50" i="17"/>
  <c r="O46" i="17"/>
  <c r="P46" i="17"/>
  <c r="T46" i="17" s="1"/>
  <c r="N46" i="17"/>
  <c r="O42" i="17"/>
  <c r="P42" i="17"/>
  <c r="T42" i="17" s="1"/>
  <c r="N42" i="17"/>
  <c r="O38" i="17"/>
  <c r="P38" i="17"/>
  <c r="T38" i="17" s="1"/>
  <c r="N38" i="17"/>
  <c r="O34" i="17"/>
  <c r="P34" i="17"/>
  <c r="T34" i="17" s="1"/>
  <c r="N34" i="17"/>
  <c r="O30" i="17"/>
  <c r="P30" i="17"/>
  <c r="T30" i="17" s="1"/>
  <c r="N30" i="17"/>
  <c r="O26" i="17"/>
  <c r="P26" i="17"/>
  <c r="T26" i="17" s="1"/>
  <c r="N26" i="17"/>
  <c r="O23" i="17"/>
  <c r="P23" i="17"/>
  <c r="T23" i="17" s="1"/>
  <c r="N23" i="17"/>
  <c r="O19" i="17"/>
  <c r="P19" i="17"/>
  <c r="T19" i="17" s="1"/>
  <c r="N19" i="17"/>
  <c r="O16" i="17"/>
  <c r="T16" i="17"/>
  <c r="N16" i="17"/>
  <c r="O12" i="17"/>
  <c r="P12" i="17"/>
  <c r="T12" i="17" s="1"/>
  <c r="N12" i="17"/>
  <c r="P60" i="17"/>
  <c r="T60" i="17" s="1"/>
  <c r="N60" i="17"/>
  <c r="O60" i="17"/>
  <c r="P64" i="17"/>
  <c r="T64" i="17" s="1"/>
  <c r="N64" i="17"/>
  <c r="O64" i="17"/>
  <c r="N68" i="17"/>
  <c r="O68" i="17"/>
  <c r="T72" i="17"/>
  <c r="N72" i="17"/>
  <c r="O72" i="17"/>
  <c r="P75" i="17"/>
  <c r="T75" i="17" s="1"/>
  <c r="N75" i="17"/>
  <c r="O75" i="17"/>
  <c r="P79" i="17"/>
  <c r="T79" i="17" s="1"/>
  <c r="N79" i="17"/>
  <c r="O79" i="17"/>
  <c r="O57" i="17"/>
  <c r="P57" i="17"/>
  <c r="T57" i="17" s="1"/>
  <c r="N57" i="17"/>
  <c r="O61" i="17"/>
  <c r="P61" i="17"/>
  <c r="T61" i="17" s="1"/>
  <c r="N61" i="17"/>
  <c r="O65" i="17"/>
  <c r="P65" i="17"/>
  <c r="T65" i="17" s="1"/>
  <c r="N65" i="17"/>
  <c r="O69" i="17"/>
  <c r="P69" i="17"/>
  <c r="T69" i="17" s="1"/>
  <c r="N69" i="17"/>
  <c r="O74" i="17"/>
  <c r="P74" i="17"/>
  <c r="T74" i="17" s="1"/>
  <c r="N74" i="17"/>
  <c r="O78" i="17"/>
  <c r="P78" i="17"/>
  <c r="T78" i="17" s="1"/>
  <c r="N78" i="17"/>
  <c r="O82" i="17"/>
  <c r="P82" i="17"/>
  <c r="T82" i="17" s="1"/>
  <c r="N82" i="17"/>
  <c r="T53" i="17"/>
  <c r="N53" i="17"/>
  <c r="O53" i="17"/>
  <c r="P49" i="17"/>
  <c r="T49" i="17" s="1"/>
  <c r="N49" i="17"/>
  <c r="O49" i="17"/>
  <c r="P45" i="17"/>
  <c r="T45" i="17" s="1"/>
  <c r="N45" i="17"/>
  <c r="O45" i="17"/>
  <c r="P41" i="17"/>
  <c r="T41" i="17" s="1"/>
  <c r="N41" i="17"/>
  <c r="O41" i="17"/>
  <c r="P37" i="17"/>
  <c r="T37" i="17" s="1"/>
  <c r="N37" i="17"/>
  <c r="O37" i="17"/>
  <c r="P33" i="17"/>
  <c r="T33" i="17" s="1"/>
  <c r="N33" i="17"/>
  <c r="O33" i="17"/>
  <c r="P29" i="17"/>
  <c r="T29" i="17" s="1"/>
  <c r="N29" i="17"/>
  <c r="O29" i="17"/>
  <c r="P24" i="17"/>
  <c r="T24" i="17" s="1"/>
  <c r="N24" i="17"/>
  <c r="O24" i="17"/>
  <c r="P20" i="17"/>
  <c r="T20" i="17" s="1"/>
  <c r="N20" i="17"/>
  <c r="O20" i="17"/>
  <c r="P15" i="17"/>
  <c r="T15" i="17" s="1"/>
  <c r="N15" i="17"/>
  <c r="O15" i="17"/>
  <c r="P11" i="17"/>
  <c r="T11" i="17" s="1"/>
  <c r="N11" i="17"/>
  <c r="O11" i="17"/>
  <c r="P29" i="16"/>
  <c r="T29" i="16" s="1"/>
  <c r="N29" i="16"/>
  <c r="O29" i="16"/>
  <c r="P20" i="16"/>
  <c r="T20" i="16" s="1"/>
  <c r="N20" i="16"/>
  <c r="O20" i="16"/>
  <c r="O13" i="16"/>
  <c r="P13" i="16"/>
  <c r="T13" i="16" s="1"/>
  <c r="N13" i="16"/>
  <c r="O79" i="15"/>
  <c r="P79" i="15"/>
  <c r="T79" i="15" s="1"/>
  <c r="N79" i="15"/>
  <c r="O76" i="15"/>
  <c r="T76" i="15"/>
  <c r="N76" i="15"/>
  <c r="O72" i="15"/>
  <c r="T72" i="15"/>
  <c r="N72" i="15"/>
  <c r="O68" i="15"/>
  <c r="P68" i="15"/>
  <c r="T68" i="15" s="1"/>
  <c r="N68" i="15"/>
  <c r="O64" i="15"/>
  <c r="P64" i="15"/>
  <c r="T64" i="15" s="1"/>
  <c r="N64" i="15"/>
  <c r="O60" i="15"/>
  <c r="P60" i="15"/>
  <c r="T60" i="15" s="1"/>
  <c r="N60" i="15"/>
  <c r="O55" i="15"/>
  <c r="P55" i="15"/>
  <c r="T55" i="15" s="1"/>
  <c r="N55" i="15"/>
  <c r="O50" i="15"/>
  <c r="P50" i="15"/>
  <c r="T50" i="15" s="1"/>
  <c r="N50" i="15"/>
  <c r="O46" i="15"/>
  <c r="P46" i="15"/>
  <c r="T46" i="15" s="1"/>
  <c r="N46" i="15"/>
  <c r="O43" i="15"/>
  <c r="P43" i="15"/>
  <c r="T43" i="15" s="1"/>
  <c r="N43" i="15"/>
  <c r="O79" i="14"/>
  <c r="P79" i="14"/>
  <c r="T79" i="14" s="1"/>
  <c r="N79" i="14"/>
  <c r="O73" i="14"/>
  <c r="P73" i="14"/>
  <c r="T73" i="14" s="1"/>
  <c r="N73" i="14"/>
  <c r="O69" i="14"/>
  <c r="P69" i="14"/>
  <c r="T69" i="14" s="1"/>
  <c r="N69" i="14"/>
  <c r="O63" i="14"/>
  <c r="P63" i="14"/>
  <c r="T63" i="14" s="1"/>
  <c r="N63" i="14"/>
  <c r="O58" i="14"/>
  <c r="P58" i="14"/>
  <c r="T58" i="14" s="1"/>
  <c r="N58" i="14"/>
  <c r="O54" i="14"/>
  <c r="P54" i="14"/>
  <c r="T54" i="14" s="1"/>
  <c r="N54" i="14"/>
  <c r="O49" i="14"/>
  <c r="P49" i="14"/>
  <c r="T49" i="14" s="1"/>
  <c r="N49" i="14"/>
  <c r="O46" i="14"/>
  <c r="P46" i="14"/>
  <c r="T46" i="14" s="1"/>
  <c r="N46" i="14"/>
  <c r="O43" i="14"/>
  <c r="T43" i="14"/>
  <c r="N43" i="14"/>
  <c r="O38" i="14"/>
  <c r="P38" i="14"/>
  <c r="T38" i="14" s="1"/>
  <c r="N38" i="14"/>
  <c r="O34" i="14"/>
  <c r="P34" i="14"/>
  <c r="T34" i="14" s="1"/>
  <c r="N34" i="14"/>
  <c r="O17" i="16"/>
  <c r="P17" i="16"/>
  <c r="T17" i="16" s="1"/>
  <c r="N17" i="16"/>
  <c r="O21" i="16"/>
  <c r="P21" i="16"/>
  <c r="T21" i="16" s="1"/>
  <c r="N21" i="16"/>
  <c r="O25" i="16"/>
  <c r="P25" i="16"/>
  <c r="T25" i="16" s="1"/>
  <c r="N25" i="16"/>
  <c r="O30" i="16"/>
  <c r="T30" i="16"/>
  <c r="N30" i="16"/>
  <c r="P33" i="16"/>
  <c r="T33" i="16" s="1"/>
  <c r="N33" i="16"/>
  <c r="O33" i="16"/>
  <c r="P37" i="16"/>
  <c r="T37" i="16" s="1"/>
  <c r="N37" i="16"/>
  <c r="O37" i="16"/>
  <c r="P40" i="16"/>
  <c r="T40" i="16" s="1"/>
  <c r="N40" i="16"/>
  <c r="O40" i="16"/>
  <c r="P44" i="16"/>
  <c r="T44" i="16" s="1"/>
  <c r="N44" i="16"/>
  <c r="O44" i="16"/>
  <c r="P49" i="16"/>
  <c r="T49" i="16" s="1"/>
  <c r="N49" i="16"/>
  <c r="O49" i="16"/>
  <c r="P53" i="16"/>
  <c r="T53" i="16" s="1"/>
  <c r="N53" i="16"/>
  <c r="O53" i="16"/>
  <c r="P57" i="16"/>
  <c r="T57" i="16" s="1"/>
  <c r="N57" i="16"/>
  <c r="O57" i="16"/>
  <c r="P61" i="16"/>
  <c r="T61" i="16" s="1"/>
  <c r="N61" i="16"/>
  <c r="O61" i="16"/>
  <c r="P65" i="16"/>
  <c r="T65" i="16" s="1"/>
  <c r="N65" i="16"/>
  <c r="O65" i="16"/>
  <c r="P69" i="16"/>
  <c r="T69" i="16" s="1"/>
  <c r="N69" i="16"/>
  <c r="O69" i="16"/>
  <c r="P73" i="16"/>
  <c r="T73" i="16" s="1"/>
  <c r="N73" i="16"/>
  <c r="O73" i="16"/>
  <c r="P77" i="16"/>
  <c r="T77" i="16" s="1"/>
  <c r="N77" i="16"/>
  <c r="O77" i="16"/>
  <c r="P81" i="16"/>
  <c r="T81" i="16" s="1"/>
  <c r="N81" i="16"/>
  <c r="O81" i="16"/>
  <c r="O34" i="16"/>
  <c r="P34" i="16"/>
  <c r="T34" i="16" s="1"/>
  <c r="N34" i="16"/>
  <c r="O38" i="16"/>
  <c r="P38" i="16"/>
  <c r="T38" i="16" s="1"/>
  <c r="N38" i="16"/>
  <c r="O43" i="16"/>
  <c r="P43" i="16"/>
  <c r="T43" i="16" s="1"/>
  <c r="N43" i="16"/>
  <c r="O46" i="16"/>
  <c r="P46" i="16"/>
  <c r="T46" i="16" s="1"/>
  <c r="N46" i="16"/>
  <c r="O50" i="16"/>
  <c r="P50" i="16"/>
  <c r="T50" i="16" s="1"/>
  <c r="N50" i="16"/>
  <c r="O54" i="16"/>
  <c r="P54" i="16"/>
  <c r="T54" i="16" s="1"/>
  <c r="N54" i="16"/>
  <c r="O58" i="16"/>
  <c r="P58" i="16"/>
  <c r="T58" i="16" s="1"/>
  <c r="N58" i="16"/>
  <c r="O62" i="16"/>
  <c r="P62" i="16"/>
  <c r="T62" i="16" s="1"/>
  <c r="N62" i="16"/>
  <c r="O66" i="16"/>
  <c r="P66" i="16"/>
  <c r="T66" i="16" s="1"/>
  <c r="N66" i="16"/>
  <c r="O70" i="16"/>
  <c r="P70" i="16"/>
  <c r="T70" i="16" s="1"/>
  <c r="N70" i="16"/>
  <c r="O74" i="16"/>
  <c r="P74" i="16"/>
  <c r="T74" i="16" s="1"/>
  <c r="N74" i="16"/>
  <c r="O78" i="16"/>
  <c r="P78" i="16"/>
  <c r="T78" i="16" s="1"/>
  <c r="N78" i="16"/>
  <c r="O82" i="16"/>
  <c r="P82" i="16"/>
  <c r="T82" i="16" s="1"/>
  <c r="N82" i="16"/>
  <c r="T26" i="16"/>
  <c r="N26" i="16"/>
  <c r="O26" i="16"/>
  <c r="P18" i="16"/>
  <c r="T18" i="16" s="1"/>
  <c r="N18" i="16"/>
  <c r="O18" i="16"/>
  <c r="P14" i="16"/>
  <c r="T14" i="16" s="1"/>
  <c r="N14" i="16"/>
  <c r="O14" i="16"/>
  <c r="P10" i="16"/>
  <c r="N10" i="16"/>
  <c r="O10" i="16"/>
  <c r="P82" i="15"/>
  <c r="T82" i="15" s="1"/>
  <c r="N82" i="15"/>
  <c r="O82" i="15"/>
  <c r="P78" i="15"/>
  <c r="T78" i="15" s="1"/>
  <c r="N78" i="15"/>
  <c r="O78" i="15"/>
  <c r="T74" i="15"/>
  <c r="N74" i="15"/>
  <c r="O74" i="15"/>
  <c r="P69" i="15"/>
  <c r="T69" i="15" s="1"/>
  <c r="N69" i="15"/>
  <c r="O69" i="15"/>
  <c r="P65" i="15"/>
  <c r="T65" i="15" s="1"/>
  <c r="N65" i="15"/>
  <c r="O65" i="15"/>
  <c r="P61" i="15"/>
  <c r="T61" i="15" s="1"/>
  <c r="N61" i="15"/>
  <c r="O61" i="15"/>
  <c r="T58" i="15"/>
  <c r="N58" i="15"/>
  <c r="O58" i="15"/>
  <c r="P54" i="15"/>
  <c r="T54" i="15" s="1"/>
  <c r="N54" i="15"/>
  <c r="O54" i="15"/>
  <c r="T51" i="15"/>
  <c r="N51" i="15"/>
  <c r="O51" i="15"/>
  <c r="P47" i="15"/>
  <c r="T47" i="15" s="1"/>
  <c r="N47" i="15"/>
  <c r="O47" i="15"/>
  <c r="P42" i="15"/>
  <c r="T42" i="15" s="1"/>
  <c r="N42" i="15"/>
  <c r="O42" i="15"/>
  <c r="P37" i="15"/>
  <c r="T37" i="15" s="1"/>
  <c r="N37" i="15"/>
  <c r="O37" i="15"/>
  <c r="T34" i="15"/>
  <c r="N34" i="15"/>
  <c r="O34" i="15"/>
  <c r="P30" i="15"/>
  <c r="T30" i="15" s="1"/>
  <c r="N30" i="15"/>
  <c r="O30" i="15"/>
  <c r="T27" i="15"/>
  <c r="N27" i="15"/>
  <c r="O27" i="15"/>
  <c r="P23" i="15"/>
  <c r="T23" i="15" s="1"/>
  <c r="N23" i="15"/>
  <c r="O23" i="15"/>
  <c r="P20" i="15"/>
  <c r="T20" i="15" s="1"/>
  <c r="N20" i="15"/>
  <c r="O20" i="15"/>
  <c r="P16" i="15"/>
  <c r="T16" i="15" s="1"/>
  <c r="N16" i="15"/>
  <c r="O16" i="15"/>
  <c r="P12" i="15"/>
  <c r="T12" i="15" s="1"/>
  <c r="N12" i="15"/>
  <c r="O12" i="15"/>
  <c r="T9" i="15"/>
  <c r="T82" i="14"/>
  <c r="N82" i="14"/>
  <c r="O82" i="14"/>
  <c r="P78" i="14"/>
  <c r="T78" i="14" s="1"/>
  <c r="N78" i="14"/>
  <c r="O78" i="14"/>
  <c r="T75" i="14"/>
  <c r="N75" i="14"/>
  <c r="O75" i="14"/>
  <c r="P72" i="14"/>
  <c r="T72" i="14" s="1"/>
  <c r="N72" i="14"/>
  <c r="O72" i="14"/>
  <c r="P68" i="14"/>
  <c r="T68" i="14" s="1"/>
  <c r="N68" i="14"/>
  <c r="O68" i="14"/>
  <c r="T65" i="14"/>
  <c r="N65" i="14"/>
  <c r="O65" i="14"/>
  <c r="P62" i="14"/>
  <c r="T62" i="14" s="1"/>
  <c r="N62" i="14"/>
  <c r="O62" i="14"/>
  <c r="T59" i="14"/>
  <c r="N59" i="14"/>
  <c r="O59" i="14"/>
  <c r="P55" i="14"/>
  <c r="T55" i="14" s="1"/>
  <c r="N55" i="14"/>
  <c r="O55" i="14"/>
  <c r="T52" i="14"/>
  <c r="N52" i="14"/>
  <c r="O52" i="14"/>
  <c r="P47" i="14"/>
  <c r="T47" i="14" s="1"/>
  <c r="N47" i="14"/>
  <c r="O47" i="14"/>
  <c r="P42" i="14"/>
  <c r="T42" i="14" s="1"/>
  <c r="N42" i="14"/>
  <c r="O42" i="14"/>
  <c r="P39" i="14"/>
  <c r="T39" i="14" s="1"/>
  <c r="N39" i="14"/>
  <c r="O39" i="14"/>
  <c r="P35" i="14"/>
  <c r="T35" i="14" s="1"/>
  <c r="N35" i="14"/>
  <c r="O35" i="14"/>
  <c r="P29" i="14"/>
  <c r="T29" i="14" s="1"/>
  <c r="N29" i="14"/>
  <c r="O29" i="14"/>
  <c r="P24" i="14"/>
  <c r="T24" i="14" s="1"/>
  <c r="N24" i="14"/>
  <c r="O24" i="14"/>
  <c r="T20" i="14"/>
  <c r="N20" i="14"/>
  <c r="O20" i="14"/>
  <c r="P12" i="14"/>
  <c r="T12" i="14" s="1"/>
  <c r="N12" i="14"/>
  <c r="O12" i="14"/>
  <c r="L87" i="14"/>
  <c r="T9" i="14"/>
  <c r="P65" i="13"/>
  <c r="T65" i="13" s="1"/>
  <c r="N65" i="13"/>
  <c r="O65" i="13"/>
  <c r="P57" i="13"/>
  <c r="T57" i="13" s="1"/>
  <c r="N57" i="13"/>
  <c r="O57" i="13"/>
  <c r="P48" i="13"/>
  <c r="T48" i="13" s="1"/>
  <c r="N48" i="13"/>
  <c r="O48" i="13"/>
  <c r="O45" i="13"/>
  <c r="P45" i="13"/>
  <c r="T45" i="13" s="1"/>
  <c r="N45" i="13"/>
  <c r="O41" i="13"/>
  <c r="P41" i="13"/>
  <c r="T41" i="13" s="1"/>
  <c r="N41" i="13"/>
  <c r="O37" i="13"/>
  <c r="P37" i="13"/>
  <c r="T37" i="13" s="1"/>
  <c r="N37" i="13"/>
  <c r="O33" i="13"/>
  <c r="P33" i="13"/>
  <c r="T33" i="13" s="1"/>
  <c r="N33" i="13"/>
  <c r="O29" i="13"/>
  <c r="P29" i="13"/>
  <c r="T29" i="13" s="1"/>
  <c r="N29" i="13"/>
  <c r="O25" i="13"/>
  <c r="P25" i="13"/>
  <c r="T25" i="13" s="1"/>
  <c r="N25" i="13"/>
  <c r="P63" i="13"/>
  <c r="T63" i="13" s="1"/>
  <c r="N63" i="13"/>
  <c r="O63" i="13"/>
  <c r="P55" i="13"/>
  <c r="T55" i="13" s="1"/>
  <c r="N55" i="13"/>
  <c r="O55" i="13"/>
  <c r="O46" i="13"/>
  <c r="N46" i="13"/>
  <c r="P46" i="13"/>
  <c r="T46" i="13" s="1"/>
  <c r="P42" i="13"/>
  <c r="T42" i="13" s="1"/>
  <c r="N42" i="13"/>
  <c r="O42" i="13"/>
  <c r="P38" i="13"/>
  <c r="T38" i="13" s="1"/>
  <c r="N38" i="13"/>
  <c r="O38" i="13"/>
  <c r="P34" i="13"/>
  <c r="T34" i="13" s="1"/>
  <c r="N34" i="13"/>
  <c r="O34" i="13"/>
  <c r="P30" i="13"/>
  <c r="T30" i="13" s="1"/>
  <c r="N30" i="13"/>
  <c r="O30" i="13"/>
  <c r="P26" i="13"/>
  <c r="T26" i="13" s="1"/>
  <c r="N26" i="13"/>
  <c r="O26" i="13"/>
  <c r="P22" i="13"/>
  <c r="T22" i="13" s="1"/>
  <c r="N22" i="13"/>
  <c r="O22" i="13"/>
  <c r="T20" i="13"/>
  <c r="N20" i="13"/>
  <c r="O20" i="13"/>
  <c r="N16" i="13"/>
  <c r="O16" i="13"/>
  <c r="P16" i="13"/>
  <c r="T16" i="13" s="1"/>
  <c r="O14" i="13"/>
  <c r="P14" i="13"/>
  <c r="T14" i="13" s="1"/>
  <c r="N14" i="13"/>
  <c r="P12" i="13"/>
  <c r="T12" i="13" s="1"/>
  <c r="N12" i="13"/>
  <c r="O12" i="13"/>
  <c r="O10" i="13"/>
  <c r="P10" i="13"/>
  <c r="N10" i="13"/>
  <c r="O51" i="13"/>
  <c r="N51" i="13"/>
  <c r="T51" i="13"/>
  <c r="O54" i="13"/>
  <c r="P54" i="13"/>
  <c r="T54" i="13" s="1"/>
  <c r="N54" i="13"/>
  <c r="O58" i="13"/>
  <c r="P58" i="13"/>
  <c r="T58" i="13" s="1"/>
  <c r="N58" i="13"/>
  <c r="O62" i="13"/>
  <c r="P62" i="13"/>
  <c r="T62" i="13" s="1"/>
  <c r="N62" i="13"/>
  <c r="O66" i="13"/>
  <c r="P66" i="13"/>
  <c r="T66" i="13" s="1"/>
  <c r="N66" i="13"/>
  <c r="P70" i="13"/>
  <c r="T70" i="13" s="1"/>
  <c r="N70" i="13"/>
  <c r="O70" i="13"/>
  <c r="P74" i="13"/>
  <c r="T74" i="13" s="1"/>
  <c r="N74" i="13"/>
  <c r="O74" i="13"/>
  <c r="P78" i="13"/>
  <c r="T78" i="13" s="1"/>
  <c r="N78" i="13"/>
  <c r="O78" i="13"/>
  <c r="P81" i="13"/>
  <c r="T81" i="13" s="1"/>
  <c r="N81" i="13"/>
  <c r="O81" i="13"/>
  <c r="O69" i="13"/>
  <c r="P69" i="13"/>
  <c r="T69" i="13" s="1"/>
  <c r="N69" i="13"/>
  <c r="O73" i="13"/>
  <c r="P73" i="13"/>
  <c r="T73" i="13" s="1"/>
  <c r="N73" i="13"/>
  <c r="O77" i="13"/>
  <c r="P77" i="13"/>
  <c r="T77" i="13" s="1"/>
  <c r="N77" i="13"/>
  <c r="O82" i="13"/>
  <c r="P82" i="13"/>
  <c r="T82" i="13" s="1"/>
  <c r="N82" i="13"/>
  <c r="T21" i="11"/>
  <c r="O13" i="11"/>
  <c r="T25" i="11"/>
  <c r="O23" i="11"/>
  <c r="P15" i="11"/>
  <c r="O25" i="11"/>
  <c r="N11" i="11"/>
  <c r="P19" i="11"/>
  <c r="N25" i="11"/>
  <c r="N19" i="11"/>
  <c r="N13" i="11"/>
  <c r="N9" i="11"/>
  <c r="O21" i="11"/>
  <c r="N17" i="11"/>
  <c r="N27" i="11"/>
  <c r="N21" i="11"/>
  <c r="O27" i="11"/>
  <c r="O17" i="11"/>
  <c r="O9" i="11"/>
  <c r="P46" i="12"/>
  <c r="N46" i="12"/>
  <c r="O46" i="12"/>
  <c r="P38" i="12"/>
  <c r="N38" i="12"/>
  <c r="O38" i="12"/>
  <c r="P30" i="12"/>
  <c r="N30" i="12"/>
  <c r="O30" i="12"/>
  <c r="P22" i="12"/>
  <c r="N22" i="12"/>
  <c r="O22" i="12"/>
  <c r="P14" i="12"/>
  <c r="N14" i="12"/>
  <c r="O14" i="12"/>
  <c r="P44" i="12"/>
  <c r="N44" i="12"/>
  <c r="O44" i="12"/>
  <c r="P36" i="12"/>
  <c r="N36" i="12"/>
  <c r="O36" i="12"/>
  <c r="P28" i="12"/>
  <c r="N28" i="12"/>
  <c r="O28" i="12"/>
  <c r="P20" i="12"/>
  <c r="N20" i="12"/>
  <c r="O20" i="12"/>
  <c r="P12" i="12"/>
  <c r="N12" i="12"/>
  <c r="O12" i="12"/>
  <c r="O9" i="12"/>
  <c r="N9" i="12"/>
  <c r="P9" i="12"/>
  <c r="O13" i="12"/>
  <c r="N13" i="12"/>
  <c r="P13" i="12"/>
  <c r="T13" i="12" s="1"/>
  <c r="O17" i="12"/>
  <c r="N17" i="12"/>
  <c r="P17" i="12"/>
  <c r="O21" i="12"/>
  <c r="N21" i="12"/>
  <c r="P21" i="12"/>
  <c r="O25" i="12"/>
  <c r="N25" i="12"/>
  <c r="P25" i="12"/>
  <c r="T28" i="12" s="1"/>
  <c r="O29" i="12"/>
  <c r="N29" i="12"/>
  <c r="P29" i="12"/>
  <c r="O33" i="12"/>
  <c r="N33" i="12"/>
  <c r="P33" i="12"/>
  <c r="T9" i="12" s="1"/>
  <c r="O37" i="12"/>
  <c r="N37" i="12"/>
  <c r="P37" i="12"/>
  <c r="O41" i="12"/>
  <c r="N41" i="12"/>
  <c r="P41" i="12"/>
  <c r="T25" i="12" s="1"/>
  <c r="O45" i="12"/>
  <c r="N45" i="12"/>
  <c r="P45" i="12"/>
  <c r="P42" i="12"/>
  <c r="T21" i="12" s="1"/>
  <c r="N42" i="12"/>
  <c r="O42" i="12"/>
  <c r="P34" i="12"/>
  <c r="T12" i="12" s="1"/>
  <c r="N34" i="12"/>
  <c r="O34" i="12"/>
  <c r="P26" i="12"/>
  <c r="N26" i="12"/>
  <c r="O26" i="12"/>
  <c r="P18" i="12"/>
  <c r="N18" i="12"/>
  <c r="O18" i="12"/>
  <c r="P10" i="12"/>
  <c r="N10" i="12"/>
  <c r="O10" i="12"/>
  <c r="P40" i="12"/>
  <c r="T20" i="12" s="1"/>
  <c r="N40" i="12"/>
  <c r="O40" i="12"/>
  <c r="P32" i="12"/>
  <c r="N32" i="12"/>
  <c r="O32" i="12"/>
  <c r="P24" i="12"/>
  <c r="N24" i="12"/>
  <c r="O24" i="12"/>
  <c r="P16" i="12"/>
  <c r="T14" i="12" s="1"/>
  <c r="N16" i="12"/>
  <c r="O16" i="12"/>
  <c r="O11" i="12"/>
  <c r="P11" i="12"/>
  <c r="T34" i="12" s="1"/>
  <c r="N11" i="12"/>
  <c r="O15" i="12"/>
  <c r="P15" i="12"/>
  <c r="N15" i="12"/>
  <c r="O19" i="12"/>
  <c r="P19" i="12"/>
  <c r="N19" i="12"/>
  <c r="O23" i="12"/>
  <c r="P23" i="12"/>
  <c r="N23" i="12"/>
  <c r="O27" i="12"/>
  <c r="P27" i="12"/>
  <c r="N27" i="12"/>
  <c r="O31" i="12"/>
  <c r="P31" i="12"/>
  <c r="T46" i="12" s="1"/>
  <c r="N31" i="12"/>
  <c r="O35" i="12"/>
  <c r="P35" i="12"/>
  <c r="N35" i="12"/>
  <c r="O39" i="12"/>
  <c r="P39" i="12"/>
  <c r="T24" i="12" s="1"/>
  <c r="N39" i="12"/>
  <c r="O43" i="12"/>
  <c r="P43" i="12"/>
  <c r="N43" i="12"/>
  <c r="O47" i="12"/>
  <c r="P47" i="12"/>
  <c r="T37" i="12" s="1"/>
  <c r="N47" i="12"/>
  <c r="O44" i="11"/>
  <c r="P44" i="11"/>
  <c r="N44" i="11"/>
  <c r="O40" i="11"/>
  <c r="P40" i="11"/>
  <c r="N40" i="11"/>
  <c r="O36" i="11"/>
  <c r="P36" i="11"/>
  <c r="T11" i="11" s="1"/>
  <c r="N36" i="11"/>
  <c r="O32" i="11"/>
  <c r="P32" i="11"/>
  <c r="N32" i="11"/>
  <c r="O18" i="11"/>
  <c r="N18" i="11"/>
  <c r="P18" i="11"/>
  <c r="T29" i="11" s="1"/>
  <c r="O14" i="11"/>
  <c r="N14" i="11"/>
  <c r="P14" i="11"/>
  <c r="O10" i="11"/>
  <c r="N10" i="11"/>
  <c r="P10" i="11"/>
  <c r="P45" i="11"/>
  <c r="N45" i="11"/>
  <c r="O45" i="11"/>
  <c r="P41" i="11"/>
  <c r="N41" i="11"/>
  <c r="O41" i="11"/>
  <c r="P37" i="11"/>
  <c r="N37" i="11"/>
  <c r="O37" i="11"/>
  <c r="P33" i="11"/>
  <c r="N33" i="11"/>
  <c r="O33" i="11"/>
  <c r="O46" i="11"/>
  <c r="P46" i="11"/>
  <c r="N46" i="11"/>
  <c r="O42" i="11"/>
  <c r="P42" i="11"/>
  <c r="T13" i="11" s="1"/>
  <c r="N42" i="11"/>
  <c r="O38" i="11"/>
  <c r="P38" i="11"/>
  <c r="N38" i="11"/>
  <c r="O34" i="11"/>
  <c r="P34" i="11"/>
  <c r="N34" i="11"/>
  <c r="O30" i="11"/>
  <c r="N30" i="11"/>
  <c r="P30" i="11"/>
  <c r="O28" i="11"/>
  <c r="P28" i="11"/>
  <c r="T14" i="11" s="1"/>
  <c r="N28" i="11"/>
  <c r="O26" i="11"/>
  <c r="P26" i="11"/>
  <c r="N26" i="11"/>
  <c r="O24" i="11"/>
  <c r="P24" i="11"/>
  <c r="N24" i="11"/>
  <c r="O22" i="11"/>
  <c r="P22" i="11"/>
  <c r="N22" i="11"/>
  <c r="O20" i="11"/>
  <c r="P20" i="11"/>
  <c r="T32" i="11" s="1"/>
  <c r="N20" i="11"/>
  <c r="O16" i="11"/>
  <c r="P16" i="11"/>
  <c r="T27" i="11" s="1"/>
  <c r="N16" i="11"/>
  <c r="O12" i="11"/>
  <c r="P12" i="11"/>
  <c r="N12" i="11"/>
  <c r="P43" i="11"/>
  <c r="T37" i="11" s="1"/>
  <c r="N43" i="11"/>
  <c r="O43" i="11"/>
  <c r="P39" i="11"/>
  <c r="T15" i="11" s="1"/>
  <c r="N39" i="11"/>
  <c r="O39" i="11"/>
  <c r="P35" i="11"/>
  <c r="N35" i="11"/>
  <c r="O35" i="11"/>
  <c r="P31" i="11"/>
  <c r="T19" i="11" s="1"/>
  <c r="N31" i="11"/>
  <c r="O31" i="11"/>
  <c r="T42" i="11"/>
  <c r="O82" i="10"/>
  <c r="P82" i="10"/>
  <c r="N82" i="10"/>
  <c r="O78" i="10"/>
  <c r="P78" i="10"/>
  <c r="N78" i="10"/>
  <c r="O74" i="10"/>
  <c r="P74" i="10"/>
  <c r="T74" i="10" s="1"/>
  <c r="N74" i="10"/>
  <c r="O70" i="10"/>
  <c r="P70" i="10"/>
  <c r="N70" i="10"/>
  <c r="O66" i="10"/>
  <c r="P66" i="10"/>
  <c r="N66" i="10"/>
  <c r="O62" i="10"/>
  <c r="P62" i="10"/>
  <c r="T12" i="10" s="1"/>
  <c r="N62" i="10"/>
  <c r="O58" i="10"/>
  <c r="P58" i="10"/>
  <c r="N58" i="10"/>
  <c r="O54" i="10"/>
  <c r="P54" i="10"/>
  <c r="N54" i="10"/>
  <c r="O50" i="10"/>
  <c r="P50" i="10"/>
  <c r="N50" i="10"/>
  <c r="O46" i="10"/>
  <c r="P46" i="10"/>
  <c r="N46" i="10"/>
  <c r="O42" i="10"/>
  <c r="P42" i="10"/>
  <c r="N42" i="10"/>
  <c r="O38" i="10"/>
  <c r="P38" i="10"/>
  <c r="N38" i="10"/>
  <c r="O34" i="10"/>
  <c r="P34" i="10"/>
  <c r="N34" i="10"/>
  <c r="O30" i="10"/>
  <c r="P30" i="10"/>
  <c r="N30" i="10"/>
  <c r="O26" i="10"/>
  <c r="P26" i="10"/>
  <c r="N26" i="10"/>
  <c r="O22" i="10"/>
  <c r="P22" i="10"/>
  <c r="N22" i="10"/>
  <c r="O18" i="10"/>
  <c r="P18" i="10"/>
  <c r="N18" i="10"/>
  <c r="O14" i="10"/>
  <c r="P14" i="10"/>
  <c r="N14" i="10"/>
  <c r="O10" i="10"/>
  <c r="P10" i="10"/>
  <c r="T42" i="10" s="1"/>
  <c r="N10" i="10"/>
  <c r="N79" i="10"/>
  <c r="O79" i="10"/>
  <c r="P75" i="10"/>
  <c r="N75" i="10"/>
  <c r="O75" i="10"/>
  <c r="P71" i="10"/>
  <c r="N71" i="10"/>
  <c r="O71" i="10"/>
  <c r="P67" i="10"/>
  <c r="N67" i="10"/>
  <c r="O67" i="10"/>
  <c r="P63" i="10"/>
  <c r="T79" i="10" s="1"/>
  <c r="N63" i="10"/>
  <c r="O63" i="10"/>
  <c r="P59" i="10"/>
  <c r="N59" i="10"/>
  <c r="O59" i="10"/>
  <c r="P55" i="10"/>
  <c r="N55" i="10"/>
  <c r="O55" i="10"/>
  <c r="P51" i="10"/>
  <c r="N51" i="10"/>
  <c r="O51" i="10"/>
  <c r="P47" i="10"/>
  <c r="N47" i="10"/>
  <c r="O47" i="10"/>
  <c r="P43" i="10"/>
  <c r="T18" i="10" s="1"/>
  <c r="N43" i="10"/>
  <c r="O43" i="10"/>
  <c r="P39" i="10"/>
  <c r="N39" i="10"/>
  <c r="O39" i="10"/>
  <c r="P35" i="10"/>
  <c r="T71" i="10" s="1"/>
  <c r="N35" i="10"/>
  <c r="O35" i="10"/>
  <c r="P31" i="10"/>
  <c r="N31" i="10"/>
  <c r="O31" i="10"/>
  <c r="P27" i="10"/>
  <c r="T66" i="10" s="1"/>
  <c r="N27" i="10"/>
  <c r="O27" i="10"/>
  <c r="P23" i="10"/>
  <c r="N23" i="10"/>
  <c r="O23" i="10"/>
  <c r="P19" i="10"/>
  <c r="N19" i="10"/>
  <c r="O19" i="10"/>
  <c r="P15" i="10"/>
  <c r="N15" i="10"/>
  <c r="O15" i="10"/>
  <c r="P11" i="10"/>
  <c r="N11" i="10"/>
  <c r="O11" i="10"/>
  <c r="O80" i="10"/>
  <c r="P80" i="10"/>
  <c r="T67" i="10" s="1"/>
  <c r="N80" i="10"/>
  <c r="O76" i="10"/>
  <c r="P76" i="10"/>
  <c r="N76" i="10"/>
  <c r="O72" i="10"/>
  <c r="P72" i="10"/>
  <c r="N72" i="10"/>
  <c r="O68" i="10"/>
  <c r="P68" i="10"/>
  <c r="N68" i="10"/>
  <c r="O64" i="10"/>
  <c r="P64" i="10"/>
  <c r="T38" i="10" s="1"/>
  <c r="N64" i="10"/>
  <c r="O60" i="10"/>
  <c r="P60" i="10"/>
  <c r="N60" i="10"/>
  <c r="O56" i="10"/>
  <c r="P56" i="10"/>
  <c r="N56" i="10"/>
  <c r="O52" i="10"/>
  <c r="P52" i="10"/>
  <c r="N52" i="10"/>
  <c r="O48" i="10"/>
  <c r="P48" i="10"/>
  <c r="T23" i="10" s="1"/>
  <c r="N48" i="10"/>
  <c r="O44" i="10"/>
  <c r="P44" i="10"/>
  <c r="N44" i="10"/>
  <c r="O40" i="10"/>
  <c r="P40" i="10"/>
  <c r="T47" i="10" s="1"/>
  <c r="N40" i="10"/>
  <c r="O36" i="10"/>
  <c r="P36" i="10"/>
  <c r="T52" i="10" s="1"/>
  <c r="N36" i="10"/>
  <c r="O32" i="10"/>
  <c r="P32" i="10"/>
  <c r="T56" i="10" s="1"/>
  <c r="N32" i="10"/>
  <c r="O28" i="10"/>
  <c r="P28" i="10"/>
  <c r="N28" i="10"/>
  <c r="O24" i="10"/>
  <c r="P24" i="10"/>
  <c r="T58" i="10" s="1"/>
  <c r="N24" i="10"/>
  <c r="O20" i="10"/>
  <c r="P20" i="10"/>
  <c r="N20" i="10"/>
  <c r="O16" i="10"/>
  <c r="P16" i="10"/>
  <c r="N16" i="10"/>
  <c r="O12" i="10"/>
  <c r="N12" i="10"/>
  <c r="P81" i="10"/>
  <c r="N81" i="10"/>
  <c r="O81" i="10"/>
  <c r="P77" i="10"/>
  <c r="T44" i="10" s="1"/>
  <c r="N77" i="10"/>
  <c r="O77" i="10"/>
  <c r="P73" i="10"/>
  <c r="N73" i="10"/>
  <c r="O73" i="10"/>
  <c r="P69" i="10"/>
  <c r="T70" i="10" s="1"/>
  <c r="N69" i="10"/>
  <c r="O69" i="10"/>
  <c r="P65" i="10"/>
  <c r="N65" i="10"/>
  <c r="O65" i="10"/>
  <c r="P61" i="10"/>
  <c r="T78" i="10" s="1"/>
  <c r="N61" i="10"/>
  <c r="O61" i="10"/>
  <c r="P57" i="10"/>
  <c r="N57" i="10"/>
  <c r="O57" i="10"/>
  <c r="P53" i="10"/>
  <c r="N53" i="10"/>
  <c r="O53" i="10"/>
  <c r="P49" i="10"/>
  <c r="T36" i="10" s="1"/>
  <c r="N49" i="10"/>
  <c r="O49" i="10"/>
  <c r="P45" i="10"/>
  <c r="T22" i="10" s="1"/>
  <c r="N45" i="10"/>
  <c r="O45" i="10"/>
  <c r="P41" i="10"/>
  <c r="T55" i="10" s="1"/>
  <c r="N41" i="10"/>
  <c r="O41" i="10"/>
  <c r="P37" i="10"/>
  <c r="T73" i="10" s="1"/>
  <c r="N37" i="10"/>
  <c r="O37" i="10"/>
  <c r="P33" i="10"/>
  <c r="T60" i="10" s="1"/>
  <c r="N33" i="10"/>
  <c r="O33" i="10"/>
  <c r="P29" i="10"/>
  <c r="T45" i="10" s="1"/>
  <c r="N29" i="10"/>
  <c r="O29" i="10"/>
  <c r="P25" i="10"/>
  <c r="N25" i="10"/>
  <c r="O25" i="10"/>
  <c r="P21" i="10"/>
  <c r="T76" i="10" s="1"/>
  <c r="N21" i="10"/>
  <c r="O21" i="10"/>
  <c r="P17" i="10"/>
  <c r="T20" i="10" s="1"/>
  <c r="N17" i="10"/>
  <c r="O17" i="10"/>
  <c r="P13" i="10"/>
  <c r="T50" i="10" s="1"/>
  <c r="N13" i="10"/>
  <c r="O13" i="10"/>
  <c r="P9" i="10"/>
  <c r="N9" i="10"/>
  <c r="O9" i="10"/>
  <c r="O82" i="9"/>
  <c r="P82" i="9"/>
  <c r="T82" i="9" s="1"/>
  <c r="N82" i="9"/>
  <c r="O78" i="9"/>
  <c r="P78" i="9"/>
  <c r="N78" i="9"/>
  <c r="O74" i="9"/>
  <c r="P74" i="9"/>
  <c r="N74" i="9"/>
  <c r="O70" i="9"/>
  <c r="P70" i="9"/>
  <c r="N70" i="9"/>
  <c r="O66" i="9"/>
  <c r="P66" i="9"/>
  <c r="N66" i="9"/>
  <c r="O62" i="9"/>
  <c r="P62" i="9"/>
  <c r="N62" i="9"/>
  <c r="O58" i="9"/>
  <c r="P58" i="9"/>
  <c r="N58" i="9"/>
  <c r="O54" i="9"/>
  <c r="P54" i="9"/>
  <c r="N54" i="9"/>
  <c r="O50" i="9"/>
  <c r="P50" i="9"/>
  <c r="N50" i="9"/>
  <c r="O46" i="9"/>
  <c r="P46" i="9"/>
  <c r="N46" i="9"/>
  <c r="O42" i="9"/>
  <c r="P42" i="9"/>
  <c r="N42" i="9"/>
  <c r="O38" i="9"/>
  <c r="P38" i="9"/>
  <c r="T33" i="9" s="1"/>
  <c r="N38" i="9"/>
  <c r="O34" i="9"/>
  <c r="P34" i="9"/>
  <c r="N34" i="9"/>
  <c r="O30" i="9"/>
  <c r="P30" i="9"/>
  <c r="N30" i="9"/>
  <c r="O26" i="9"/>
  <c r="P26" i="9"/>
  <c r="N26" i="9"/>
  <c r="O22" i="9"/>
  <c r="P22" i="9"/>
  <c r="T62" i="9" s="1"/>
  <c r="N22" i="9"/>
  <c r="O18" i="9"/>
  <c r="P18" i="9"/>
  <c r="N18" i="9"/>
  <c r="O14" i="9"/>
  <c r="P14" i="9"/>
  <c r="N14" i="9"/>
  <c r="O10" i="9"/>
  <c r="P10" i="9"/>
  <c r="N10" i="9"/>
  <c r="P79" i="9"/>
  <c r="N79" i="9"/>
  <c r="O79" i="9"/>
  <c r="P75" i="9"/>
  <c r="N75" i="9"/>
  <c r="O75" i="9"/>
  <c r="P71" i="9"/>
  <c r="N71" i="9"/>
  <c r="O71" i="9"/>
  <c r="P67" i="9"/>
  <c r="T46" i="9" s="1"/>
  <c r="N67" i="9"/>
  <c r="O67" i="9"/>
  <c r="P63" i="9"/>
  <c r="N63" i="9"/>
  <c r="O63" i="9"/>
  <c r="P59" i="9"/>
  <c r="N59" i="9"/>
  <c r="O59" i="9"/>
  <c r="P55" i="9"/>
  <c r="N55" i="9"/>
  <c r="O55" i="9"/>
  <c r="P51" i="9"/>
  <c r="T38" i="9" s="1"/>
  <c r="N51" i="9"/>
  <c r="O51" i="9"/>
  <c r="P47" i="9"/>
  <c r="N47" i="9"/>
  <c r="O47" i="9"/>
  <c r="P43" i="9"/>
  <c r="N43" i="9"/>
  <c r="O43" i="9"/>
  <c r="P39" i="9"/>
  <c r="N39" i="9"/>
  <c r="O39" i="9"/>
  <c r="P35" i="9"/>
  <c r="T58" i="9" s="1"/>
  <c r="N35" i="9"/>
  <c r="O35" i="9"/>
  <c r="P31" i="9"/>
  <c r="N31" i="9"/>
  <c r="O31" i="9"/>
  <c r="P27" i="9"/>
  <c r="N27" i="9"/>
  <c r="O27" i="9"/>
  <c r="P23" i="9"/>
  <c r="N23" i="9"/>
  <c r="O23" i="9"/>
  <c r="P19" i="9"/>
  <c r="N19" i="9"/>
  <c r="O19" i="9"/>
  <c r="P15" i="9"/>
  <c r="T63" i="9" s="1"/>
  <c r="N15" i="9"/>
  <c r="O15" i="9"/>
  <c r="P11" i="9"/>
  <c r="T43" i="9" s="1"/>
  <c r="N11" i="9"/>
  <c r="O11" i="9"/>
  <c r="O80" i="9"/>
  <c r="P80" i="9"/>
  <c r="N80" i="9"/>
  <c r="O76" i="9"/>
  <c r="P76" i="9"/>
  <c r="N76" i="9"/>
  <c r="O72" i="9"/>
  <c r="P72" i="9"/>
  <c r="T19" i="9" s="1"/>
  <c r="N72" i="9"/>
  <c r="O68" i="9"/>
  <c r="P68" i="9"/>
  <c r="N68" i="9"/>
  <c r="O64" i="9"/>
  <c r="P64" i="9"/>
  <c r="N64" i="9"/>
  <c r="O60" i="9"/>
  <c r="P60" i="9"/>
  <c r="N60" i="9"/>
  <c r="O56" i="9"/>
  <c r="P56" i="9"/>
  <c r="T34" i="9" s="1"/>
  <c r="N56" i="9"/>
  <c r="O52" i="9"/>
  <c r="P52" i="9"/>
  <c r="N52" i="9"/>
  <c r="O48" i="9"/>
  <c r="P48" i="9"/>
  <c r="T27" i="9" s="1"/>
  <c r="N48" i="9"/>
  <c r="O44" i="9"/>
  <c r="P44" i="9"/>
  <c r="N44" i="9"/>
  <c r="O40" i="9"/>
  <c r="P40" i="9"/>
  <c r="N40" i="9"/>
  <c r="O36" i="9"/>
  <c r="P36" i="9"/>
  <c r="N36" i="9"/>
  <c r="O32" i="9"/>
  <c r="P32" i="9"/>
  <c r="N32" i="9"/>
  <c r="O28" i="9"/>
  <c r="P28" i="9"/>
  <c r="T55" i="9" s="1"/>
  <c r="N28" i="9"/>
  <c r="O24" i="9"/>
  <c r="P24" i="9"/>
  <c r="N24" i="9"/>
  <c r="O20" i="9"/>
  <c r="P20" i="9"/>
  <c r="N20" i="9"/>
  <c r="O16" i="9"/>
  <c r="P16" i="9"/>
  <c r="T54" i="9" s="1"/>
  <c r="N16" i="9"/>
  <c r="O12" i="9"/>
  <c r="P12" i="9"/>
  <c r="T74" i="9" s="1"/>
  <c r="N12" i="9"/>
  <c r="P81" i="9"/>
  <c r="N81" i="9"/>
  <c r="O81" i="9"/>
  <c r="P77" i="9"/>
  <c r="N77" i="9"/>
  <c r="O77" i="9"/>
  <c r="P73" i="9"/>
  <c r="T15" i="9" s="1"/>
  <c r="N73" i="9"/>
  <c r="O73" i="9"/>
  <c r="P69" i="9"/>
  <c r="T14" i="9" s="1"/>
  <c r="N69" i="9"/>
  <c r="O69" i="9"/>
  <c r="P65" i="9"/>
  <c r="T31" i="9" s="1"/>
  <c r="N65" i="9"/>
  <c r="O65" i="9"/>
  <c r="P61" i="9"/>
  <c r="T21" i="9" s="1"/>
  <c r="N61" i="9"/>
  <c r="O61" i="9"/>
  <c r="P57" i="9"/>
  <c r="T30" i="9" s="1"/>
  <c r="N57" i="9"/>
  <c r="O57" i="9"/>
  <c r="P53" i="9"/>
  <c r="T36" i="9" s="1"/>
  <c r="N53" i="9"/>
  <c r="O53" i="9"/>
  <c r="P49" i="9"/>
  <c r="N49" i="9"/>
  <c r="O49" i="9"/>
  <c r="P45" i="9"/>
  <c r="T79" i="9" s="1"/>
  <c r="N45" i="9"/>
  <c r="O45" i="9"/>
  <c r="P41" i="9"/>
  <c r="T52" i="9" s="1"/>
  <c r="N41" i="9"/>
  <c r="O41" i="9"/>
  <c r="P37" i="9"/>
  <c r="T64" i="9" s="1"/>
  <c r="N37" i="9"/>
  <c r="O37" i="9"/>
  <c r="T78" i="9"/>
  <c r="N33" i="9"/>
  <c r="O33" i="9"/>
  <c r="P29" i="9"/>
  <c r="T66" i="9" s="1"/>
  <c r="N29" i="9"/>
  <c r="O29" i="9"/>
  <c r="P25" i="9"/>
  <c r="T50" i="9" s="1"/>
  <c r="N25" i="9"/>
  <c r="O25" i="9"/>
  <c r="T76" i="9"/>
  <c r="N21" i="9"/>
  <c r="O21" i="9"/>
  <c r="P17" i="9"/>
  <c r="T59" i="9" s="1"/>
  <c r="N17" i="9"/>
  <c r="O17" i="9"/>
  <c r="P13" i="9"/>
  <c r="T75" i="9" s="1"/>
  <c r="N13" i="9"/>
  <c r="O13" i="9"/>
  <c r="P9" i="9"/>
  <c r="N9" i="9"/>
  <c r="O9" i="9"/>
  <c r="O80" i="2"/>
  <c r="P80" i="2"/>
  <c r="N80" i="2"/>
  <c r="O72" i="2"/>
  <c r="P72" i="2"/>
  <c r="N72" i="2"/>
  <c r="O64" i="2"/>
  <c r="P64" i="2"/>
  <c r="N64" i="2"/>
  <c r="O56" i="2"/>
  <c r="P56" i="2"/>
  <c r="N56" i="2"/>
  <c r="O48" i="2"/>
  <c r="P48" i="2"/>
  <c r="N48" i="2"/>
  <c r="O40" i="2"/>
  <c r="P40" i="2"/>
  <c r="N40" i="2"/>
  <c r="O82" i="2"/>
  <c r="P82" i="2"/>
  <c r="N82" i="2"/>
  <c r="O78" i="2"/>
  <c r="P78" i="2"/>
  <c r="N78" i="2"/>
  <c r="O74" i="2"/>
  <c r="P74" i="2"/>
  <c r="N74" i="2"/>
  <c r="O70" i="2"/>
  <c r="P70" i="2"/>
  <c r="N70" i="2"/>
  <c r="O66" i="2"/>
  <c r="P66" i="2"/>
  <c r="N66" i="2"/>
  <c r="O62" i="2"/>
  <c r="P62" i="2"/>
  <c r="N62" i="2"/>
  <c r="O58" i="2"/>
  <c r="P58" i="2"/>
  <c r="N58" i="2"/>
  <c r="O54" i="2"/>
  <c r="P54" i="2"/>
  <c r="T48" i="2" s="1"/>
  <c r="N54" i="2"/>
  <c r="O50" i="2"/>
  <c r="P50" i="2"/>
  <c r="N50" i="2"/>
  <c r="O46" i="2"/>
  <c r="P46" i="2"/>
  <c r="T64" i="2" s="1"/>
  <c r="N46" i="2"/>
  <c r="O42" i="2"/>
  <c r="P42" i="2"/>
  <c r="N42" i="2"/>
  <c r="O38" i="2"/>
  <c r="P38" i="2"/>
  <c r="T72" i="2" s="1"/>
  <c r="N38" i="2"/>
  <c r="O34" i="2"/>
  <c r="P34" i="2"/>
  <c r="N34" i="2"/>
  <c r="O30" i="2"/>
  <c r="P30" i="2"/>
  <c r="N30" i="2"/>
  <c r="O26" i="2"/>
  <c r="P26" i="2"/>
  <c r="N26" i="2"/>
  <c r="O22" i="2"/>
  <c r="P22" i="2"/>
  <c r="N22" i="2"/>
  <c r="O18" i="2"/>
  <c r="P18" i="2"/>
  <c r="N18" i="2"/>
  <c r="O14" i="2"/>
  <c r="P14" i="2"/>
  <c r="N14" i="2"/>
  <c r="O10" i="2"/>
  <c r="P10" i="2"/>
  <c r="N10" i="2"/>
  <c r="P83" i="2"/>
  <c r="N83" i="2"/>
  <c r="O83" i="2"/>
  <c r="P79" i="2"/>
  <c r="T30" i="2" s="1"/>
  <c r="N79" i="2"/>
  <c r="O79" i="2"/>
  <c r="P75" i="2"/>
  <c r="N75" i="2"/>
  <c r="O75" i="2"/>
  <c r="P71" i="2"/>
  <c r="N71" i="2"/>
  <c r="O71" i="2"/>
  <c r="P67" i="2"/>
  <c r="N67" i="2"/>
  <c r="O67" i="2"/>
  <c r="P63" i="2"/>
  <c r="N63" i="2"/>
  <c r="O63" i="2"/>
  <c r="P59" i="2"/>
  <c r="T56" i="2" s="1"/>
  <c r="N59" i="2"/>
  <c r="O59" i="2"/>
  <c r="P55" i="2"/>
  <c r="T63" i="2" s="1"/>
  <c r="N55" i="2"/>
  <c r="O55" i="2"/>
  <c r="P51" i="2"/>
  <c r="N51" i="2"/>
  <c r="O51" i="2"/>
  <c r="P47" i="2"/>
  <c r="N47" i="2"/>
  <c r="O47" i="2"/>
  <c r="P43" i="2"/>
  <c r="N43" i="2"/>
  <c r="O43" i="2"/>
  <c r="P39" i="2"/>
  <c r="N39" i="2"/>
  <c r="O39" i="2"/>
  <c r="P35" i="2"/>
  <c r="N35" i="2"/>
  <c r="O35" i="2"/>
  <c r="P31" i="2"/>
  <c r="T27" i="2" s="1"/>
  <c r="N31" i="2"/>
  <c r="O31" i="2"/>
  <c r="P27" i="2"/>
  <c r="N27" i="2"/>
  <c r="O27" i="2"/>
  <c r="P23" i="2"/>
  <c r="T43" i="2" s="1"/>
  <c r="N23" i="2"/>
  <c r="O23" i="2"/>
  <c r="P19" i="2"/>
  <c r="N19" i="2"/>
  <c r="O19" i="2"/>
  <c r="P15" i="2"/>
  <c r="T46" i="2" s="1"/>
  <c r="N15" i="2"/>
  <c r="O15" i="2"/>
  <c r="P11" i="2"/>
  <c r="T66" i="2" s="1"/>
  <c r="N11" i="2"/>
  <c r="O11" i="2"/>
  <c r="O84" i="2"/>
  <c r="P84" i="2"/>
  <c r="N84" i="2"/>
  <c r="O76" i="2"/>
  <c r="P76" i="2"/>
  <c r="N76" i="2"/>
  <c r="O68" i="2"/>
  <c r="P68" i="2"/>
  <c r="T18" i="2" s="1"/>
  <c r="N68" i="2"/>
  <c r="O60" i="2"/>
  <c r="P60" i="2"/>
  <c r="N60" i="2"/>
  <c r="O52" i="2"/>
  <c r="P52" i="2"/>
  <c r="T58" i="2" s="1"/>
  <c r="N52" i="2"/>
  <c r="O44" i="2"/>
  <c r="P44" i="2"/>
  <c r="N44" i="2"/>
  <c r="O36" i="2"/>
  <c r="P36" i="2"/>
  <c r="N36" i="2"/>
  <c r="O32" i="2"/>
  <c r="P32" i="2"/>
  <c r="N32" i="2"/>
  <c r="O28" i="2"/>
  <c r="P28" i="2"/>
  <c r="N28" i="2"/>
  <c r="O24" i="2"/>
  <c r="P24" i="2"/>
  <c r="T40" i="2" s="1"/>
  <c r="N24" i="2"/>
  <c r="O20" i="2"/>
  <c r="P20" i="2"/>
  <c r="N20" i="2"/>
  <c r="O16" i="2"/>
  <c r="P16" i="2"/>
  <c r="T75" i="2" s="1"/>
  <c r="N16" i="2"/>
  <c r="O12" i="2"/>
  <c r="P12" i="2"/>
  <c r="T34" i="2" s="1"/>
  <c r="N12" i="2"/>
  <c r="P85" i="2"/>
  <c r="T10" i="2" s="1"/>
  <c r="N85" i="2"/>
  <c r="O85" i="2"/>
  <c r="P81" i="2"/>
  <c r="N81" i="2"/>
  <c r="O81" i="2"/>
  <c r="P77" i="2"/>
  <c r="T42" i="2" s="1"/>
  <c r="N77" i="2"/>
  <c r="O77" i="2"/>
  <c r="P73" i="2"/>
  <c r="T85" i="2" s="1"/>
  <c r="N73" i="2"/>
  <c r="O73" i="2"/>
  <c r="P69" i="2"/>
  <c r="T62" i="2" s="1"/>
  <c r="N69" i="2"/>
  <c r="O69" i="2"/>
  <c r="P65" i="2"/>
  <c r="T81" i="2" s="1"/>
  <c r="N65" i="2"/>
  <c r="O65" i="2"/>
  <c r="P61" i="2"/>
  <c r="T80" i="2" s="1"/>
  <c r="N61" i="2"/>
  <c r="O61" i="2"/>
  <c r="P57" i="2"/>
  <c r="T54" i="2" s="1"/>
  <c r="N57" i="2"/>
  <c r="O57" i="2"/>
  <c r="P53" i="2"/>
  <c r="T67" i="2" s="1"/>
  <c r="N53" i="2"/>
  <c r="O53" i="2"/>
  <c r="P49" i="2"/>
  <c r="N49" i="2"/>
  <c r="O49" i="2"/>
  <c r="P45" i="2"/>
  <c r="T82" i="2" s="1"/>
  <c r="N45" i="2"/>
  <c r="O45" i="2"/>
  <c r="P41" i="2"/>
  <c r="T47" i="2" s="1"/>
  <c r="N41" i="2"/>
  <c r="O41" i="2"/>
  <c r="P37" i="2"/>
  <c r="N37" i="2"/>
  <c r="O37" i="2"/>
  <c r="P33" i="2"/>
  <c r="T35" i="2" s="1"/>
  <c r="N33" i="2"/>
  <c r="O33" i="2"/>
  <c r="P29" i="2"/>
  <c r="N29" i="2"/>
  <c r="O29" i="2"/>
  <c r="P25" i="2"/>
  <c r="T36" i="2" s="1"/>
  <c r="N25" i="2"/>
  <c r="O25" i="2"/>
  <c r="P21" i="2"/>
  <c r="N21" i="2"/>
  <c r="O21" i="2"/>
  <c r="P17" i="2"/>
  <c r="T83" i="2" s="1"/>
  <c r="N17" i="2"/>
  <c r="O17" i="2"/>
  <c r="P13" i="2"/>
  <c r="T26" i="2" s="1"/>
  <c r="N13" i="2"/>
  <c r="O13" i="2"/>
  <c r="P9" i="2"/>
  <c r="N9" i="2"/>
  <c r="O9" i="2"/>
  <c r="T53" i="1"/>
  <c r="T32" i="1"/>
  <c r="T19" i="1"/>
  <c r="T26" i="1"/>
  <c r="T22" i="1"/>
  <c r="T37" i="1"/>
  <c r="T20" i="1"/>
  <c r="T13" i="1"/>
  <c r="T40" i="1"/>
  <c r="T82" i="1"/>
  <c r="T33" i="1"/>
  <c r="T42" i="1"/>
  <c r="T23" i="1"/>
  <c r="T28" i="1"/>
  <c r="T64" i="1"/>
  <c r="T70" i="1"/>
  <c r="T59" i="1"/>
  <c r="T74" i="1"/>
  <c r="T63" i="1"/>
  <c r="T52" i="1"/>
  <c r="T66" i="1"/>
  <c r="T45" i="1"/>
  <c r="T61" i="1"/>
  <c r="T18" i="1"/>
  <c r="T31" i="1"/>
  <c r="T12" i="1"/>
  <c r="T27" i="1"/>
  <c r="T35" i="1"/>
  <c r="T81" i="1"/>
  <c r="T17" i="1"/>
  <c r="T36" i="1"/>
  <c r="T30" i="1"/>
  <c r="T73" i="1"/>
  <c r="T51" i="1"/>
  <c r="T80" i="1"/>
  <c r="T54" i="1"/>
  <c r="T68" i="1"/>
  <c r="T56" i="1"/>
  <c r="T71" i="1"/>
  <c r="T10" i="1"/>
  <c r="T77" i="1"/>
  <c r="T21" i="1"/>
  <c r="T41" i="1"/>
  <c r="T39" i="1"/>
  <c r="T11" i="1"/>
  <c r="T29" i="1"/>
  <c r="T9" i="1"/>
  <c r="T49" i="1"/>
  <c r="T48" i="1"/>
  <c r="T47" i="1"/>
  <c r="T57" i="1"/>
  <c r="T78" i="1"/>
  <c r="T58" i="1"/>
  <c r="T79" i="1"/>
  <c r="T15" i="1"/>
  <c r="T69" i="1"/>
  <c r="T75" i="1"/>
  <c r="T84" i="1"/>
  <c r="T43" i="1"/>
  <c r="T24" i="1"/>
  <c r="T83" i="1"/>
  <c r="T34" i="1"/>
  <c r="T25" i="1"/>
  <c r="T44" i="1"/>
  <c r="T16" i="1"/>
  <c r="T38" i="1"/>
  <c r="T65" i="1"/>
  <c r="T62" i="1"/>
  <c r="T72" i="1"/>
  <c r="T50" i="1"/>
  <c r="T60" i="1"/>
  <c r="T76" i="1"/>
  <c r="T67" i="1"/>
  <c r="T14" i="1"/>
  <c r="T55" i="1"/>
  <c r="T46" i="1"/>
  <c r="O81" i="1"/>
  <c r="N81" i="1"/>
  <c r="O77" i="1"/>
  <c r="N77" i="1"/>
  <c r="O73" i="1"/>
  <c r="N73" i="1"/>
  <c r="O69" i="1"/>
  <c r="N69" i="1"/>
  <c r="O65" i="1"/>
  <c r="N65" i="1"/>
  <c r="O61" i="1"/>
  <c r="N61" i="1"/>
  <c r="O57" i="1"/>
  <c r="N57" i="1"/>
  <c r="O53" i="1"/>
  <c r="N53" i="1"/>
  <c r="O49" i="1"/>
  <c r="N49" i="1"/>
  <c r="O45" i="1"/>
  <c r="N45" i="1"/>
  <c r="O41" i="1"/>
  <c r="N41" i="1"/>
  <c r="O37" i="1"/>
  <c r="N37" i="1"/>
  <c r="O33" i="1"/>
  <c r="N33" i="1"/>
  <c r="O29" i="1"/>
  <c r="N29" i="1"/>
  <c r="O25" i="1"/>
  <c r="N25" i="1"/>
  <c r="O21" i="1"/>
  <c r="N21" i="1"/>
  <c r="O17" i="1"/>
  <c r="N17" i="1"/>
  <c r="O13" i="1"/>
  <c r="N13" i="1"/>
  <c r="N9" i="1"/>
  <c r="O9" i="1"/>
  <c r="O84" i="1"/>
  <c r="N84" i="1"/>
  <c r="O80" i="1"/>
  <c r="N80" i="1"/>
  <c r="O76" i="1"/>
  <c r="N76" i="1"/>
  <c r="O72" i="1"/>
  <c r="N72" i="1"/>
  <c r="O68" i="1"/>
  <c r="N68" i="1"/>
  <c r="O64" i="1"/>
  <c r="N64" i="1"/>
  <c r="O60" i="1"/>
  <c r="N60" i="1"/>
  <c r="O56" i="1"/>
  <c r="N56" i="1"/>
  <c r="O52" i="1"/>
  <c r="N52" i="1"/>
  <c r="O48" i="1"/>
  <c r="N48" i="1"/>
  <c r="O44" i="1"/>
  <c r="N44" i="1"/>
  <c r="O40" i="1"/>
  <c r="N40" i="1"/>
  <c r="O36" i="1"/>
  <c r="N36" i="1"/>
  <c r="O32" i="1"/>
  <c r="N32" i="1"/>
  <c r="O28" i="1"/>
  <c r="N28" i="1"/>
  <c r="O24" i="1"/>
  <c r="N24" i="1"/>
  <c r="O20" i="1"/>
  <c r="N20" i="1"/>
  <c r="O16" i="1"/>
  <c r="N16" i="1"/>
  <c r="O12" i="1"/>
  <c r="N12" i="1"/>
  <c r="N10" i="1"/>
  <c r="O10" i="1"/>
  <c r="O83" i="1"/>
  <c r="N83" i="1"/>
  <c r="O79" i="1"/>
  <c r="N79" i="1"/>
  <c r="O75" i="1"/>
  <c r="N75" i="1"/>
  <c r="O71" i="1"/>
  <c r="N71" i="1"/>
  <c r="O67" i="1"/>
  <c r="N67" i="1"/>
  <c r="O63" i="1"/>
  <c r="N63" i="1"/>
  <c r="O59" i="1"/>
  <c r="N59" i="1"/>
  <c r="O55" i="1"/>
  <c r="N55" i="1"/>
  <c r="O51" i="1"/>
  <c r="N51" i="1"/>
  <c r="O47" i="1"/>
  <c r="N47" i="1"/>
  <c r="O43" i="1"/>
  <c r="N43" i="1"/>
  <c r="O39" i="1"/>
  <c r="N39" i="1"/>
  <c r="O35" i="1"/>
  <c r="N35" i="1"/>
  <c r="O31" i="1"/>
  <c r="N31" i="1"/>
  <c r="O27" i="1"/>
  <c r="N27" i="1"/>
  <c r="O23" i="1"/>
  <c r="N23" i="1"/>
  <c r="O19" i="1"/>
  <c r="N19" i="1"/>
  <c r="O15" i="1"/>
  <c r="N15" i="1"/>
  <c r="O11" i="1"/>
  <c r="N11" i="1"/>
  <c r="O82" i="1"/>
  <c r="N82" i="1"/>
  <c r="O78" i="1"/>
  <c r="N78" i="1"/>
  <c r="O74" i="1"/>
  <c r="N74" i="1"/>
  <c r="O70" i="1"/>
  <c r="N70" i="1"/>
  <c r="O66" i="1"/>
  <c r="N66" i="1"/>
  <c r="O62" i="1"/>
  <c r="N62" i="1"/>
  <c r="O58" i="1"/>
  <c r="N58" i="1"/>
  <c r="O54" i="1"/>
  <c r="N54" i="1"/>
  <c r="O50" i="1"/>
  <c r="N50" i="1"/>
  <c r="O46" i="1"/>
  <c r="N46" i="1"/>
  <c r="O42" i="1"/>
  <c r="N42" i="1"/>
  <c r="O38" i="1"/>
  <c r="N38" i="1"/>
  <c r="O34" i="1"/>
  <c r="N34" i="1"/>
  <c r="O30" i="1"/>
  <c r="N30" i="1"/>
  <c r="O26" i="1"/>
  <c r="N26" i="1"/>
  <c r="O22" i="1"/>
  <c r="N22" i="1"/>
  <c r="O18" i="1"/>
  <c r="N18" i="1"/>
  <c r="O14" i="1"/>
  <c r="N14" i="1"/>
  <c r="T73" i="2" l="1"/>
  <c r="T24" i="2"/>
  <c r="T38" i="2"/>
  <c r="T45" i="11"/>
  <c r="T17" i="12"/>
  <c r="T33" i="12"/>
  <c r="AB7" i="14"/>
  <c r="AF7" i="18"/>
  <c r="T23" i="2"/>
  <c r="T79" i="2"/>
  <c r="T70" i="9"/>
  <c r="T44" i="11"/>
  <c r="T11" i="12"/>
  <c r="T36" i="12"/>
  <c r="T30" i="12"/>
  <c r="L86" i="15"/>
  <c r="L87" i="18"/>
  <c r="T15" i="2"/>
  <c r="T76" i="2"/>
  <c r="T22" i="2"/>
  <c r="T71" i="2"/>
  <c r="T74" i="2"/>
  <c r="T70" i="2"/>
  <c r="T60" i="9"/>
  <c r="T72" i="9"/>
  <c r="T35" i="9"/>
  <c r="T42" i="9"/>
  <c r="T26" i="10"/>
  <c r="T10" i="10"/>
  <c r="T28" i="11"/>
  <c r="T46" i="11"/>
  <c r="T29" i="12"/>
  <c r="T44" i="12"/>
  <c r="T38" i="12"/>
  <c r="AB7" i="18"/>
  <c r="X7" i="14"/>
  <c r="Z7" i="15"/>
  <c r="Y7" i="15"/>
  <c r="AF7" i="15"/>
  <c r="AD7" i="15"/>
  <c r="L88" i="16"/>
  <c r="L87" i="16"/>
  <c r="AB7" i="16"/>
  <c r="Z7" i="16"/>
  <c r="X7" i="16"/>
  <c r="T10" i="16"/>
  <c r="Y7" i="16"/>
  <c r="D89" i="15"/>
  <c r="D87" i="15"/>
  <c r="AH7" i="15"/>
  <c r="Z7" i="14"/>
  <c r="Y7" i="14"/>
  <c r="L86" i="14"/>
  <c r="X7" i="15"/>
  <c r="AB7" i="15"/>
  <c r="L87" i="15"/>
  <c r="Z7" i="18"/>
  <c r="Y7" i="18"/>
  <c r="L86" i="18"/>
  <c r="T10" i="13"/>
  <c r="L86" i="13"/>
  <c r="Z7" i="13"/>
  <c r="L87" i="13"/>
  <c r="AB7" i="13"/>
  <c r="X7" i="13"/>
  <c r="Y7" i="13"/>
  <c r="D89" i="14"/>
  <c r="D87" i="14"/>
  <c r="AH7" i="14"/>
  <c r="AF7" i="14"/>
  <c r="AD7" i="14"/>
  <c r="D89" i="18"/>
  <c r="D87" i="18"/>
  <c r="AH7" i="18"/>
  <c r="D90" i="16"/>
  <c r="D88" i="16"/>
  <c r="AH7" i="16"/>
  <c r="AF7" i="16"/>
  <c r="AD7" i="16"/>
  <c r="L87" i="17"/>
  <c r="L86" i="17"/>
  <c r="AB7" i="17"/>
  <c r="Z7" i="17"/>
  <c r="X7" i="17"/>
  <c r="T9" i="17"/>
  <c r="Y7" i="17"/>
  <c r="T38" i="11"/>
  <c r="T34" i="10"/>
  <c r="T82" i="10"/>
  <c r="T80" i="9"/>
  <c r="T39" i="10"/>
  <c r="T15" i="10"/>
  <c r="T28" i="10"/>
  <c r="T17" i="10"/>
  <c r="T81" i="10"/>
  <c r="T25" i="10"/>
  <c r="T65" i="10"/>
  <c r="T43" i="11"/>
  <c r="T24" i="11"/>
  <c r="T39" i="11"/>
  <c r="T16" i="11"/>
  <c r="T10" i="11"/>
  <c r="T40" i="11"/>
  <c r="T13" i="10"/>
  <c r="T29" i="10"/>
  <c r="T64" i="10"/>
  <c r="T16" i="10"/>
  <c r="T11" i="10"/>
  <c r="T32" i="10"/>
  <c r="T75" i="10"/>
  <c r="T48" i="10"/>
  <c r="T69" i="10"/>
  <c r="T53" i="10"/>
  <c r="T24" i="10"/>
  <c r="T41" i="10"/>
  <c r="T9" i="10"/>
  <c r="T62" i="10"/>
  <c r="T46" i="10"/>
  <c r="T59" i="10"/>
  <c r="T30" i="10"/>
  <c r="T35" i="10"/>
  <c r="T33" i="10"/>
  <c r="T51" i="10"/>
  <c r="T21" i="10"/>
  <c r="T49" i="10"/>
  <c r="T61" i="10"/>
  <c r="T54" i="10"/>
  <c r="T31" i="10"/>
  <c r="T77" i="10"/>
  <c r="T80" i="10"/>
  <c r="T14" i="10"/>
  <c r="T72" i="10"/>
  <c r="T57" i="10"/>
  <c r="T43" i="10"/>
  <c r="T19" i="10"/>
  <c r="T40" i="10"/>
  <c r="T27" i="10"/>
  <c r="T37" i="10"/>
  <c r="T68" i="10"/>
  <c r="T25" i="9"/>
  <c r="T69" i="9"/>
  <c r="T49" i="9"/>
  <c r="T53" i="9"/>
  <c r="T9" i="9"/>
  <c r="T37" i="9"/>
  <c r="T61" i="9"/>
  <c r="T77" i="9"/>
  <c r="T40" i="9"/>
  <c r="T24" i="9"/>
  <c r="T39" i="9"/>
  <c r="T65" i="9"/>
  <c r="T71" i="9"/>
  <c r="T29" i="9"/>
  <c r="T18" i="9"/>
  <c r="T32" i="9"/>
  <c r="T26" i="9"/>
  <c r="T81" i="9"/>
  <c r="T13" i="9"/>
  <c r="T73" i="9"/>
  <c r="T20" i="9"/>
  <c r="T12" i="9"/>
  <c r="T28" i="9"/>
  <c r="T48" i="9"/>
  <c r="T57" i="9"/>
  <c r="T11" i="9"/>
  <c r="T44" i="9"/>
  <c r="T16" i="9"/>
  <c r="T45" i="9"/>
  <c r="T41" i="9"/>
  <c r="T51" i="9"/>
  <c r="T67" i="9"/>
  <c r="T68" i="9"/>
  <c r="T56" i="9"/>
  <c r="T10" i="9"/>
  <c r="T22" i="9"/>
  <c r="T23" i="9"/>
  <c r="T17" i="9"/>
  <c r="T16" i="2"/>
  <c r="T25" i="2"/>
  <c r="T31" i="2"/>
  <c r="T19" i="2"/>
  <c r="T59" i="2"/>
  <c r="T14" i="2"/>
  <c r="T11" i="2"/>
  <c r="T32" i="2"/>
  <c r="T21" i="2"/>
  <c r="T29" i="2"/>
  <c r="T55" i="2"/>
  <c r="T69" i="2"/>
  <c r="T53" i="2"/>
  <c r="T57" i="2"/>
  <c r="T60" i="2"/>
  <c r="T45" i="2"/>
  <c r="T12" i="2"/>
  <c r="T68" i="2"/>
  <c r="T78" i="2"/>
  <c r="T20" i="2"/>
  <c r="T65" i="2"/>
  <c r="T77" i="2"/>
  <c r="T13" i="2"/>
  <c r="T84" i="2"/>
  <c r="T61" i="2"/>
  <c r="T52" i="2"/>
  <c r="T39" i="2"/>
  <c r="T37" i="2"/>
  <c r="T41" i="2"/>
  <c r="T17" i="2"/>
  <c r="T50" i="2"/>
  <c r="T9" i="2"/>
  <c r="T33" i="2"/>
  <c r="T49" i="2"/>
  <c r="T51" i="2"/>
  <c r="T28" i="2"/>
  <c r="T35" i="11"/>
  <c r="T20" i="11"/>
  <c r="T22" i="11"/>
  <c r="T23" i="11"/>
  <c r="T17" i="11"/>
  <c r="T41" i="11"/>
  <c r="T33" i="11"/>
  <c r="T26" i="11"/>
  <c r="T34" i="11"/>
  <c r="T12" i="11"/>
  <c r="T9" i="11"/>
  <c r="T31" i="11"/>
  <c r="T36" i="11"/>
  <c r="T18" i="11"/>
  <c r="T30" i="11"/>
  <c r="T15" i="12"/>
  <c r="T35" i="12"/>
  <c r="T47" i="12"/>
  <c r="T39" i="12"/>
  <c r="T32" i="12"/>
  <c r="T45" i="12"/>
  <c r="T40" i="12"/>
  <c r="T22" i="12"/>
  <c r="T27" i="12"/>
  <c r="T10" i="12"/>
  <c r="T16" i="12"/>
  <c r="T31" i="12"/>
  <c r="T43" i="12"/>
  <c r="T18" i="12"/>
  <c r="T23" i="12"/>
  <c r="T41" i="12"/>
  <c r="T26" i="12"/>
  <c r="T19" i="12"/>
  <c r="Z7" i="11"/>
  <c r="Y7" i="11"/>
  <c r="L51" i="11"/>
  <c r="X7" i="11"/>
  <c r="AB7" i="11"/>
  <c r="T42" i="12"/>
  <c r="Y7" i="12"/>
  <c r="L52" i="12"/>
  <c r="L51" i="12"/>
  <c r="Z7" i="12"/>
  <c r="AB7" i="12"/>
  <c r="X7" i="12"/>
  <c r="AF7" i="11"/>
  <c r="D53" i="11"/>
  <c r="L50" i="11"/>
  <c r="L87" i="10"/>
  <c r="L86" i="10"/>
  <c r="AB7" i="10"/>
  <c r="X7" i="10"/>
  <c r="T63" i="10"/>
  <c r="Y7" i="10"/>
  <c r="Z7" i="10"/>
  <c r="L87" i="9"/>
  <c r="L86" i="9"/>
  <c r="Z7" i="9"/>
  <c r="T47" i="9"/>
  <c r="Y7" i="9"/>
  <c r="AB7" i="9"/>
  <c r="X7" i="9"/>
  <c r="L90" i="2"/>
  <c r="L89" i="2"/>
  <c r="AB7" i="2"/>
  <c r="Z7" i="2"/>
  <c r="T44" i="2"/>
  <c r="Y7" i="2"/>
  <c r="X7" i="2"/>
  <c r="Y7" i="1"/>
  <c r="Z7" i="1"/>
  <c r="X7" i="1"/>
  <c r="L89" i="1"/>
  <c r="AB7" i="1"/>
  <c r="L88" i="1"/>
  <c r="AH7" i="1"/>
  <c r="D88" i="1" s="1"/>
  <c r="D91" i="1"/>
  <c r="D89" i="1"/>
  <c r="AF7" i="1"/>
  <c r="AD7" i="1"/>
  <c r="D89" i="17" l="1"/>
  <c r="D87" i="17"/>
  <c r="AH7" i="17"/>
  <c r="AF7" i="17"/>
  <c r="AD7" i="17"/>
  <c r="D87" i="16"/>
  <c r="D86" i="14"/>
  <c r="W7" i="15"/>
  <c r="AG7" i="15" s="1"/>
  <c r="AC7" i="15"/>
  <c r="W7" i="16"/>
  <c r="AI7" i="16" s="1"/>
  <c r="D86" i="18"/>
  <c r="W7" i="14"/>
  <c r="AG7" i="14" s="1"/>
  <c r="D87" i="13"/>
  <c r="AF7" i="13"/>
  <c r="D89" i="13"/>
  <c r="AH7" i="13"/>
  <c r="AD7" i="13"/>
  <c r="D86" i="15"/>
  <c r="AI7" i="15"/>
  <c r="AA7" i="15"/>
  <c r="AE7" i="15"/>
  <c r="W7" i="18"/>
  <c r="AI7" i="18" s="1"/>
  <c r="AH7" i="11"/>
  <c r="D51" i="11"/>
  <c r="AD7" i="11"/>
  <c r="W7" i="11" s="1"/>
  <c r="AG7" i="11" s="1"/>
  <c r="D54" i="12"/>
  <c r="D52" i="12"/>
  <c r="AH7" i="12"/>
  <c r="AD7" i="12"/>
  <c r="AF7" i="12"/>
  <c r="D50" i="11"/>
  <c r="AH7" i="10"/>
  <c r="D89" i="10"/>
  <c r="D87" i="10"/>
  <c r="AF7" i="10"/>
  <c r="AD7" i="10"/>
  <c r="AH7" i="9"/>
  <c r="AD7" i="9"/>
  <c r="D89" i="9"/>
  <c r="D87" i="9"/>
  <c r="AF7" i="9"/>
  <c r="AH7" i="2"/>
  <c r="AF7" i="2"/>
  <c r="D92" i="2"/>
  <c r="D90" i="2"/>
  <c r="AD7" i="2"/>
  <c r="W7" i="1"/>
  <c r="D86" i="13" l="1"/>
  <c r="D85" i="15"/>
  <c r="L85" i="15"/>
  <c r="D86" i="17"/>
  <c r="AG7" i="16"/>
  <c r="AA7" i="16"/>
  <c r="AE7" i="16"/>
  <c r="L85" i="18"/>
  <c r="D85" i="18"/>
  <c r="AA7" i="18"/>
  <c r="AG7" i="18"/>
  <c r="AE7" i="18"/>
  <c r="AC7" i="18"/>
  <c r="W7" i="13"/>
  <c r="AI7" i="13" s="1"/>
  <c r="L85" i="14"/>
  <c r="D85" i="14"/>
  <c r="AC7" i="14"/>
  <c r="AA7" i="14"/>
  <c r="D86" i="16"/>
  <c r="L86" i="16"/>
  <c r="AG7" i="17"/>
  <c r="W7" i="17"/>
  <c r="AI7" i="17" s="1"/>
  <c r="AC7" i="16"/>
  <c r="AE7" i="14"/>
  <c r="AI7" i="14"/>
  <c r="AE7" i="11"/>
  <c r="D51" i="12"/>
  <c r="W7" i="12"/>
  <c r="AG7" i="12" s="1"/>
  <c r="L49" i="11"/>
  <c r="D49" i="11"/>
  <c r="AA7" i="11"/>
  <c r="AC7" i="11"/>
  <c r="AI7" i="11"/>
  <c r="D86" i="10"/>
  <c r="W7" i="10"/>
  <c r="AI7" i="10" s="1"/>
  <c r="W7" i="9"/>
  <c r="D86" i="9"/>
  <c r="D89" i="2"/>
  <c r="W7" i="2"/>
  <c r="AG7" i="1"/>
  <c r="L87" i="1"/>
  <c r="D87" i="1"/>
  <c r="AC7" i="1"/>
  <c r="AI7" i="1"/>
  <c r="AA7" i="1"/>
  <c r="AE7" i="1"/>
  <c r="AG7" i="13" l="1"/>
  <c r="L85" i="17"/>
  <c r="D85" i="17"/>
  <c r="AA7" i="17"/>
  <c r="AC7" i="17"/>
  <c r="L85" i="13"/>
  <c r="D85" i="13"/>
  <c r="AA7" i="13"/>
  <c r="AC7" i="13"/>
  <c r="AE7" i="17"/>
  <c r="AE7" i="13"/>
  <c r="AG7" i="10"/>
  <c r="AE7" i="12"/>
  <c r="D50" i="12"/>
  <c r="L50" i="12"/>
  <c r="AA7" i="12"/>
  <c r="AC7" i="12"/>
  <c r="AI7" i="12"/>
  <c r="L85" i="10"/>
  <c r="D85" i="10"/>
  <c r="AC7" i="10"/>
  <c r="AA7" i="10"/>
  <c r="AE7" i="10"/>
  <c r="L85" i="9"/>
  <c r="D85" i="9"/>
  <c r="AA7" i="9"/>
  <c r="AC7" i="9"/>
  <c r="AI7" i="9"/>
  <c r="AE7" i="9"/>
  <c r="AG7" i="9"/>
  <c r="L88" i="2"/>
  <c r="D88" i="2"/>
  <c r="AA7" i="2"/>
  <c r="AC7" i="2"/>
  <c r="AI7" i="2"/>
  <c r="AE7" i="2"/>
  <c r="AG7" i="2"/>
</calcChain>
</file>

<file path=xl/sharedStrings.xml><?xml version="1.0" encoding="utf-8"?>
<sst xmlns="http://schemas.openxmlformats.org/spreadsheetml/2006/main" count="5773" uniqueCount="1988">
  <si>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</si>
  <si>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</si>
  <si>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</si>
  <si>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</si>
  <si>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</si>
  <si>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</si>
  <si>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</si>
  <si>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</si>
  <si>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</si>
  <si>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</si>
  <si>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</si>
  <si>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</si>
  <si>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</si>
  <si>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</si>
  <si>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</si>
  <si>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</si>
  <si>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</si>
  <si>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</si>
  <si>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</si>
  <si>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</si>
  <si>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</si>
  <si>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</si>
  <si>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</si>
  <si>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</si>
  <si>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</si>
  <si>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</si>
  <si>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</si>
  <si>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</si>
  <si>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</si>
  <si>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</si>
  <si>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</si>
  <si>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</si>
  <si>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</si>
  <si>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</si>
  <si>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</si>
  <si>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</si>
  <si>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</si>
  <si>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</si>
  <si>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</si>
  <si>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</si>
  <si>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</si>
  <si>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</si>
  <si>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 năm học 2017 - 2018</t>
  </si>
  <si>
    <t>Kỹ thuật vi xử lý</t>
  </si>
  <si>
    <t>B15DCCN003</t>
  </si>
  <si>
    <t>Hoàng Văn</t>
  </si>
  <si>
    <t>An</t>
  </si>
  <si>
    <t>09/11/1996</t>
  </si>
  <si>
    <t>D15CQCN03-B</t>
  </si>
  <si>
    <t>B15DCCN033</t>
  </si>
  <si>
    <t>Nguyễn Ngọc</t>
  </si>
  <si>
    <t>Anh</t>
  </si>
  <si>
    <t>12/06/1997</t>
  </si>
  <si>
    <t>D15CQCN11-B</t>
  </si>
  <si>
    <t>B15DCCN014</t>
  </si>
  <si>
    <t>Phạm Ngọc</t>
  </si>
  <si>
    <t>19/03/1997</t>
  </si>
  <si>
    <t>B15DCCN036</t>
  </si>
  <si>
    <t>Đồng Tùng</t>
  </si>
  <si>
    <t>14/02/1997</t>
  </si>
  <si>
    <t>B15DCCN041</t>
  </si>
  <si>
    <t>Nguyễn Công</t>
  </si>
  <si>
    <t>09/04/1997</t>
  </si>
  <si>
    <t>D15CQCN08-B</t>
  </si>
  <si>
    <t>B15DCCN050</t>
  </si>
  <si>
    <t>Nguyễn Xuân</t>
  </si>
  <si>
    <t>Bắc</t>
  </si>
  <si>
    <t>05/12/1997</t>
  </si>
  <si>
    <t>D15CQCN06-B</t>
  </si>
  <si>
    <t>B15DCAT024</t>
  </si>
  <si>
    <t>Đỗ Minh</t>
  </si>
  <si>
    <t>Châu</t>
  </si>
  <si>
    <t>20/07/1997</t>
  </si>
  <si>
    <t>D15CQAT04-B</t>
  </si>
  <si>
    <t>B15DCCN065</t>
  </si>
  <si>
    <t>Đặng Bảo</t>
  </si>
  <si>
    <t>Chiến</t>
  </si>
  <si>
    <t>14/05/1997</t>
  </si>
  <si>
    <t>D15CQCN10-B</t>
  </si>
  <si>
    <t>B15DCAT033</t>
  </si>
  <si>
    <t>Nguyễn Thái</t>
  </si>
  <si>
    <t>Cường</t>
  </si>
  <si>
    <t>12/02/1997</t>
  </si>
  <si>
    <t>D15CQAT01-B</t>
  </si>
  <si>
    <t>B15DCCN095</t>
  </si>
  <si>
    <t>Phạm Minh</t>
  </si>
  <si>
    <t>Đại</t>
  </si>
  <si>
    <t>06/04/1997</t>
  </si>
  <si>
    <t>D15CQCN07-B</t>
  </si>
  <si>
    <t>B15DCAT039</t>
  </si>
  <si>
    <t>Nguyễn Quốc</t>
  </si>
  <si>
    <t>Đạt</t>
  </si>
  <si>
    <t>03/11/1997</t>
  </si>
  <si>
    <t>D15CQAT03-B</t>
  </si>
  <si>
    <t>B15DCCN117</t>
  </si>
  <si>
    <t>Thân Hoàng</t>
  </si>
  <si>
    <t>15/12/1997</t>
  </si>
  <si>
    <t>B15DCCN113</t>
  </si>
  <si>
    <t>Trần Doãn</t>
  </si>
  <si>
    <t>15/11/1995</t>
  </si>
  <si>
    <t>B13DCVT106</t>
  </si>
  <si>
    <t>Phạm Thành</t>
  </si>
  <si>
    <t>30/03/1994</t>
  </si>
  <si>
    <t>D13CQVT03-B</t>
  </si>
  <si>
    <t>B15DCAT042</t>
  </si>
  <si>
    <t>Phạm Đức</t>
  </si>
  <si>
    <t>Diện</t>
  </si>
  <si>
    <t>27/02/1997</t>
  </si>
  <si>
    <t>D15CQAT02-B</t>
  </si>
  <si>
    <t>B15DCCN131</t>
  </si>
  <si>
    <t>Đức</t>
  </si>
  <si>
    <t>19/10/1997</t>
  </si>
  <si>
    <t>B15DCCN136</t>
  </si>
  <si>
    <t>Trần Văn</t>
  </si>
  <si>
    <t>13/02/1997</t>
  </si>
  <si>
    <t>D15CQCN04-B</t>
  </si>
  <si>
    <t>B15DCCN135</t>
  </si>
  <si>
    <t>Phùng Trung</t>
  </si>
  <si>
    <t>07/11/1997</t>
  </si>
  <si>
    <t>B14DCCN052</t>
  </si>
  <si>
    <t>Nguyễn Văn</t>
  </si>
  <si>
    <t>Dũng</t>
  </si>
  <si>
    <t>13/01/1996</t>
  </si>
  <si>
    <t>B15DCCN146</t>
  </si>
  <si>
    <t>Nguyễn Vũ</t>
  </si>
  <si>
    <t>26/05/1997</t>
  </si>
  <si>
    <t>B15DCCN144</t>
  </si>
  <si>
    <t>Nguyễn Huy</t>
  </si>
  <si>
    <t>17/10/1996</t>
  </si>
  <si>
    <t>D15CQCN01-B</t>
  </si>
  <si>
    <t>B15DCCN160</t>
  </si>
  <si>
    <t>Hà Văn</t>
  </si>
  <si>
    <t>Dương</t>
  </si>
  <si>
    <t>02/09/1997</t>
  </si>
  <si>
    <t>B15DCCN163</t>
  </si>
  <si>
    <t>25/02/1997</t>
  </si>
  <si>
    <t>D15CQCN09-B</t>
  </si>
  <si>
    <t>B15DCCN173</t>
  </si>
  <si>
    <t>Phan Thị Diệu</t>
  </si>
  <si>
    <t>Hà</t>
  </si>
  <si>
    <t>15/05/1997</t>
  </si>
  <si>
    <t>B15DCCN186</t>
  </si>
  <si>
    <t>Nguyễn Tiến</t>
  </si>
  <si>
    <t>Hải</t>
  </si>
  <si>
    <t>12/01/1997</t>
  </si>
  <si>
    <t>B15DCAT064</t>
  </si>
  <si>
    <t>Hậu</t>
  </si>
  <si>
    <t>08/08/1997</t>
  </si>
  <si>
    <t>B15DCCN216</t>
  </si>
  <si>
    <t>Vương Minh</t>
  </si>
  <si>
    <t>Hiếu</t>
  </si>
  <si>
    <t>13/08/1997</t>
  </si>
  <si>
    <t>B15DCCN222</t>
  </si>
  <si>
    <t>Hoàng Phó</t>
  </si>
  <si>
    <t>D15CQCN02-B</t>
  </si>
  <si>
    <t>B15DCCN223</t>
  </si>
  <si>
    <t>Nguyễn Trung</t>
  </si>
  <si>
    <t>11/01/1997</t>
  </si>
  <si>
    <t>B15DCAT074</t>
  </si>
  <si>
    <t>Hiệu</t>
  </si>
  <si>
    <t>28/05/1997</t>
  </si>
  <si>
    <t>B15DCCN258</t>
  </si>
  <si>
    <t>Hưng</t>
  </si>
  <si>
    <t>15/01/1996</t>
  </si>
  <si>
    <t>D15CQCN05-B</t>
  </si>
  <si>
    <t>B15DCCN261</t>
  </si>
  <si>
    <t>Hoàng Minh</t>
  </si>
  <si>
    <t>B15DCAT092</t>
  </si>
  <si>
    <t>Huy</t>
  </si>
  <si>
    <t>22/05/1997</t>
  </si>
  <si>
    <t>B15DCAT096</t>
  </si>
  <si>
    <t>Phạm Gia</t>
  </si>
  <si>
    <t>08/09/1997</t>
  </si>
  <si>
    <t>B15DCCN273</t>
  </si>
  <si>
    <t>Nguyễn Đức</t>
  </si>
  <si>
    <t>08/11/1996</t>
  </si>
  <si>
    <t>B15DCCN275</t>
  </si>
  <si>
    <t>26/10/1997</t>
  </si>
  <si>
    <t>B15DCAT101</t>
  </si>
  <si>
    <t>Nguyễn Hoàng Bảo</t>
  </si>
  <si>
    <t>Khánh</t>
  </si>
  <si>
    <t>23/04/1997</t>
  </si>
  <si>
    <t>B15DCCN292</t>
  </si>
  <si>
    <t>Trần Sách</t>
  </si>
  <si>
    <t>Kiên</t>
  </si>
  <si>
    <t>B15DCCN308</t>
  </si>
  <si>
    <t>Tạ Tài</t>
  </si>
  <si>
    <t>Linh</t>
  </si>
  <si>
    <t>06/08/1997</t>
  </si>
  <si>
    <t>B15DCCN311</t>
  </si>
  <si>
    <t>Bùi Thế</t>
  </si>
  <si>
    <t>Lộc</t>
  </si>
  <si>
    <t>18/12/1997</t>
  </si>
  <si>
    <t>B15DCCN318</t>
  </si>
  <si>
    <t>Nguyễn Hoàng</t>
  </si>
  <si>
    <t>Long</t>
  </si>
  <si>
    <t>25/08/1996</t>
  </si>
  <si>
    <t>B15DCCN325</t>
  </si>
  <si>
    <t>Đinh Thiện</t>
  </si>
  <si>
    <t>Luân</t>
  </si>
  <si>
    <t>13/05/1997</t>
  </si>
  <si>
    <t>B15DCCN330</t>
  </si>
  <si>
    <t>Vũ Xuân</t>
  </si>
  <si>
    <t>Lượng</t>
  </si>
  <si>
    <t>26/08/1997</t>
  </si>
  <si>
    <t>B15DCCN331</t>
  </si>
  <si>
    <t>Nguyễn Thế</t>
  </si>
  <si>
    <t>29/07/1997</t>
  </si>
  <si>
    <t>B15DCCN334</t>
  </si>
  <si>
    <t>Nguyễn Thị Tuyết</t>
  </si>
  <si>
    <t>Mai</t>
  </si>
  <si>
    <t>23/05/1997</t>
  </si>
  <si>
    <t>B15DCCN351</t>
  </si>
  <si>
    <t>Nguyễn Quang</t>
  </si>
  <si>
    <t>Minh</t>
  </si>
  <si>
    <t>18/01/1997</t>
  </si>
  <si>
    <t>B15DCCN349</t>
  </si>
  <si>
    <t>Lê Anh</t>
  </si>
  <si>
    <t>14/10/1997</t>
  </si>
  <si>
    <t>B15DCCN374</t>
  </si>
  <si>
    <t>Nam</t>
  </si>
  <si>
    <t>27/05/1997</t>
  </si>
  <si>
    <t>B15DCCN378</t>
  </si>
  <si>
    <t>B15DCCN381</t>
  </si>
  <si>
    <t>Trần Đại</t>
  </si>
  <si>
    <t>17/04/1997</t>
  </si>
  <si>
    <t>B15DCCN371</t>
  </si>
  <si>
    <t>Lê Trương</t>
  </si>
  <si>
    <t>26/04/1996</t>
  </si>
  <si>
    <t>B14DCCN231</t>
  </si>
  <si>
    <t>Hoàng Hữu</t>
  </si>
  <si>
    <t>Nghĩa</t>
  </si>
  <si>
    <t>30/11/1996</t>
  </si>
  <si>
    <t>B14CCCN137</t>
  </si>
  <si>
    <t>Nguyễn Toàn</t>
  </si>
  <si>
    <t>Phong</t>
  </si>
  <si>
    <t>08/08/1996</t>
  </si>
  <si>
    <t>C14CNPM</t>
  </si>
  <si>
    <t>B15DCAT130</t>
  </si>
  <si>
    <t>Nguyễn Duy</t>
  </si>
  <si>
    <t>24/08/1997</t>
  </si>
  <si>
    <t>B15DCCN420</t>
  </si>
  <si>
    <t>Chu Quế</t>
  </si>
  <si>
    <t>Phương</t>
  </si>
  <si>
    <t>05/09/1997</t>
  </si>
  <si>
    <t>B15DCCN428</t>
  </si>
  <si>
    <t>Lê Hải</t>
  </si>
  <si>
    <t>Quân</t>
  </si>
  <si>
    <t>23/12/1997</t>
  </si>
  <si>
    <t>B15DCCN449</t>
  </si>
  <si>
    <t>Nguyễn Hữu</t>
  </si>
  <si>
    <t>Quỳnh</t>
  </si>
  <si>
    <t>07/01/1997</t>
  </si>
  <si>
    <t>B13CCCN073</t>
  </si>
  <si>
    <t>Lê Xuân</t>
  </si>
  <si>
    <t>20/08/1994</t>
  </si>
  <si>
    <t>C13CNPM</t>
  </si>
  <si>
    <t>B14DCCN568</t>
  </si>
  <si>
    <t>Syamphay</t>
  </si>
  <si>
    <t>Sataphone</t>
  </si>
  <si>
    <t>05/08/1992</t>
  </si>
  <si>
    <t>D14CQCN02-B</t>
  </si>
  <si>
    <t>B15DCCN459</t>
  </si>
  <si>
    <t>Phạm Thanh</t>
  </si>
  <si>
    <t>Sơn</t>
  </si>
  <si>
    <t>04/08/1997</t>
  </si>
  <si>
    <t>B15DCCN461</t>
  </si>
  <si>
    <t>Ngô Thế</t>
  </si>
  <si>
    <t>B15DCAT143</t>
  </si>
  <si>
    <t>10/10/1997</t>
  </si>
  <si>
    <t>B15DCCN498</t>
  </si>
  <si>
    <t>Thắng</t>
  </si>
  <si>
    <t>02/09/1996</t>
  </si>
  <si>
    <t>B15DCCN503</t>
  </si>
  <si>
    <t>Lương Văn</t>
  </si>
  <si>
    <t>Thanh</t>
  </si>
  <si>
    <t>B15DCCN515</t>
  </si>
  <si>
    <t>Hoàng Đức</t>
  </si>
  <si>
    <t>Thành</t>
  </si>
  <si>
    <t>17/10/1997</t>
  </si>
  <si>
    <t>B15DCCN520</t>
  </si>
  <si>
    <t>17/05/1994</t>
  </si>
  <si>
    <t>B15DCCN545</t>
  </si>
  <si>
    <t>Thuận</t>
  </si>
  <si>
    <t>16/09/1997</t>
  </si>
  <si>
    <t>B14DCCN762</t>
  </si>
  <si>
    <t>Thường</t>
  </si>
  <si>
    <t>02/02/1996</t>
  </si>
  <si>
    <t>B15DCAT177</t>
  </si>
  <si>
    <t>Vũ Thành</t>
  </si>
  <si>
    <t>Trung</t>
  </si>
  <si>
    <t>16/03/1997</t>
  </si>
  <si>
    <t>B15DCCN572</t>
  </si>
  <si>
    <t>Nguyễn Đình</t>
  </si>
  <si>
    <t>24/01/1997</t>
  </si>
  <si>
    <t>B15DCCN574</t>
  </si>
  <si>
    <t>Nguyễn Tất</t>
  </si>
  <si>
    <t>B15DCCN577</t>
  </si>
  <si>
    <t>Phạm Quang</t>
  </si>
  <si>
    <t>11/02/1997</t>
  </si>
  <si>
    <t>B15DCCN584</t>
  </si>
  <si>
    <t>Trường</t>
  </si>
  <si>
    <t>24/05/1997</t>
  </si>
  <si>
    <t>B15DCAT189</t>
  </si>
  <si>
    <t>Nguyễn Đăng</t>
  </si>
  <si>
    <t>Tuấn</t>
  </si>
  <si>
    <t>09/10/1997</t>
  </si>
  <si>
    <t>B15DCCN623</t>
  </si>
  <si>
    <t>Đào Duy</t>
  </si>
  <si>
    <t>Tùng</t>
  </si>
  <si>
    <t>B15DCCN645</t>
  </si>
  <si>
    <t>Đàm Trọng</t>
  </si>
  <si>
    <t>Việt</t>
  </si>
  <si>
    <t>21/11/1997</t>
  </si>
  <si>
    <t>Nhóm: INT1330-01</t>
  </si>
  <si>
    <t>Nhóm: INT1330-02</t>
  </si>
  <si>
    <t>Nhóm: INT1330-12</t>
  </si>
  <si>
    <t>Nhóm: INT1330-11</t>
  </si>
  <si>
    <t>Nhóm: INT1330-10</t>
  </si>
  <si>
    <t>Nhóm: INT1330-09</t>
  </si>
  <si>
    <t>B15DCCN029</t>
  </si>
  <si>
    <t>08/11/1997</t>
  </si>
  <si>
    <t>B15DCCN040</t>
  </si>
  <si>
    <t>Lê Ngọc</t>
  </si>
  <si>
    <t>20/01/1996</t>
  </si>
  <si>
    <t>B15DCCN007</t>
  </si>
  <si>
    <t>Dương Thế</t>
  </si>
  <si>
    <t>24/09/1997</t>
  </si>
  <si>
    <t>B15DCCN010</t>
  </si>
  <si>
    <t>Lê Việt</t>
  </si>
  <si>
    <t>07/02/1997</t>
  </si>
  <si>
    <t>B15DCCN016</t>
  </si>
  <si>
    <t>Đinh Tuấn</t>
  </si>
  <si>
    <t>18/05/1997</t>
  </si>
  <si>
    <t>B15DCCN027</t>
  </si>
  <si>
    <t>Kiều Việt</t>
  </si>
  <si>
    <t>12/12/1997</t>
  </si>
  <si>
    <t>B15DCCN044</t>
  </si>
  <si>
    <t>Đỗ Bùi Phương</t>
  </si>
  <si>
    <t>12/11/1997</t>
  </si>
  <si>
    <t>B15DCCN051</t>
  </si>
  <si>
    <t>Đặng Việt</t>
  </si>
  <si>
    <t>01/06/1997</t>
  </si>
  <si>
    <t>B15DCCN062</t>
  </si>
  <si>
    <t>Đặng Thị Lệ</t>
  </si>
  <si>
    <t>Châm</t>
  </si>
  <si>
    <t>04/03/1997</t>
  </si>
  <si>
    <t>B15DCAT025</t>
  </si>
  <si>
    <t>Nguyễn Trọng</t>
  </si>
  <si>
    <t>Chính</t>
  </si>
  <si>
    <t>20/09/1997</t>
  </si>
  <si>
    <t>B15DCCN084</t>
  </si>
  <si>
    <t>Tào Ngọc</t>
  </si>
  <si>
    <t>26/03/1997</t>
  </si>
  <si>
    <t>B15DCCN097</t>
  </si>
  <si>
    <t>22/12/1997</t>
  </si>
  <si>
    <t>B15DCCN105</t>
  </si>
  <si>
    <t>Trần Thành</t>
  </si>
  <si>
    <t>02/11/1997</t>
  </si>
  <si>
    <t>B15DCCN115</t>
  </si>
  <si>
    <t>Vũ Lê</t>
  </si>
  <si>
    <t>05/05/1997</t>
  </si>
  <si>
    <t>B15DCCN124</t>
  </si>
  <si>
    <t>Đông</t>
  </si>
  <si>
    <t>14/04/1996</t>
  </si>
  <si>
    <t>B15DCCN142</t>
  </si>
  <si>
    <t>Vũ Thị</t>
  </si>
  <si>
    <t>Dung</t>
  </si>
  <si>
    <t>B15DCAT056</t>
  </si>
  <si>
    <t>Đỗ Hoàng Thái</t>
  </si>
  <si>
    <t>26/06/1997</t>
  </si>
  <si>
    <t>B15DCCN171</t>
  </si>
  <si>
    <t>Trần Thị</t>
  </si>
  <si>
    <t>Giang</t>
  </si>
  <si>
    <t>14/04/1997</t>
  </si>
  <si>
    <t>B15DCCN182</t>
  </si>
  <si>
    <t>Trần Minh</t>
  </si>
  <si>
    <t>26/02/1997</t>
  </si>
  <si>
    <t>B15DCCN179</t>
  </si>
  <si>
    <t>18/04/1997</t>
  </si>
  <si>
    <t>B15DCAT081</t>
  </si>
  <si>
    <t>Trần Quang</t>
  </si>
  <si>
    <t>Hoàng</t>
  </si>
  <si>
    <t>20/10/1996</t>
  </si>
  <si>
    <t>B15DCCN239</t>
  </si>
  <si>
    <t>Nguyễn Bá</t>
  </si>
  <si>
    <t>16/08/1997</t>
  </si>
  <si>
    <t>B15DCAT084</t>
  </si>
  <si>
    <t>Huệ</t>
  </si>
  <si>
    <t>B15DCCN248</t>
  </si>
  <si>
    <t>Hùng</t>
  </si>
  <si>
    <t>28/01/1997</t>
  </si>
  <si>
    <t>B15DCAT095</t>
  </si>
  <si>
    <t>Nguyễn Phi</t>
  </si>
  <si>
    <t>B15DCCN282</t>
  </si>
  <si>
    <t>Đặng Nhật</t>
  </si>
  <si>
    <t>30/08/1997</t>
  </si>
  <si>
    <t>B15DCCN291</t>
  </si>
  <si>
    <t>18/08/1997</t>
  </si>
  <si>
    <t>B15DCCN344</t>
  </si>
  <si>
    <t>Lương Hùng</t>
  </si>
  <si>
    <t>Mạnh</t>
  </si>
  <si>
    <t>04/12/1997</t>
  </si>
  <si>
    <t>B15DCCN368</t>
  </si>
  <si>
    <t>15/03/1997</t>
  </si>
  <si>
    <t>B15DCAT117</t>
  </si>
  <si>
    <t>Lê Phương</t>
  </si>
  <si>
    <t>30/06/1997</t>
  </si>
  <si>
    <t>B13DCVT210</t>
  </si>
  <si>
    <t>09/03/1995</t>
  </si>
  <si>
    <t>D13CQVT05-B</t>
  </si>
  <si>
    <t>B15DCAT121</t>
  </si>
  <si>
    <t>Bùi Thi Quỳnh</t>
  </si>
  <si>
    <t>Nga</t>
  </si>
  <si>
    <t>B15DCCN403</t>
  </si>
  <si>
    <t>Đào Thị</t>
  </si>
  <si>
    <t>Nhung</t>
  </si>
  <si>
    <t>20/10/1997</t>
  </si>
  <si>
    <t>B15DCCN409</t>
  </si>
  <si>
    <t>B15DCCN412</t>
  </si>
  <si>
    <t>Nguyễn Quảng</t>
  </si>
  <si>
    <t>Phúc</t>
  </si>
  <si>
    <t>20/12/1997</t>
  </si>
  <si>
    <t>B15DCCN414</t>
  </si>
  <si>
    <t>Phùng</t>
  </si>
  <si>
    <t>02/03/1997</t>
  </si>
  <si>
    <t>B15DCCN423</t>
  </si>
  <si>
    <t>Nguyễn Việt</t>
  </si>
  <si>
    <t>01/07/1997</t>
  </si>
  <si>
    <t>B15DCAT132</t>
  </si>
  <si>
    <t>Bùi Thị</t>
  </si>
  <si>
    <t>12/05/1997</t>
  </si>
  <si>
    <t>B15DCCN436</t>
  </si>
  <si>
    <t>Tạ Văn</t>
  </si>
  <si>
    <t>Quang</t>
  </si>
  <si>
    <t>16/11/1997</t>
  </si>
  <si>
    <t>B15DCAT140</t>
  </si>
  <si>
    <t>Vũ Thị Ngọc</t>
  </si>
  <si>
    <t>24/03/1997</t>
  </si>
  <si>
    <t>B15DCCN447</t>
  </si>
  <si>
    <t>Nguyễn Thị</t>
  </si>
  <si>
    <t>23/08/1997</t>
  </si>
  <si>
    <t>B15DCCN457</t>
  </si>
  <si>
    <t>Sen</t>
  </si>
  <si>
    <t>10/10/1996</t>
  </si>
  <si>
    <t>B15DCAT145</t>
  </si>
  <si>
    <t>19/06/1997</t>
  </si>
  <si>
    <t>B15DCCN469</t>
  </si>
  <si>
    <t>Hoàng Thế</t>
  </si>
  <si>
    <t>07/08/1997</t>
  </si>
  <si>
    <t>B15DCCN473</t>
  </si>
  <si>
    <t>Nguyễn Đinh</t>
  </si>
  <si>
    <t>Sửu</t>
  </si>
  <si>
    <t>B15DCCN480</t>
  </si>
  <si>
    <t>Tâm</t>
  </si>
  <si>
    <t>07/09/1997</t>
  </si>
  <si>
    <t>B15DCCN481</t>
  </si>
  <si>
    <t>Tân</t>
  </si>
  <si>
    <t>26/04/1997</t>
  </si>
  <si>
    <t>B15DCCN491</t>
  </si>
  <si>
    <t>Chu Xuân</t>
  </si>
  <si>
    <t>24/04/1996</t>
  </si>
  <si>
    <t>B15DCCN490</t>
  </si>
  <si>
    <t>Lê Văn</t>
  </si>
  <si>
    <t>B15DCCN496</t>
  </si>
  <si>
    <t>23/02/1997</t>
  </si>
  <si>
    <t>B15DCCN495</t>
  </si>
  <si>
    <t>14/01/1997</t>
  </si>
  <si>
    <t>B15DCAT150</t>
  </si>
  <si>
    <t>Bùi Viết</t>
  </si>
  <si>
    <t>07/12/1997</t>
  </si>
  <si>
    <t>B15DCAT153</t>
  </si>
  <si>
    <t>Phạm Trung</t>
  </si>
  <si>
    <t>B15DCAT156</t>
  </si>
  <si>
    <t>Từ Thị</t>
  </si>
  <si>
    <t>Thảo</t>
  </si>
  <si>
    <t>06/06/1997</t>
  </si>
  <si>
    <t>B15DCCN525</t>
  </si>
  <si>
    <t>Phạm Thị Phương</t>
  </si>
  <si>
    <t>01/04/1997</t>
  </si>
  <si>
    <t>B15DCAT157</t>
  </si>
  <si>
    <t>Thiêm</t>
  </si>
  <si>
    <t>B15DCCN532</t>
  </si>
  <si>
    <t>Vũ Văn</t>
  </si>
  <si>
    <t>Thiết</t>
  </si>
  <si>
    <t>09/03/1997</t>
  </si>
  <si>
    <t>B15DCCN547</t>
  </si>
  <si>
    <t>Đặng Văn</t>
  </si>
  <si>
    <t>B15DCCN549</t>
  </si>
  <si>
    <t>Hà Thu</t>
  </si>
  <si>
    <t>Thủy</t>
  </si>
  <si>
    <t>B15DCCN553</t>
  </si>
  <si>
    <t>Đỗ Đình</t>
  </si>
  <si>
    <t>Tiến</t>
  </si>
  <si>
    <t>10/04/1997</t>
  </si>
  <si>
    <t>B14DCCN112</t>
  </si>
  <si>
    <t>Đào Gia</t>
  </si>
  <si>
    <t>Tiền</t>
  </si>
  <si>
    <t>28/09/1996</t>
  </si>
  <si>
    <t>D14CQCN01-B</t>
  </si>
  <si>
    <t>B13DCVT094</t>
  </si>
  <si>
    <t>Keotongta</t>
  </si>
  <si>
    <t>Ting</t>
  </si>
  <si>
    <t>12/05/1990</t>
  </si>
  <si>
    <t>D13CQVT02-B</t>
  </si>
  <si>
    <t>B15DCCN557</t>
  </si>
  <si>
    <t>Toàn</t>
  </si>
  <si>
    <t>08/10/1997</t>
  </si>
  <si>
    <t>B15DCAT173</t>
  </si>
  <si>
    <t>Đào Văn</t>
  </si>
  <si>
    <t>24/10/1997</t>
  </si>
  <si>
    <t>B15DCCN578</t>
  </si>
  <si>
    <t>Phạm Xuân</t>
  </si>
  <si>
    <t>B15DCAT182</t>
  </si>
  <si>
    <t>Phùng Anh</t>
  </si>
  <si>
    <t>Tú</t>
  </si>
  <si>
    <t>01/01/1997</t>
  </si>
  <si>
    <t>B15DCAT181</t>
  </si>
  <si>
    <t>12/12/1995</t>
  </si>
  <si>
    <t>B15DCCN593</t>
  </si>
  <si>
    <t>Cấn Anh</t>
  </si>
  <si>
    <t>04/05/1997</t>
  </si>
  <si>
    <t>B15DCAT186</t>
  </si>
  <si>
    <t>Phan Văn</t>
  </si>
  <si>
    <t>09/09/1997</t>
  </si>
  <si>
    <t>B15DCCN608</t>
  </si>
  <si>
    <t>Nguyễn Minh</t>
  </si>
  <si>
    <t>19/11/1997</t>
  </si>
  <si>
    <t>B15DCCN602</t>
  </si>
  <si>
    <t>Hoàng Anh</t>
  </si>
  <si>
    <t>16/10/1997</t>
  </si>
  <si>
    <t>B12DCCN146</t>
  </si>
  <si>
    <t>Mai Sơn</t>
  </si>
  <si>
    <t>27/10/1990</t>
  </si>
  <si>
    <t>D12CNPM3</t>
  </si>
  <si>
    <t>B15DCAT194</t>
  </si>
  <si>
    <t>Tường</t>
  </si>
  <si>
    <t>19/08/1997</t>
  </si>
  <si>
    <t>B15DCCN632</t>
  </si>
  <si>
    <t>Lê Viết</t>
  </si>
  <si>
    <t>Tuyến</t>
  </si>
  <si>
    <t>12/02/1995</t>
  </si>
  <si>
    <t>B15DCCN641</t>
  </si>
  <si>
    <t>Vân</t>
  </si>
  <si>
    <t>B15DCCN654</t>
  </si>
  <si>
    <t>Lê Hồng</t>
  </si>
  <si>
    <t>Vũ</t>
  </si>
  <si>
    <t>B15DCCN657</t>
  </si>
  <si>
    <t>21/10/1997</t>
  </si>
  <si>
    <t>03/09/1997</t>
  </si>
  <si>
    <t>Bảo</t>
  </si>
  <si>
    <t>21/01/1997</t>
  </si>
  <si>
    <t>Công</t>
  </si>
  <si>
    <t>03/07/1997</t>
  </si>
  <si>
    <t>22/09/1997</t>
  </si>
  <si>
    <t>Bùi Trung</t>
  </si>
  <si>
    <t>Duy</t>
  </si>
  <si>
    <t>Hiệp</t>
  </si>
  <si>
    <t>19/04/1997</t>
  </si>
  <si>
    <t>Hoa</t>
  </si>
  <si>
    <t>Hoàn</t>
  </si>
  <si>
    <t>Huyền</t>
  </si>
  <si>
    <t>03/01/1997</t>
  </si>
  <si>
    <t>Lâm</t>
  </si>
  <si>
    <t>14/07/1997</t>
  </si>
  <si>
    <t>Lê Đức</t>
  </si>
  <si>
    <t>20/11/1997</t>
  </si>
  <si>
    <t>21/09/1997</t>
  </si>
  <si>
    <t>Ngọc</t>
  </si>
  <si>
    <t>11/06/1997</t>
  </si>
  <si>
    <t>08/05/1997</t>
  </si>
  <si>
    <t>20/03/1997</t>
  </si>
  <si>
    <t>25/01/1997</t>
  </si>
  <si>
    <t>Phạm Văn</t>
  </si>
  <si>
    <t>08/02/1997</t>
  </si>
  <si>
    <t>Đỗ Văn</t>
  </si>
  <si>
    <t>28/09/1997</t>
  </si>
  <si>
    <t>03/11/1996</t>
  </si>
  <si>
    <t>30/04/1997</t>
  </si>
  <si>
    <t>06/10/1997</t>
  </si>
  <si>
    <t>Bình</t>
  </si>
  <si>
    <t>23/07/1997</t>
  </si>
  <si>
    <t>23/09/1997</t>
  </si>
  <si>
    <t>Nguyễn Mạnh</t>
  </si>
  <si>
    <t>Trần Mạnh</t>
  </si>
  <si>
    <t>01/05/1997</t>
  </si>
  <si>
    <t>Trần Hải</t>
  </si>
  <si>
    <t>Đăng</t>
  </si>
  <si>
    <t>11/05/1997</t>
  </si>
  <si>
    <t>Phạm Duy</t>
  </si>
  <si>
    <t>Hiển</t>
  </si>
  <si>
    <t>10/06/1997</t>
  </si>
  <si>
    <t>03/10/1997</t>
  </si>
  <si>
    <t>Nguyễn Doãn</t>
  </si>
  <si>
    <t>25/06/1997</t>
  </si>
  <si>
    <t>10/02/1997</t>
  </si>
  <si>
    <t>Trần Đình</t>
  </si>
  <si>
    <t>01/03/1997</t>
  </si>
  <si>
    <t>06/12/1996</t>
  </si>
  <si>
    <t>02/10/1997</t>
  </si>
  <si>
    <t>Lê Tiến</t>
  </si>
  <si>
    <t>Nguyễn Phương</t>
  </si>
  <si>
    <t>Nguyên</t>
  </si>
  <si>
    <t>Lê Thị</t>
  </si>
  <si>
    <t>13/12/1997</t>
  </si>
  <si>
    <t>11/11/1997</t>
  </si>
  <si>
    <t>Phan Đức</t>
  </si>
  <si>
    <t>25/11/1997</t>
  </si>
  <si>
    <t>Nguyễn Anh</t>
  </si>
  <si>
    <t>Thu</t>
  </si>
  <si>
    <t>Nguyễn Thanh</t>
  </si>
  <si>
    <t>Tuyền</t>
  </si>
  <si>
    <t>Vương</t>
  </si>
  <si>
    <t>16/12/1997</t>
  </si>
  <si>
    <t>05/06/1997</t>
  </si>
  <si>
    <t>Nguyễn Thị Ngọc</t>
  </si>
  <si>
    <t>31/05/1997</t>
  </si>
  <si>
    <t>03/08/1997</t>
  </si>
  <si>
    <t>13/01/1997</t>
  </si>
  <si>
    <t>Nguyễn Thành</t>
  </si>
  <si>
    <t>13/04/1997</t>
  </si>
  <si>
    <t>05/10/1997</t>
  </si>
  <si>
    <t>08/07/1997</t>
  </si>
  <si>
    <t>03/02/1997</t>
  </si>
  <si>
    <t>Phạm Thị</t>
  </si>
  <si>
    <t>17/03/1997</t>
  </si>
  <si>
    <t>Bùi Mạnh</t>
  </si>
  <si>
    <t>Nhân</t>
  </si>
  <si>
    <t>23/10/1997</t>
  </si>
  <si>
    <t>Tài</t>
  </si>
  <si>
    <t>08/01/1997</t>
  </si>
  <si>
    <t>Thái</t>
  </si>
  <si>
    <t>Thiện</t>
  </si>
  <si>
    <t>Bùi Văn</t>
  </si>
  <si>
    <t>05/04/1997</t>
  </si>
  <si>
    <t>Trần Anh</t>
  </si>
  <si>
    <t>12/03/1997</t>
  </si>
  <si>
    <t>25/10/1997</t>
  </si>
  <si>
    <t>29/01/1997</t>
  </si>
  <si>
    <t>10/12/1997</t>
  </si>
  <si>
    <t>31/10/1997</t>
  </si>
  <si>
    <t>26/07/1997</t>
  </si>
  <si>
    <t>08/12/1997</t>
  </si>
  <si>
    <t>25/07/1997</t>
  </si>
  <si>
    <t>01/09/1997</t>
  </si>
  <si>
    <t>22/07/1997</t>
  </si>
  <si>
    <t>Hương</t>
  </si>
  <si>
    <t>26/11/1997</t>
  </si>
  <si>
    <t>22/06/1997</t>
  </si>
  <si>
    <t>Nguyễn Tuấn</t>
  </si>
  <si>
    <t>Thịnh</t>
  </si>
  <si>
    <t>Thông</t>
  </si>
  <si>
    <t>16/05/1997</t>
  </si>
  <si>
    <t>10/05/1997</t>
  </si>
  <si>
    <t>Yến</t>
  </si>
  <si>
    <t>Bách</t>
  </si>
  <si>
    <t>Lê Tuấn</t>
  </si>
  <si>
    <t>11/09/1997</t>
  </si>
  <si>
    <t>08/03/1997</t>
  </si>
  <si>
    <t>C13HTTT</t>
  </si>
  <si>
    <t>Dương Văn</t>
  </si>
  <si>
    <t>08/04/1997</t>
  </si>
  <si>
    <t>01/12/1997</t>
  </si>
  <si>
    <t>Bùi Thanh</t>
  </si>
  <si>
    <t>06/03/1997</t>
  </si>
  <si>
    <t>27/07/1997</t>
  </si>
  <si>
    <t>Nguyễn Hưng</t>
  </si>
  <si>
    <t>Vũ Tiến</t>
  </si>
  <si>
    <t>27/12/1997</t>
  </si>
  <si>
    <t>30/10/1997</t>
  </si>
  <si>
    <t>19/07/1997</t>
  </si>
  <si>
    <t>Nguyễn Trí</t>
  </si>
  <si>
    <t>22/02/1997</t>
  </si>
  <si>
    <t>07/03/1997</t>
  </si>
  <si>
    <t>Khải</t>
  </si>
  <si>
    <t>Lợi</t>
  </si>
  <si>
    <t>07/07/1997</t>
  </si>
  <si>
    <t>27/09/1997</t>
  </si>
  <si>
    <t>06/10/1996</t>
  </si>
  <si>
    <t>Trang</t>
  </si>
  <si>
    <t>21/12/1997</t>
  </si>
  <si>
    <t>21/05/1997</t>
  </si>
  <si>
    <t>B15DCCN046</t>
  </si>
  <si>
    <t>B15DCCN035</t>
  </si>
  <si>
    <t>Nguyễn Văn Nhật</t>
  </si>
  <si>
    <t>B15DCCN023</t>
  </si>
  <si>
    <t>Trịnh Hoàng</t>
  </si>
  <si>
    <t>B15DCAT007</t>
  </si>
  <si>
    <t>B15DCAT016</t>
  </si>
  <si>
    <t>ánh</t>
  </si>
  <si>
    <t>B15DCCN086</t>
  </si>
  <si>
    <t>B15DCCN088</t>
  </si>
  <si>
    <t>B15DCCN110</t>
  </si>
  <si>
    <t>Trần Duy</t>
  </si>
  <si>
    <t>27/04/1997</t>
  </si>
  <si>
    <t>B15DCCN112</t>
  </si>
  <si>
    <t>B15DCCN121</t>
  </si>
  <si>
    <t>Định</t>
  </si>
  <si>
    <t>04/09/1995</t>
  </si>
  <si>
    <t>B15DCCN123</t>
  </si>
  <si>
    <t>Doanh</t>
  </si>
  <si>
    <t>B15DCCN156</t>
  </si>
  <si>
    <t>Hán Ngọc</t>
  </si>
  <si>
    <t>22/08/1997</t>
  </si>
  <si>
    <t>B15DCAT059</t>
  </si>
  <si>
    <t>05/10/1995</t>
  </si>
  <si>
    <t>B15DCCN167</t>
  </si>
  <si>
    <t>04/01/1997</t>
  </si>
  <si>
    <t>B15DCCN166</t>
  </si>
  <si>
    <t>Triệu Khương</t>
  </si>
  <si>
    <t>B15DCCN174</t>
  </si>
  <si>
    <t>27/11/1997</t>
  </si>
  <si>
    <t>B15DCCN189</t>
  </si>
  <si>
    <t>B15DCCN181</t>
  </si>
  <si>
    <t>Cao Đắc</t>
  </si>
  <si>
    <t>B15DCCN188</t>
  </si>
  <si>
    <t>Ngọ Quang</t>
  </si>
  <si>
    <t>B15DCCN209</t>
  </si>
  <si>
    <t>B15DCCN210</t>
  </si>
  <si>
    <t>B15DCCN208</t>
  </si>
  <si>
    <t>Ngô Hoàng</t>
  </si>
  <si>
    <t>B15DCCN224</t>
  </si>
  <si>
    <t>B15DCCN232</t>
  </si>
  <si>
    <t>Nguyễn Hải</t>
  </si>
  <si>
    <t>B15DCCN243</t>
  </si>
  <si>
    <t>Hội</t>
  </si>
  <si>
    <t>06/09/1997</t>
  </si>
  <si>
    <t>B15DCCN246</t>
  </si>
  <si>
    <t>B15DCCN254</t>
  </si>
  <si>
    <t>B15DCCN264</t>
  </si>
  <si>
    <t>B15DCCN263</t>
  </si>
  <si>
    <t>Nguyễn Vĩnh</t>
  </si>
  <si>
    <t>B15DCCN266</t>
  </si>
  <si>
    <t>Nguyễn Thu</t>
  </si>
  <si>
    <t>B15DCCN267</t>
  </si>
  <si>
    <t>Trần Thị Xuân</t>
  </si>
  <si>
    <t>17/01/1997</t>
  </si>
  <si>
    <t>B15DCCN271</t>
  </si>
  <si>
    <t>Hách Quang</t>
  </si>
  <si>
    <t>22/03/1997</t>
  </si>
  <si>
    <t>B15DCCN277</t>
  </si>
  <si>
    <t>Chu Thế</t>
  </si>
  <si>
    <t>B15DCAT097</t>
  </si>
  <si>
    <t>Nguyễn Thị Minh</t>
  </si>
  <si>
    <t>17/07/1997</t>
  </si>
  <si>
    <t>B15DCCN669</t>
  </si>
  <si>
    <t>Souliya</t>
  </si>
  <si>
    <t>Inthachack</t>
  </si>
  <si>
    <t>24/11/1995</t>
  </si>
  <si>
    <t>B15DCCN283</t>
  </si>
  <si>
    <t>B15DCCN287</t>
  </si>
  <si>
    <t>B15DCCN284</t>
  </si>
  <si>
    <t>Lê Duy</t>
  </si>
  <si>
    <t>15/09/1997</t>
  </si>
  <si>
    <t>B15DCCN298</t>
  </si>
  <si>
    <t>Đồng Văn</t>
  </si>
  <si>
    <t>15/01/1997</t>
  </si>
  <si>
    <t>B14DCCN080</t>
  </si>
  <si>
    <t>Trần Tuấn</t>
  </si>
  <si>
    <t>D14CQCN05-B</t>
  </si>
  <si>
    <t>B15DCCN304</t>
  </si>
  <si>
    <t>Nguyễn Thị Diệu</t>
  </si>
  <si>
    <t>B15DCCN310</t>
  </si>
  <si>
    <t>Ngô Thị Thúy</t>
  </si>
  <si>
    <t>30/01/1997</t>
  </si>
  <si>
    <t>B15DCCN319</t>
  </si>
  <si>
    <t>B15DCCN323</t>
  </si>
  <si>
    <t>B15DCAT114</t>
  </si>
  <si>
    <t>14/06/1997</t>
  </si>
  <si>
    <t>B15DCCN343</t>
  </si>
  <si>
    <t>Hà Hồng</t>
  </si>
  <si>
    <t>B15DCCN342</t>
  </si>
  <si>
    <t>B15DCCN354</t>
  </si>
  <si>
    <t>B15DCCN361</t>
  </si>
  <si>
    <t>17/02/1997</t>
  </si>
  <si>
    <t>B15DCCN373</t>
  </si>
  <si>
    <t>Đỗ Hoàng</t>
  </si>
  <si>
    <t>B15DCAT122</t>
  </si>
  <si>
    <t>Nguyễn Thị Hồng</t>
  </si>
  <si>
    <t>Ngát</t>
  </si>
  <si>
    <t>B15DCCN389</t>
  </si>
  <si>
    <t>B15DCCN392</t>
  </si>
  <si>
    <t>Nguyễn Đắc Minh</t>
  </si>
  <si>
    <t>B15DCCN398</t>
  </si>
  <si>
    <t>B15DCCN400</t>
  </si>
  <si>
    <t>Nhâm</t>
  </si>
  <si>
    <t>B15DCAT128</t>
  </si>
  <si>
    <t>B15DCCN410</t>
  </si>
  <si>
    <t>B15DCCN424</t>
  </si>
  <si>
    <t>Phượng</t>
  </si>
  <si>
    <t>B15DCCN429</t>
  </si>
  <si>
    <t>Lưu Danh</t>
  </si>
  <si>
    <t>B15DCCN438</t>
  </si>
  <si>
    <t>Hà Minh</t>
  </si>
  <si>
    <t>B15DCCN448</t>
  </si>
  <si>
    <t>Kiều Quang</t>
  </si>
  <si>
    <t>B15DCCN452</t>
  </si>
  <si>
    <t>Đỗ Thị Thúy</t>
  </si>
  <si>
    <t>06/12/1997</t>
  </si>
  <si>
    <t>B15DCCN484</t>
  </si>
  <si>
    <t>B15DCCN540</t>
  </si>
  <si>
    <t>B15DCAT161</t>
  </si>
  <si>
    <t>Hà Mạnh</t>
  </si>
  <si>
    <t>B15DCCN563</t>
  </si>
  <si>
    <t>Trình</t>
  </si>
  <si>
    <t>B15DCCN569</t>
  </si>
  <si>
    <t>Phạm ích</t>
  </si>
  <si>
    <t>B15DCCN575</t>
  </si>
  <si>
    <t>B15DCAT179</t>
  </si>
  <si>
    <t>Đậu Quang</t>
  </si>
  <si>
    <t>B13CCCN085</t>
  </si>
  <si>
    <t>20/05/1994</t>
  </si>
  <si>
    <t>B15DCCN591</t>
  </si>
  <si>
    <t>B15DCCN607</t>
  </si>
  <si>
    <t>Lê Công</t>
  </si>
  <si>
    <t>B15DCCN635</t>
  </si>
  <si>
    <t>01/08/1997</t>
  </si>
  <si>
    <t>B15DCCN664</t>
  </si>
  <si>
    <t>Nguyễn Thị Huyền</t>
  </si>
  <si>
    <t>19/02/1996</t>
  </si>
  <si>
    <t>B15DCCN009</t>
  </si>
  <si>
    <t>Nguyễn Thị Vân</t>
  </si>
  <si>
    <t>B15DCCN028</t>
  </si>
  <si>
    <t>B15DCCN017</t>
  </si>
  <si>
    <t>B15DCCN019</t>
  </si>
  <si>
    <t>B15DCCN037</t>
  </si>
  <si>
    <t>B15DCCN047</t>
  </si>
  <si>
    <t>Vũ Hồng</t>
  </si>
  <si>
    <t>B15DCAT010</t>
  </si>
  <si>
    <t>Trần Gia Tuấn</t>
  </si>
  <si>
    <t>B15DCAT018</t>
  </si>
  <si>
    <t>B15DCCN053</t>
  </si>
  <si>
    <t>Hà Ngọc</t>
  </si>
  <si>
    <t>B15DCCN059</t>
  </si>
  <si>
    <t>B15DCCN063</t>
  </si>
  <si>
    <t>Võ Minh</t>
  </si>
  <si>
    <t>B15DCCN069</t>
  </si>
  <si>
    <t>B15DCCN071</t>
  </si>
  <si>
    <t>18/06/1997</t>
  </si>
  <si>
    <t>B15DCCN078</t>
  </si>
  <si>
    <t>B15DCCN077</t>
  </si>
  <si>
    <t>B15DCAT034</t>
  </si>
  <si>
    <t>Mai Quốc</t>
  </si>
  <si>
    <t>B15DCCN100</t>
  </si>
  <si>
    <t>Đào Anh</t>
  </si>
  <si>
    <t>B15DCAT038</t>
  </si>
  <si>
    <t>B15DCCN129</t>
  </si>
  <si>
    <t>23/01/1997</t>
  </si>
  <si>
    <t>B15DCCN140</t>
  </si>
  <si>
    <t>Lê Huỳnh</t>
  </si>
  <si>
    <t>B15DCAT052</t>
  </si>
  <si>
    <t>Nguyễn Chí</t>
  </si>
  <si>
    <t>27/10/1996</t>
  </si>
  <si>
    <t>B13DCVT110</t>
  </si>
  <si>
    <t>24/04/1995</t>
  </si>
  <si>
    <t>B15DCCN150</t>
  </si>
  <si>
    <t>Hồ Anh</t>
  </si>
  <si>
    <t>B15DCAT062</t>
  </si>
  <si>
    <t>Giáp</t>
  </si>
  <si>
    <t>24/08/1995</t>
  </si>
  <si>
    <t>B15DCCN172</t>
  </si>
  <si>
    <t>B15DCCN203</t>
  </si>
  <si>
    <t>Cao Hữu</t>
  </si>
  <si>
    <t>B15DCCN204</t>
  </si>
  <si>
    <t>Tô Minh</t>
  </si>
  <si>
    <t>B15DCAT072</t>
  </si>
  <si>
    <t>B15DCCN226</t>
  </si>
  <si>
    <t>Hà Thị Hồng</t>
  </si>
  <si>
    <t>B15DCAT082</t>
  </si>
  <si>
    <t>23/12/1996</t>
  </si>
  <si>
    <t>B15DCAT086</t>
  </si>
  <si>
    <t>Phạm Thái</t>
  </si>
  <si>
    <t>B15DCCN245</t>
  </si>
  <si>
    <t>B15DCCN259</t>
  </si>
  <si>
    <t>B15DCCN270</t>
  </si>
  <si>
    <t>Đinh Lệnh Quang</t>
  </si>
  <si>
    <t>B15DCAT099</t>
  </si>
  <si>
    <t>Cao Đức</t>
  </si>
  <si>
    <t>B15DCCN286</t>
  </si>
  <si>
    <t>Bạch Ngọc</t>
  </si>
  <si>
    <t>26/09/1997</t>
  </si>
  <si>
    <t>B15DCAT103</t>
  </si>
  <si>
    <t>B15DCCN294</t>
  </si>
  <si>
    <t>Kim</t>
  </si>
  <si>
    <t>29/03/1997</t>
  </si>
  <si>
    <t>B15DCCN295</t>
  </si>
  <si>
    <t>Kỳ</t>
  </si>
  <si>
    <t>B15DCAT105</t>
  </si>
  <si>
    <t>Trần Đăng</t>
  </si>
  <si>
    <t>15/06/1997</t>
  </si>
  <si>
    <t>B15DCCN296</t>
  </si>
  <si>
    <t>Trần Thế</t>
  </si>
  <si>
    <t>B15DCCN305</t>
  </si>
  <si>
    <t>Nguyễn Thùy</t>
  </si>
  <si>
    <t>B15DCCN313</t>
  </si>
  <si>
    <t>B15DCAT107</t>
  </si>
  <si>
    <t>B15DCCN320</t>
  </si>
  <si>
    <t>B15DCCN326</t>
  </si>
  <si>
    <t>Lê Thành</t>
  </si>
  <si>
    <t>16/10/1996</t>
  </si>
  <si>
    <t>B15DCAT115</t>
  </si>
  <si>
    <t>B15DCCN352</t>
  </si>
  <si>
    <t>Lương Hải</t>
  </si>
  <si>
    <t>B15DCCN358</t>
  </si>
  <si>
    <t>Bùi Chí</t>
  </si>
  <si>
    <t>B15DCCN360</t>
  </si>
  <si>
    <t>B15DCAT118</t>
  </si>
  <si>
    <t>Trần Bá</t>
  </si>
  <si>
    <t>B15DCCN385</t>
  </si>
  <si>
    <t>Ngân</t>
  </si>
  <si>
    <t>B15DCCN386</t>
  </si>
  <si>
    <t>Nghị</t>
  </si>
  <si>
    <t>29/04/1993</t>
  </si>
  <si>
    <t>B15DCAT126</t>
  </si>
  <si>
    <t>Phan Hoàng</t>
  </si>
  <si>
    <t>B13CCCN069</t>
  </si>
  <si>
    <t>Như</t>
  </si>
  <si>
    <t>04/12/1995</t>
  </si>
  <si>
    <t>B15DCCN411</t>
  </si>
  <si>
    <t>14/11/1997</t>
  </si>
  <si>
    <t>B15DCCN440</t>
  </si>
  <si>
    <t>Vũ Đình</t>
  </si>
  <si>
    <t>B15DCCN442</t>
  </si>
  <si>
    <t>Quí</t>
  </si>
  <si>
    <t>B15DCAT139</t>
  </si>
  <si>
    <t>09/05/1997</t>
  </si>
  <si>
    <t>B15DCCN479</t>
  </si>
  <si>
    <t>B15DCCN493</t>
  </si>
  <si>
    <t>Nguyễn Thế Minh</t>
  </si>
  <si>
    <t>B15DCCN497</t>
  </si>
  <si>
    <t>Đậu Thế</t>
  </si>
  <si>
    <t>B15DCAT149</t>
  </si>
  <si>
    <t>Vũ Minh</t>
  </si>
  <si>
    <t>B15DCCN511</t>
  </si>
  <si>
    <t>B15DCCN526</t>
  </si>
  <si>
    <t>Phạm Thị Bích</t>
  </si>
  <si>
    <t>B15DCCN527</t>
  </si>
  <si>
    <t>B15DCAT158</t>
  </si>
  <si>
    <t>Lê Vương</t>
  </si>
  <si>
    <t>Thiên</t>
  </si>
  <si>
    <t>B15DCAT168</t>
  </si>
  <si>
    <t>Trãi</t>
  </si>
  <si>
    <t>B15DCCN559</t>
  </si>
  <si>
    <t>25/04/1997</t>
  </si>
  <si>
    <t>B15DCCN579</t>
  </si>
  <si>
    <t>Lưu Sinh</t>
  </si>
  <si>
    <t>B15DCCN601</t>
  </si>
  <si>
    <t>B15DCAT193</t>
  </si>
  <si>
    <t>03/06/1997</t>
  </si>
  <si>
    <t>B15DCCN647</t>
  </si>
  <si>
    <t>Trần Hoàng</t>
  </si>
  <si>
    <t>B15DCAT196</t>
  </si>
  <si>
    <t>B15DCVT019</t>
  </si>
  <si>
    <t>Đỗ Hoàng Việt</t>
  </si>
  <si>
    <t>E15CQCN02-B</t>
  </si>
  <si>
    <t>B15DCQT001</t>
  </si>
  <si>
    <t>Quách Thị Quỳnh</t>
  </si>
  <si>
    <t>12/01/1996</t>
  </si>
  <si>
    <t>B15DCVT028</t>
  </si>
  <si>
    <t>B15DCVT035</t>
  </si>
  <si>
    <t>Cảnh</t>
  </si>
  <si>
    <t>B15DCVT038</t>
  </si>
  <si>
    <t>Dương Quang</t>
  </si>
  <si>
    <t>B15DCDT022</t>
  </si>
  <si>
    <t>Vũ Tuấn</t>
  </si>
  <si>
    <t>B15DCVT052</t>
  </si>
  <si>
    <t>Phạm Hữu</t>
  </si>
  <si>
    <t>B15DCPT033</t>
  </si>
  <si>
    <t>29/09/1996</t>
  </si>
  <si>
    <t>B15DCKT023</t>
  </si>
  <si>
    <t>28/12/1997</t>
  </si>
  <si>
    <t>B15DCVT103</t>
  </si>
  <si>
    <t>Lại Phú</t>
  </si>
  <si>
    <t>B15DCPT052</t>
  </si>
  <si>
    <t>Nguyễn Khắc</t>
  </si>
  <si>
    <t>B15DCVT111</t>
  </si>
  <si>
    <t>Nhữ Văn</t>
  </si>
  <si>
    <t>B15DCDT054</t>
  </si>
  <si>
    <t>Giỏi</t>
  </si>
  <si>
    <t>06/01/1997</t>
  </si>
  <si>
    <t>B15DCDT063</t>
  </si>
  <si>
    <t>B15DCQT058</t>
  </si>
  <si>
    <t>B15DCQT060</t>
  </si>
  <si>
    <t>08/06/1997</t>
  </si>
  <si>
    <t>B15DCVT144</t>
  </si>
  <si>
    <t>B15DCQT072</t>
  </si>
  <si>
    <t>31/08/1996</t>
  </si>
  <si>
    <t>B15DCQT081</t>
  </si>
  <si>
    <t>B15DCDT109</t>
  </si>
  <si>
    <t>B15DCQT107</t>
  </si>
  <si>
    <t>B15DCQT108</t>
  </si>
  <si>
    <t>Kiều Tuệ</t>
  </si>
  <si>
    <t>B15DCQT119</t>
  </si>
  <si>
    <t>B15DCMR060</t>
  </si>
  <si>
    <t>Dương Anh</t>
  </si>
  <si>
    <t>B15DCKT136</t>
  </si>
  <si>
    <t>B15DCPT184</t>
  </si>
  <si>
    <t>B15DCKT144</t>
  </si>
  <si>
    <t>Hồ</t>
  </si>
  <si>
    <t>B15DCTT061</t>
  </si>
  <si>
    <t>B15DCVT338</t>
  </si>
  <si>
    <t>Lê Khánh</t>
  </si>
  <si>
    <t>Sinh</t>
  </si>
  <si>
    <t>B15DCMR087</t>
  </si>
  <si>
    <t>B15DCKT155</t>
  </si>
  <si>
    <t>B15DCPT214</t>
  </si>
  <si>
    <t>B15DCDT200</t>
  </si>
  <si>
    <t>B15DCVT420</t>
  </si>
  <si>
    <t>Phạm Tuấn</t>
  </si>
  <si>
    <t>B15DCTT083</t>
  </si>
  <si>
    <t>Ngụy Anh</t>
  </si>
  <si>
    <t>B15DCQT185</t>
  </si>
  <si>
    <t>Bùi Ngọc</t>
  </si>
  <si>
    <t>B15DCVT442</t>
  </si>
  <si>
    <t>Trần Thanh</t>
  </si>
  <si>
    <t>B15DCQT199</t>
  </si>
  <si>
    <t>B15DCCN006</t>
  </si>
  <si>
    <t>E15CQCN01-B</t>
  </si>
  <si>
    <t>B15DCCN043</t>
  </si>
  <si>
    <t>Phạm Hoàng</t>
  </si>
  <si>
    <t>B15DCCN024</t>
  </si>
  <si>
    <t>20/04/1997</t>
  </si>
  <si>
    <t>B15DCCN031</t>
  </si>
  <si>
    <t>B15DCCN034</t>
  </si>
  <si>
    <t>B15DCCN042</t>
  </si>
  <si>
    <t>B15DCCN058</t>
  </si>
  <si>
    <t>Biên</t>
  </si>
  <si>
    <t>B15DCCN073</t>
  </si>
  <si>
    <t>Chỉnh</t>
  </si>
  <si>
    <t>19/12/1997</t>
  </si>
  <si>
    <t>B15DCPT031</t>
  </si>
  <si>
    <t>Đoàn Hải</t>
  </si>
  <si>
    <t>B15DCCN122</t>
  </si>
  <si>
    <t>B15DCCN127</t>
  </si>
  <si>
    <t>Cao Minh</t>
  </si>
  <si>
    <t>B15DCCN138</t>
  </si>
  <si>
    <t>B15DCCN139</t>
  </si>
  <si>
    <t>B15DCCN175</t>
  </si>
  <si>
    <t>17/12/1997</t>
  </si>
  <si>
    <t>B15DCVT122</t>
  </si>
  <si>
    <t>Phạm Sơn</t>
  </si>
  <si>
    <t>B15DCCN200</t>
  </si>
  <si>
    <t>B15DCCN205</t>
  </si>
  <si>
    <t>Bùi Việt</t>
  </si>
  <si>
    <t>B15DCAT069</t>
  </si>
  <si>
    <t>B15DCAT071</t>
  </si>
  <si>
    <t>B15DCCN217</t>
  </si>
  <si>
    <t>B15DCCN234</t>
  </si>
  <si>
    <t>Phùng Minh</t>
  </si>
  <si>
    <t>B15DCAT098</t>
  </si>
  <si>
    <t>24/07/1997</t>
  </si>
  <si>
    <t>B15DCAT104</t>
  </si>
  <si>
    <t>Nguyễn Bùi Trung</t>
  </si>
  <si>
    <t>B13DECN009</t>
  </si>
  <si>
    <t>Kiều Tùng</t>
  </si>
  <si>
    <t>10/11/1995</t>
  </si>
  <si>
    <t>E13CQCN01-B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</si>
  <si>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</si>
  <si>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</si>
  <si>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</si>
  <si>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</si>
  <si>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</si>
  <si>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</si>
  <si>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</si>
  <si>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</si>
  <si>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</si>
  <si>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</si>
  <si>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</si>
  <si>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</si>
  <si>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</si>
  <si>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B15DCCN533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</si>
  <si>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</si>
  <si>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</si>
  <si>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</si>
  <si>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</si>
  <si>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</si>
  <si>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</si>
  <si>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</si>
  <si>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</si>
  <si>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</si>
  <si>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</si>
  <si>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</si>
  <si>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</si>
  <si>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Ngày thi: 28/12/2017</t>
  </si>
  <si>
    <t>Giờ thi: 10h00</t>
  </si>
  <si>
    <t>Giờ thi: 8h00</t>
  </si>
  <si>
    <t>BẢNG ĐIỂM HỌC PHẦN</t>
  </si>
  <si>
    <t>Vắng</t>
  </si>
  <si>
    <t>Hà Nội, ngày 12  tháng 01  năm 2018</t>
  </si>
  <si>
    <t>Nhóm: INT1330-08</t>
  </si>
  <si>
    <t>B15DCAT001</t>
  </si>
  <si>
    <t>B15DCCN008</t>
  </si>
  <si>
    <t>28/08/1997</t>
  </si>
  <si>
    <t>B15DCCN039</t>
  </si>
  <si>
    <t>04/06/1997</t>
  </si>
  <si>
    <t>B15DCAT006</t>
  </si>
  <si>
    <t>Lê Thị Vân</t>
  </si>
  <si>
    <t>B15DCAT012</t>
  </si>
  <si>
    <t>Nguyễn Tú</t>
  </si>
  <si>
    <t>B15DCAT011</t>
  </si>
  <si>
    <t>Đặng Thị Minh</t>
  </si>
  <si>
    <t>B15DCCN049</t>
  </si>
  <si>
    <t>Ngô Đinh</t>
  </si>
  <si>
    <t>Bá</t>
  </si>
  <si>
    <t>B15DCCN056</t>
  </si>
  <si>
    <t>01/11/1997</t>
  </si>
  <si>
    <t>B15DCCN072</t>
  </si>
  <si>
    <t>B15DCAT027</t>
  </si>
  <si>
    <t>02/04/1997</t>
  </si>
  <si>
    <t>B15DCAT037</t>
  </si>
  <si>
    <t>01/05/1995</t>
  </si>
  <si>
    <t>B15DCCN093</t>
  </si>
  <si>
    <t>Bạch Hồng</t>
  </si>
  <si>
    <t>B15DCCN094</t>
  </si>
  <si>
    <t>B15DCCN099</t>
  </si>
  <si>
    <t>Cao Hải</t>
  </si>
  <si>
    <t>B15DCCN107</t>
  </si>
  <si>
    <t>B15DCCN106</t>
  </si>
  <si>
    <t>B15DCCN111</t>
  </si>
  <si>
    <t>24/12/1997</t>
  </si>
  <si>
    <t>B15DCCN128</t>
  </si>
  <si>
    <t>B15DCCN153</t>
  </si>
  <si>
    <t>B15DCCN161</t>
  </si>
  <si>
    <t>B15DCCN176</t>
  </si>
  <si>
    <t>Đỗ Thanh</t>
  </si>
  <si>
    <t>21/04/1997</t>
  </si>
  <si>
    <t>B15DCCN178</t>
  </si>
  <si>
    <t>Trịnh Quốc</t>
  </si>
  <si>
    <t>Hai</t>
  </si>
  <si>
    <t>01/10/1995</t>
  </si>
  <si>
    <t>B15DCCN197</t>
  </si>
  <si>
    <t>Hào</t>
  </si>
  <si>
    <t>05/02/1997</t>
  </si>
  <si>
    <t>B14DCCN211</t>
  </si>
  <si>
    <t>Bùi Xuân</t>
  </si>
  <si>
    <t>13/09/1996</t>
  </si>
  <si>
    <t>D14CQCN04-B</t>
  </si>
  <si>
    <t>B15DCCN218</t>
  </si>
  <si>
    <t>Đặng Huy</t>
  </si>
  <si>
    <t>12/04/1997</t>
  </si>
  <si>
    <t>B15DCCN221</t>
  </si>
  <si>
    <t>B15DCCN237</t>
  </si>
  <si>
    <t>B15DCAT085</t>
  </si>
  <si>
    <t>Dương Thị</t>
  </si>
  <si>
    <t>B15DCCN255</t>
  </si>
  <si>
    <t>Nguyễn Như</t>
  </si>
  <si>
    <t>B15DCCN256</t>
  </si>
  <si>
    <t>Lê Phúc Diên</t>
  </si>
  <si>
    <t>B15DCCN272</t>
  </si>
  <si>
    <t>Đồng Quốc</t>
  </si>
  <si>
    <t>22/10/1997</t>
  </si>
  <si>
    <t>B13DCCN148</t>
  </si>
  <si>
    <t>10/08/1995</t>
  </si>
  <si>
    <t>D13CNPM2</t>
  </si>
  <si>
    <t>B15DCAT102</t>
  </si>
  <si>
    <t>B15DCCN297</t>
  </si>
  <si>
    <t>11/03/1997</t>
  </si>
  <si>
    <t>B15DCCN315</t>
  </si>
  <si>
    <t>Lê Đình</t>
  </si>
  <si>
    <t>B15DCAT110</t>
  </si>
  <si>
    <t>Nguyễn Hữu Vũ</t>
  </si>
  <si>
    <t>B15DCCN328</t>
  </si>
  <si>
    <t>Trịnh Văn</t>
  </si>
  <si>
    <t>Lực</t>
  </si>
  <si>
    <t>B15DCCN347</t>
  </si>
  <si>
    <t>18/07/1997</t>
  </si>
  <si>
    <t>B15DCAT116</t>
  </si>
  <si>
    <t>28/04/1995</t>
  </si>
  <si>
    <t>B15DCCN338</t>
  </si>
  <si>
    <t>05/02/1996</t>
  </si>
  <si>
    <t>B15DCCN355</t>
  </si>
  <si>
    <t>15/02/1997</t>
  </si>
  <si>
    <t>B15DCCN364</t>
  </si>
  <si>
    <t>Vũ Thảo</t>
  </si>
  <si>
    <t>My</t>
  </si>
  <si>
    <t>02/12/1997</t>
  </si>
  <si>
    <t>B15DCCN365</t>
  </si>
  <si>
    <t>Trần Ngọc</t>
  </si>
  <si>
    <t>Mỹ</t>
  </si>
  <si>
    <t>24/06/1997</t>
  </si>
  <si>
    <t>B15DCCN366</t>
  </si>
  <si>
    <t>Phạm Thế</t>
  </si>
  <si>
    <t>03/12/1997</t>
  </si>
  <si>
    <t>B15DCCN369</t>
  </si>
  <si>
    <t>Trịnh Quang</t>
  </si>
  <si>
    <t>04/11/1997</t>
  </si>
  <si>
    <t>B15DCCN377</t>
  </si>
  <si>
    <t>Ngô Quang</t>
  </si>
  <si>
    <t>B15DCCN405</t>
  </si>
  <si>
    <t>Nực</t>
  </si>
  <si>
    <t>B15DCCN406</t>
  </si>
  <si>
    <t>22/01/1993</t>
  </si>
  <si>
    <t>B15DCAT131</t>
  </si>
  <si>
    <t>Phước</t>
  </si>
  <si>
    <t>25/08/1997</t>
  </si>
  <si>
    <t>B15DCAT135</t>
  </si>
  <si>
    <t>10/02/1996</t>
  </si>
  <si>
    <t>B15DCCN667</t>
  </si>
  <si>
    <t>Phạm Huy</t>
  </si>
  <si>
    <t>B15DCCN443</t>
  </si>
  <si>
    <t>Đinh Đức</t>
  </si>
  <si>
    <t>Quý</t>
  </si>
  <si>
    <t>B15DCAT138</t>
  </si>
  <si>
    <t>Lê Thị Mai</t>
  </si>
  <si>
    <t>B15DCCN454</t>
  </si>
  <si>
    <t>Phạm Hồng</t>
  </si>
  <si>
    <t>Sang</t>
  </si>
  <si>
    <t>17/09/1997</t>
  </si>
  <si>
    <t>B15DCCN476</t>
  </si>
  <si>
    <t>21/08/1997</t>
  </si>
  <si>
    <t>B15DCCN487</t>
  </si>
  <si>
    <t>B15DCCN501</t>
  </si>
  <si>
    <t>B15DCCN507</t>
  </si>
  <si>
    <t>Phan Ngọc</t>
  </si>
  <si>
    <t>14/03/1997</t>
  </si>
  <si>
    <t>B13DCCN336</t>
  </si>
  <si>
    <t>30/12/1992</t>
  </si>
  <si>
    <t>D13CNPM4</t>
  </si>
  <si>
    <t>B13DCVT144</t>
  </si>
  <si>
    <t>Thức</t>
  </si>
  <si>
    <t>21/08/1993</t>
  </si>
  <si>
    <t>B15DCCN548</t>
  </si>
  <si>
    <t>Thúy</t>
  </si>
  <si>
    <t>11/10/1997</t>
  </si>
  <si>
    <t>B15DCAT163</t>
  </si>
  <si>
    <t>B15DCAT165</t>
  </si>
  <si>
    <t>11/07/1997</t>
  </si>
  <si>
    <t>B15DCAT169</t>
  </si>
  <si>
    <t>Trần Thị Huyền</t>
  </si>
  <si>
    <t>B15DCAT172</t>
  </si>
  <si>
    <t>Đỗ Hữu</t>
  </si>
  <si>
    <t>18/10/1997</t>
  </si>
  <si>
    <t>B15DCCN600</t>
  </si>
  <si>
    <t>Tuân</t>
  </si>
  <si>
    <t>15/11/1997</t>
  </si>
  <si>
    <t>B15DCAT187</t>
  </si>
  <si>
    <t>Vũ Anh</t>
  </si>
  <si>
    <t>B15DCCN611</t>
  </si>
  <si>
    <t>B15DCCN627</t>
  </si>
  <si>
    <t>Ngô Thanh</t>
  </si>
  <si>
    <t>B15DCCN630</t>
  </si>
  <si>
    <t>Doãn Hoàng</t>
  </si>
  <si>
    <t>B15DCCN639</t>
  </si>
  <si>
    <t>Hoàng Thu</t>
  </si>
  <si>
    <t>Uyên</t>
  </si>
  <si>
    <t>B15DCCN649</t>
  </si>
  <si>
    <t>Lê Quang</t>
  </si>
  <si>
    <t>Vinh</t>
  </si>
  <si>
    <t>12/08/1997</t>
  </si>
  <si>
    <t>B15DCCN658</t>
  </si>
  <si>
    <t>Vui</t>
  </si>
  <si>
    <t>B15DCCN661</t>
  </si>
  <si>
    <t>Phạm Quân</t>
  </si>
  <si>
    <t>Hà Nội, ngày 22 tháng 01 năm 2018</t>
  </si>
  <si>
    <t>Nhóm: INT1330-07</t>
  </si>
  <si>
    <t>B14CCCN252</t>
  </si>
  <si>
    <t>20/09/1996</t>
  </si>
  <si>
    <t>C14HTTT</t>
  </si>
  <si>
    <t>B14CCCN101</t>
  </si>
  <si>
    <t>Nguyễn Nhật</t>
  </si>
  <si>
    <t>27/01/1995</t>
  </si>
  <si>
    <t>B15DCCN012</t>
  </si>
  <si>
    <t>28/11/1997</t>
  </si>
  <si>
    <t>B13DCCN182</t>
  </si>
  <si>
    <t>10/01/1995</t>
  </si>
  <si>
    <t>D13HTTT2</t>
  </si>
  <si>
    <t>B13DCCN459</t>
  </si>
  <si>
    <t>08/03/1995</t>
  </si>
  <si>
    <t>D13CNPM5</t>
  </si>
  <si>
    <t>B15DCAT019</t>
  </si>
  <si>
    <t>Ngô Ngọc</t>
  </si>
  <si>
    <t>B13DCCN127</t>
  </si>
  <si>
    <t>Bùi Đức</t>
  </si>
  <si>
    <t>24/12/1995</t>
  </si>
  <si>
    <t>B15DCCN074</t>
  </si>
  <si>
    <t>Chuẩn</t>
  </si>
  <si>
    <t>06/09/1996</t>
  </si>
  <si>
    <t>B13CCCN093</t>
  </si>
  <si>
    <t>Vi Chí</t>
  </si>
  <si>
    <t>06/04/1995</t>
  </si>
  <si>
    <t>B15DCCN083</t>
  </si>
  <si>
    <t>13/08/1996</t>
  </si>
  <si>
    <t>B15DCCN109</t>
  </si>
  <si>
    <t>17/08/1997</t>
  </si>
  <si>
    <t>B15DCAT048</t>
  </si>
  <si>
    <t>Tô Như</t>
  </si>
  <si>
    <t>13/09/1997</t>
  </si>
  <si>
    <t>B14DCCN372</t>
  </si>
  <si>
    <t>Lê Thái</t>
  </si>
  <si>
    <t>11/01/1996</t>
  </si>
  <si>
    <t>D14CQCN03-B</t>
  </si>
  <si>
    <t>B12DCCN150</t>
  </si>
  <si>
    <t>06/02/1990</t>
  </si>
  <si>
    <t>D12CNPM6</t>
  </si>
  <si>
    <t>B15DCCN147</t>
  </si>
  <si>
    <t>B12DCCN060</t>
  </si>
  <si>
    <t>Đặng Phi</t>
  </si>
  <si>
    <t>16/03/1994</t>
  </si>
  <si>
    <t>D12CNPM4</t>
  </si>
  <si>
    <t>B15DCAT058</t>
  </si>
  <si>
    <t>Phạm Lê</t>
  </si>
  <si>
    <t>B15DCCN164</t>
  </si>
  <si>
    <t>Đỗ Viết</t>
  </si>
  <si>
    <t>B15DCAT061</t>
  </si>
  <si>
    <t>26/10/1995</t>
  </si>
  <si>
    <t>B15DCCN184</t>
  </si>
  <si>
    <t>Ngô Mạnh</t>
  </si>
  <si>
    <t>B15DCCN185</t>
  </si>
  <si>
    <t>B15DCAT075</t>
  </si>
  <si>
    <t>Hòa</t>
  </si>
  <si>
    <t>22/11/1997</t>
  </si>
  <si>
    <t>B15DCCN228</t>
  </si>
  <si>
    <t>B14CCCN256</t>
  </si>
  <si>
    <t>25/04/1996</t>
  </si>
  <si>
    <t>1021040429</t>
  </si>
  <si>
    <t>27/10/1991</t>
  </si>
  <si>
    <t>D12HTTT1</t>
  </si>
  <si>
    <t>B15DCCN250</t>
  </si>
  <si>
    <t>Lê Kim</t>
  </si>
  <si>
    <t>09/08/1997</t>
  </si>
  <si>
    <t>B15DCCN262</t>
  </si>
  <si>
    <t>Nguyễn Thuần</t>
  </si>
  <si>
    <t>B15DCCN257</t>
  </si>
  <si>
    <t>B13DCVT123</t>
  </si>
  <si>
    <t>Hường</t>
  </si>
  <si>
    <t>05/06/1995</t>
  </si>
  <si>
    <t>B15DCAT094</t>
  </si>
  <si>
    <t>Hồ Quang</t>
  </si>
  <si>
    <t>B13CCCN024</t>
  </si>
  <si>
    <t>30/05/1995</t>
  </si>
  <si>
    <t>B15DCCN288</t>
  </si>
  <si>
    <t>Khôi</t>
  </si>
  <si>
    <t>B13DCVT204</t>
  </si>
  <si>
    <t>Nguyễn Tùng</t>
  </si>
  <si>
    <t>03/01/1995</t>
  </si>
  <si>
    <t>B15DCCN300</t>
  </si>
  <si>
    <t>Hoàng Tùng</t>
  </si>
  <si>
    <t>B15DCAT112</t>
  </si>
  <si>
    <t>B15DCAT111</t>
  </si>
  <si>
    <t>Đào Trường</t>
  </si>
  <si>
    <t>B15DCCN317</t>
  </si>
  <si>
    <t>19/07/1994</t>
  </si>
  <si>
    <t>B15DCCN327</t>
  </si>
  <si>
    <t>Đào Mạnh</t>
  </si>
  <si>
    <t>25/05/1997</t>
  </si>
  <si>
    <t>B13CCCN065</t>
  </si>
  <si>
    <t>26/11/1995</t>
  </si>
  <si>
    <t>B14DCCN526</t>
  </si>
  <si>
    <t>Lê Minh</t>
  </si>
  <si>
    <t>10/07/1996</t>
  </si>
  <si>
    <t>B15DCCN379</t>
  </si>
  <si>
    <t>Đặng Phương</t>
  </si>
  <si>
    <t>B15DCCN390</t>
  </si>
  <si>
    <t>16/04/1997</t>
  </si>
  <si>
    <t>B15DCAT129</t>
  </si>
  <si>
    <t>Nhất</t>
  </si>
  <si>
    <t>22/04/1996</t>
  </si>
  <si>
    <t>B15DCCN401</t>
  </si>
  <si>
    <t>Nhật</t>
  </si>
  <si>
    <t>25/12/1994</t>
  </si>
  <si>
    <t>B12DCCN338</t>
  </si>
  <si>
    <t>20/09/1994</t>
  </si>
  <si>
    <t>B15DCCN422</t>
  </si>
  <si>
    <t>B15DCAT134</t>
  </si>
  <si>
    <t>B13DCVT137</t>
  </si>
  <si>
    <t>23/10/1993</t>
  </si>
  <si>
    <t>B15DCAT142</t>
  </si>
  <si>
    <t>B15DCCN464</t>
  </si>
  <si>
    <t>Lê Nho</t>
  </si>
  <si>
    <t>B15DCAT141</t>
  </si>
  <si>
    <t>28/03/1997</t>
  </si>
  <si>
    <t>B15DCCN483</t>
  </si>
  <si>
    <t>Thạch</t>
  </si>
  <si>
    <t>B15DCCN494</t>
  </si>
  <si>
    <t>B15DCCN500</t>
  </si>
  <si>
    <t>Đỗ Đức</t>
  </si>
  <si>
    <t>B15DCAT155</t>
  </si>
  <si>
    <t>B15DCCN512</t>
  </si>
  <si>
    <t>Đinh Công</t>
  </si>
  <si>
    <t>B15DCCN510</t>
  </si>
  <si>
    <t>Dương Công</t>
  </si>
  <si>
    <t>B15DCCN509</t>
  </si>
  <si>
    <t>Đinh Văn</t>
  </si>
  <si>
    <t>B15DCCN530</t>
  </si>
  <si>
    <t>Nguyễn Quý</t>
  </si>
  <si>
    <t>31/12/1996</t>
  </si>
  <si>
    <t>B15DCCN666</t>
  </si>
  <si>
    <t>Thanongsak</t>
  </si>
  <si>
    <t>Thongphanty</t>
  </si>
  <si>
    <t>16/03/1995</t>
  </si>
  <si>
    <t>B15DCAT162</t>
  </si>
  <si>
    <t>Thưởng</t>
  </si>
  <si>
    <t>B15DCCN554</t>
  </si>
  <si>
    <t>Lê Tất</t>
  </si>
  <si>
    <t>B13CCCN081</t>
  </si>
  <si>
    <t>Tiệp</t>
  </si>
  <si>
    <t>16/12/1994</t>
  </si>
  <si>
    <t>B15DCAT171</t>
  </si>
  <si>
    <t>Trịnh</t>
  </si>
  <si>
    <t>B15DCCN585</t>
  </si>
  <si>
    <t>B15DCAT190</t>
  </si>
  <si>
    <t>Vũ Quốc</t>
  </si>
  <si>
    <t>B15DCCN612</t>
  </si>
  <si>
    <t>B13DCCN118</t>
  </si>
  <si>
    <t>11/01/1994</t>
  </si>
  <si>
    <t>B13DCCN409</t>
  </si>
  <si>
    <t>19/08/1995</t>
  </si>
  <si>
    <t>B15DCCN616</t>
  </si>
  <si>
    <t>Nguyễn Đắc</t>
  </si>
  <si>
    <t>10/11/1997</t>
  </si>
  <si>
    <t>B15DCCN629</t>
  </si>
  <si>
    <t>Tạ Khắc</t>
  </si>
  <si>
    <t>13/06/1997</t>
  </si>
  <si>
    <t>B15DCCN633</t>
  </si>
  <si>
    <t>Phùng Văn</t>
  </si>
  <si>
    <t>B15DCCN643</t>
  </si>
  <si>
    <t>Ngô Gia</t>
  </si>
  <si>
    <t>B15DCCN663</t>
  </si>
  <si>
    <t>Xuân</t>
  </si>
  <si>
    <t>Nhóm: INT1330-06</t>
  </si>
  <si>
    <t>B15DCCN020</t>
  </si>
  <si>
    <t>B15DCCN021</t>
  </si>
  <si>
    <t>Nguyễn Nam</t>
  </si>
  <si>
    <t>21/03/1997</t>
  </si>
  <si>
    <t>B15DCCN045</t>
  </si>
  <si>
    <t>Hoàng Tâm</t>
  </si>
  <si>
    <t>10/09/1997</t>
  </si>
  <si>
    <t>B15DCAT009</t>
  </si>
  <si>
    <t>Lê Vũ</t>
  </si>
  <si>
    <t>B15DCAT008</t>
  </si>
  <si>
    <t>B15DCCN067</t>
  </si>
  <si>
    <t>B15DCCN080</t>
  </si>
  <si>
    <t>Cúc</t>
  </si>
  <si>
    <t>B15DCCN085</t>
  </si>
  <si>
    <t>27/01/1997</t>
  </si>
  <si>
    <t>B15DCCN092</t>
  </si>
  <si>
    <t>02/01/1997</t>
  </si>
  <si>
    <t>B15DCCN114</t>
  </si>
  <si>
    <t>Trần Tiến</t>
  </si>
  <si>
    <t>B15DCAT044</t>
  </si>
  <si>
    <t>Vũ Hải</t>
  </si>
  <si>
    <t>Điệp</t>
  </si>
  <si>
    <t>07/04/1997</t>
  </si>
  <si>
    <t>B15DCCN119</t>
  </si>
  <si>
    <t>Nguyễn Thị Phương</t>
  </si>
  <si>
    <t>Diệu</t>
  </si>
  <si>
    <t>B15DCAT049</t>
  </si>
  <si>
    <t>Vi Ngọc</t>
  </si>
  <si>
    <t>03/09/1996</t>
  </si>
  <si>
    <t>B15DCCN133</t>
  </si>
  <si>
    <t>19/09/1997</t>
  </si>
  <si>
    <t>B15DCCN149</t>
  </si>
  <si>
    <t>B15DCCN157</t>
  </si>
  <si>
    <t>Nguyễn Triệu An</t>
  </si>
  <si>
    <t>B15DCCN159</t>
  </si>
  <si>
    <t>Trần Bảo</t>
  </si>
  <si>
    <t>B15DCAT060</t>
  </si>
  <si>
    <t>B15DCCN168</t>
  </si>
  <si>
    <t>10/01/1998</t>
  </si>
  <si>
    <t>B13DCAT012</t>
  </si>
  <si>
    <t>Lê Hoàng</t>
  </si>
  <si>
    <t>28/09/1995</t>
  </si>
  <si>
    <t>D13CQAT01-B</t>
  </si>
  <si>
    <t>B15DCCN183</t>
  </si>
  <si>
    <t>Đặng Minh</t>
  </si>
  <si>
    <t>15/08/1997</t>
  </si>
  <si>
    <t>B15DCCN193</t>
  </si>
  <si>
    <t>Nguyễn Thị Thu</t>
  </si>
  <si>
    <t>Hằng</t>
  </si>
  <si>
    <t>B15DCCN194</t>
  </si>
  <si>
    <t>B15DCCN195</t>
  </si>
  <si>
    <t>Vũ Thị Hồng</t>
  </si>
  <si>
    <t>Hạnh</t>
  </si>
  <si>
    <t>06/11/1997</t>
  </si>
  <si>
    <t>B15DCAT068</t>
  </si>
  <si>
    <t>B15DCCN214</t>
  </si>
  <si>
    <t>B15DCCN213</t>
  </si>
  <si>
    <t>B15DCCN220</t>
  </si>
  <si>
    <t>B15DCCN233</t>
  </si>
  <si>
    <t>Ngô Trí</t>
  </si>
  <si>
    <t>20/01/1997</t>
  </si>
  <si>
    <t>B15DCCN235</t>
  </si>
  <si>
    <t>B15DCCN241</t>
  </si>
  <si>
    <t>14/12/1997</t>
  </si>
  <si>
    <t>B15DCAT089</t>
  </si>
  <si>
    <t>B15DCCN260</t>
  </si>
  <si>
    <t>B15DCCN265</t>
  </si>
  <si>
    <t>Trần Thị Thanh</t>
  </si>
  <si>
    <t>26/01/1997</t>
  </si>
  <si>
    <t>B15DCCN293</t>
  </si>
  <si>
    <t>Đinh Tiến</t>
  </si>
  <si>
    <t>Kiệt</t>
  </si>
  <si>
    <t>B15DCCN302</t>
  </si>
  <si>
    <t>Trần Đức</t>
  </si>
  <si>
    <t>Lân</t>
  </si>
  <si>
    <t>15/12/1994</t>
  </si>
  <si>
    <t>B15DCCN312</t>
  </si>
  <si>
    <t>B15DCAT108</t>
  </si>
  <si>
    <t>B15DCCN359</t>
  </si>
  <si>
    <t>B15DCAT120</t>
  </si>
  <si>
    <t>Vũ Phương</t>
  </si>
  <si>
    <t>B15DCAT123</t>
  </si>
  <si>
    <t>B15DCCN425</t>
  </si>
  <si>
    <t>Khổng Minh</t>
  </si>
  <si>
    <t>B15DCCN430</t>
  </si>
  <si>
    <t>10/03/1997</t>
  </si>
  <si>
    <t>B15DCAT136</t>
  </si>
  <si>
    <t>Quyền</t>
  </si>
  <si>
    <t>B15DCCN451</t>
  </si>
  <si>
    <t>Nguyễn Thị Như</t>
  </si>
  <si>
    <t>B15DCCN458</t>
  </si>
  <si>
    <t>B15DCCN463</t>
  </si>
  <si>
    <t>B15DCCN465</t>
  </si>
  <si>
    <t>Vũ Hoàng</t>
  </si>
  <si>
    <t>B15DCAT148</t>
  </si>
  <si>
    <t>B15DCAT152</t>
  </si>
  <si>
    <t>20/11/1995</t>
  </si>
  <si>
    <t>B15DCAT151</t>
  </si>
  <si>
    <t>B15DCCN516</t>
  </si>
  <si>
    <t>Vũ Chí</t>
  </si>
  <si>
    <t>B15DCCN519</t>
  </si>
  <si>
    <t>B15DCCN668</t>
  </si>
  <si>
    <t>Thipphavanh</t>
  </si>
  <si>
    <t>Thavonesouk</t>
  </si>
  <si>
    <t>01/12/1996</t>
  </si>
  <si>
    <t>B15DCCN536</t>
  </si>
  <si>
    <t>B15DCCN539</t>
  </si>
  <si>
    <t>Thoa</t>
  </si>
  <si>
    <t>21/07/1997</t>
  </si>
  <si>
    <t>B15DCCN541</t>
  </si>
  <si>
    <t>Chu Trọng</t>
  </si>
  <si>
    <t>B15DCCN543</t>
  </si>
  <si>
    <t>B15DCCN542</t>
  </si>
  <si>
    <t>B15DCAT164</t>
  </si>
  <si>
    <t>B15DCCN565</t>
  </si>
  <si>
    <t>Hoàng Quốc</t>
  </si>
  <si>
    <t>Trọng</t>
  </si>
  <si>
    <t>B15DCCN567</t>
  </si>
  <si>
    <t>B15DCCN573</t>
  </si>
  <si>
    <t>B15DCCN586</t>
  </si>
  <si>
    <t>11/08/1997</t>
  </si>
  <si>
    <t>B15DCCN582</t>
  </si>
  <si>
    <t>Đào Tiến</t>
  </si>
  <si>
    <t>B15DCCN592</t>
  </si>
  <si>
    <t>Phạm Mạnh</t>
  </si>
  <si>
    <t>B15DCAT185</t>
  </si>
  <si>
    <t>29/05/1997</t>
  </si>
  <si>
    <t>B15DCAT192</t>
  </si>
  <si>
    <t>Đào Thanh</t>
  </si>
  <si>
    <t>11/06/1996</t>
  </si>
  <si>
    <t>B15DCCN621</t>
  </si>
  <si>
    <t>B15DCCN624</t>
  </si>
  <si>
    <t>B15DCCN656</t>
  </si>
  <si>
    <t>Trần Quốc</t>
  </si>
  <si>
    <t>27/12/1996</t>
  </si>
  <si>
    <t>B15DCCN659</t>
  </si>
  <si>
    <t>Đỗ Xuân</t>
  </si>
  <si>
    <t>Vững</t>
  </si>
  <si>
    <t>B15DCCN660</t>
  </si>
  <si>
    <t>15/10/1997</t>
  </si>
  <si>
    <t>B15DCAT199</t>
  </si>
  <si>
    <t>Tô Thị Hải</t>
  </si>
  <si>
    <t>02/05/1997</t>
  </si>
  <si>
    <t>Nhóm: INT1330-05</t>
  </si>
  <si>
    <t>B15DCCN002</t>
  </si>
  <si>
    <t>04/11/1996</t>
  </si>
  <si>
    <t>B15DCCN015</t>
  </si>
  <si>
    <t>Vương Thị Quỳnh</t>
  </si>
  <si>
    <t>B15DCCN004</t>
  </si>
  <si>
    <t>20/02/1997</t>
  </si>
  <si>
    <t>B15DCCN018</t>
  </si>
  <si>
    <t>B15DCAT005</t>
  </si>
  <si>
    <t>B15DCAT015</t>
  </si>
  <si>
    <t>Phùng Tuấn</t>
  </si>
  <si>
    <t>B15DCCN057</t>
  </si>
  <si>
    <t>Bảy</t>
  </si>
  <si>
    <t>B15DCCN064</t>
  </si>
  <si>
    <t>Chí</t>
  </si>
  <si>
    <t>B15DCCN070</t>
  </si>
  <si>
    <t>B15DCCN081</t>
  </si>
  <si>
    <t>Đỗ Sơn</t>
  </si>
  <si>
    <t>Cung</t>
  </si>
  <si>
    <t>B15DCAT035</t>
  </si>
  <si>
    <t>23/06/1997</t>
  </si>
  <si>
    <t>B15DCCN091</t>
  </si>
  <si>
    <t>B15DCAT030</t>
  </si>
  <si>
    <t>Phạm Tiến</t>
  </si>
  <si>
    <t>07/08/1996</t>
  </si>
  <si>
    <t>B15DCAT031</t>
  </si>
  <si>
    <t>Ngô Văn</t>
  </si>
  <si>
    <t>B15DCCN102</t>
  </si>
  <si>
    <t>Bùi Quang</t>
  </si>
  <si>
    <t>Danh</t>
  </si>
  <si>
    <t>B15DCCN103</t>
  </si>
  <si>
    <t>Hà Thị</t>
  </si>
  <si>
    <t>Đào</t>
  </si>
  <si>
    <t>12/08/1995</t>
  </si>
  <si>
    <t>B15DCAT041</t>
  </si>
  <si>
    <t>B15DCCN120</t>
  </si>
  <si>
    <t>Phạm Viết</t>
  </si>
  <si>
    <t>Đình</t>
  </si>
  <si>
    <t>31/12/1997</t>
  </si>
  <si>
    <t>B15DCCN125</t>
  </si>
  <si>
    <t>B15DCCN132</t>
  </si>
  <si>
    <t>B15DCAT053</t>
  </si>
  <si>
    <t>Lê Chí</t>
  </si>
  <si>
    <t>B14CCVT089</t>
  </si>
  <si>
    <t>Trần Hữu</t>
  </si>
  <si>
    <t>Dụng</t>
  </si>
  <si>
    <t>01/02/1994</t>
  </si>
  <si>
    <t>C14CQVT01-B</t>
  </si>
  <si>
    <t>B15DCCN158</t>
  </si>
  <si>
    <t>B15DCCN169</t>
  </si>
  <si>
    <t>B15DCAT063</t>
  </si>
  <si>
    <t>B15DCCN180</t>
  </si>
  <si>
    <t>Thiều Hoàng</t>
  </si>
  <si>
    <t>12/10/1997</t>
  </si>
  <si>
    <t>B15DCCN187</t>
  </si>
  <si>
    <t>27/06/1997</t>
  </si>
  <si>
    <t>B15DCCN191</t>
  </si>
  <si>
    <t>Cao Công</t>
  </si>
  <si>
    <t>Hân</t>
  </si>
  <si>
    <t>B15DCAT070</t>
  </si>
  <si>
    <t>Trương Hoàng</t>
  </si>
  <si>
    <t>B15DCCN207</t>
  </si>
  <si>
    <t>B15DCAT076</t>
  </si>
  <si>
    <t>Mai Khánh</t>
  </si>
  <si>
    <t>B15DCAT079</t>
  </si>
  <si>
    <t>Phạm Công</t>
  </si>
  <si>
    <t>Hoan</t>
  </si>
  <si>
    <t>B15DCCN244</t>
  </si>
  <si>
    <t>Hồng</t>
  </si>
  <si>
    <t>B15DCCN253</t>
  </si>
  <si>
    <t>Hoàng Đình</t>
  </si>
  <si>
    <t>B15DCCN252</t>
  </si>
  <si>
    <t>B15DCAT088</t>
  </si>
  <si>
    <t>B15DCAT091</t>
  </si>
  <si>
    <t>Lưu Quang</t>
  </si>
  <si>
    <t>B15DCCN279</t>
  </si>
  <si>
    <t>B15DCCN290</t>
  </si>
  <si>
    <t>B15DCCN303</t>
  </si>
  <si>
    <t>Lệ</t>
  </si>
  <si>
    <t>09/06/1997</t>
  </si>
  <si>
    <t>B15DCAT106</t>
  </si>
  <si>
    <t>Hoàng Vũ</t>
  </si>
  <si>
    <t>B15DCCN336</t>
  </si>
  <si>
    <t>B15DCCN337</t>
  </si>
  <si>
    <t>Trần Thị Tuyết</t>
  </si>
  <si>
    <t>B15DCCN345</t>
  </si>
  <si>
    <t>Vũ Đức</t>
  </si>
  <si>
    <t>B15DCCN350</t>
  </si>
  <si>
    <t>B15DCCN376</t>
  </si>
  <si>
    <t>Đặng Quang</t>
  </si>
  <si>
    <t>B15DCCN384</t>
  </si>
  <si>
    <t>Hoàng Ngọc</t>
  </si>
  <si>
    <t>B15DCCN395</t>
  </si>
  <si>
    <t>27/10/1997</t>
  </si>
  <si>
    <t>B15DCAT127</t>
  </si>
  <si>
    <t>B15DCCN416</t>
  </si>
  <si>
    <t>B15DCCN419</t>
  </si>
  <si>
    <t>B15DCCN421</t>
  </si>
  <si>
    <t>Bùi Anh</t>
  </si>
  <si>
    <t>B15DCCN432</t>
  </si>
  <si>
    <t>Lưu Xuân</t>
  </si>
  <si>
    <t>B15DCAT133</t>
  </si>
  <si>
    <t>Quản</t>
  </si>
  <si>
    <t>B15DCCN439</t>
  </si>
  <si>
    <t>30/08/1996</t>
  </si>
  <si>
    <t>B15DCAT137</t>
  </si>
  <si>
    <t>Vũ Kiên</t>
  </si>
  <si>
    <t>Quyết</t>
  </si>
  <si>
    <t>B15DCCN478</t>
  </si>
  <si>
    <t>B15DCCN477</t>
  </si>
  <si>
    <t>B15DCCN486</t>
  </si>
  <si>
    <t>B15DCCN504</t>
  </si>
  <si>
    <t>24/02/1997</t>
  </si>
  <si>
    <t>B15DCCN523</t>
  </si>
  <si>
    <t>Đỗ Thị Hương</t>
  </si>
  <si>
    <t>30/05/1997</t>
  </si>
  <si>
    <t>B15DCAT159</t>
  </si>
  <si>
    <t>Trần Xuân</t>
  </si>
  <si>
    <t>B15DCCN558</t>
  </si>
  <si>
    <t>Trương Mạnh</t>
  </si>
  <si>
    <t>14/09/1997</t>
  </si>
  <si>
    <t>B15DCAT176</t>
  </si>
  <si>
    <t>Đặng Đình</t>
  </si>
  <si>
    <t>B15DCCN583</t>
  </si>
  <si>
    <t>B15DCCN599</t>
  </si>
  <si>
    <t>Tụ</t>
  </si>
  <si>
    <t>B15DCAT184</t>
  </si>
  <si>
    <t>16/01/1997</t>
  </si>
  <si>
    <t>B15DCCN604</t>
  </si>
  <si>
    <t>Lường Viết</t>
  </si>
  <si>
    <t>B13CCCN172</t>
  </si>
  <si>
    <t>10/05/1994</t>
  </si>
  <si>
    <t>B15DCCN628</t>
  </si>
  <si>
    <t>Nguyễn Sơn</t>
  </si>
  <si>
    <t>B12DCCN094</t>
  </si>
  <si>
    <t>Nguyễn Khoa</t>
  </si>
  <si>
    <t>Văn</t>
  </si>
  <si>
    <t>24/11/1993</t>
  </si>
  <si>
    <t>D12ATTTM</t>
  </si>
  <si>
    <t>B15DCCN646</t>
  </si>
  <si>
    <t>Đặng Quốc</t>
  </si>
  <si>
    <t>B15DCCN644</t>
  </si>
  <si>
    <t>07/05/1997</t>
  </si>
  <si>
    <t>B15DCCN652</t>
  </si>
  <si>
    <t>Võ</t>
  </si>
  <si>
    <t>17/06/1997</t>
  </si>
  <si>
    <t>B15DCAT195</t>
  </si>
  <si>
    <t>Nhóm: INT1330-04</t>
  </si>
  <si>
    <t>B15DCCN022</t>
  </si>
  <si>
    <t>B15DCCN025</t>
  </si>
  <si>
    <t>B15DCCN032</t>
  </si>
  <si>
    <t>Nguyễn Hoàng Việt</t>
  </si>
  <si>
    <t>B15DCAT013</t>
  </si>
  <si>
    <t>Đỗ Lê Đức</t>
  </si>
  <si>
    <t>10/08/1997</t>
  </si>
  <si>
    <t>B15DCAT022</t>
  </si>
  <si>
    <t>B15DCCN068</t>
  </si>
  <si>
    <t>Đặng Xuân</t>
  </si>
  <si>
    <t>Chinh</t>
  </si>
  <si>
    <t>B15DCAT026</t>
  </si>
  <si>
    <t>09/07/1997</t>
  </si>
  <si>
    <t>B15DCCN075</t>
  </si>
  <si>
    <t>Cam Văn</t>
  </si>
  <si>
    <t>Chức</t>
  </si>
  <si>
    <t>B15DCAT032</t>
  </si>
  <si>
    <t>B14DCAT107</t>
  </si>
  <si>
    <t>08/06/1996</t>
  </si>
  <si>
    <t>D14CQAT03-B</t>
  </si>
  <si>
    <t>B15DCCN089</t>
  </si>
  <si>
    <t>Lê Huy</t>
  </si>
  <si>
    <t>B15DCCN096</t>
  </si>
  <si>
    <t>Phùng Đức</t>
  </si>
  <si>
    <t>09/11/1993</t>
  </si>
  <si>
    <t>B15DCCN101</t>
  </si>
  <si>
    <t>B15DCCN108</t>
  </si>
  <si>
    <t>Nguyễn Tài</t>
  </si>
  <si>
    <t>17/11/1997</t>
  </si>
  <si>
    <t>B15DCAT046</t>
  </si>
  <si>
    <t>B15DCCN130</t>
  </si>
  <si>
    <t>B15DCAT050</t>
  </si>
  <si>
    <t>Vũ Mạnh</t>
  </si>
  <si>
    <t>25/09/1997</t>
  </si>
  <si>
    <t>B15DCCN145</t>
  </si>
  <si>
    <t>B15DCCN148</t>
  </si>
  <si>
    <t>B15DCCN152</t>
  </si>
  <si>
    <t>Trịnh Việt</t>
  </si>
  <si>
    <t>B15DCCN155</t>
  </si>
  <si>
    <t>B15DCCN201</t>
  </si>
  <si>
    <t>Hiên</t>
  </si>
  <si>
    <t>B15DCAT066</t>
  </si>
  <si>
    <t>Nguyễn Thảo</t>
  </si>
  <si>
    <t>Hiền</t>
  </si>
  <si>
    <t>B15DCAT067</t>
  </si>
  <si>
    <t>B15DCCN215</t>
  </si>
  <si>
    <t>Tô Ngọc</t>
  </si>
  <si>
    <t>B15DCAT078</t>
  </si>
  <si>
    <t>Hoài</t>
  </si>
  <si>
    <t>B15DCCN236</t>
  </si>
  <si>
    <t>Bùi Nguyễn Huy</t>
  </si>
  <si>
    <t>B15DCCN251</t>
  </si>
  <si>
    <t>B15DCCN276</t>
  </si>
  <si>
    <t>B15DCCN700</t>
  </si>
  <si>
    <t>Kittiphatphong</t>
  </si>
  <si>
    <t>Khanthavong</t>
  </si>
  <si>
    <t>B15DCCN301</t>
  </si>
  <si>
    <t>01/10/1997</t>
  </si>
  <si>
    <t>B15DCCN321</t>
  </si>
  <si>
    <t>10/01/1997</t>
  </si>
  <si>
    <t>B15DCCN322</t>
  </si>
  <si>
    <t>22/01/1997</t>
  </si>
  <si>
    <t>B13DCCN153</t>
  </si>
  <si>
    <t>B15DCCN339</t>
  </si>
  <si>
    <t>B15DCCN370</t>
  </si>
  <si>
    <t>B15DCCN372</t>
  </si>
  <si>
    <t>Đỗ Tuấn</t>
  </si>
  <si>
    <t>B15DCCN383</t>
  </si>
  <si>
    <t>30/03/1997</t>
  </si>
  <si>
    <t>B12DCCN075</t>
  </si>
  <si>
    <t>30/05/1994</t>
  </si>
  <si>
    <t>B14DCCN287</t>
  </si>
  <si>
    <t>B15DCCN394</t>
  </si>
  <si>
    <t>B15DCCN399</t>
  </si>
  <si>
    <t>Phan Thanh</t>
  </si>
  <si>
    <t>19/03/1996</t>
  </si>
  <si>
    <t>B15DCCN402</t>
  </si>
  <si>
    <t>Nhiên</t>
  </si>
  <si>
    <t>B15DCCN417</t>
  </si>
  <si>
    <t>B15DCCN426</t>
  </si>
  <si>
    <t>05/06/1996</t>
  </si>
  <si>
    <t>B15DCCN435</t>
  </si>
  <si>
    <t>09/02/1997</t>
  </si>
  <si>
    <t>B15DCCN437</t>
  </si>
  <si>
    <t>B15DCCN446</t>
  </si>
  <si>
    <t>Hoàng Xuân</t>
  </si>
  <si>
    <t>B15DCCN470</t>
  </si>
  <si>
    <t>Nguyễn Hồng</t>
  </si>
  <si>
    <t>B15DCCN482</t>
  </si>
  <si>
    <t>Trịnh Ngọc</t>
  </si>
  <si>
    <t>18/08/1996</t>
  </si>
  <si>
    <t>B15DCCN702</t>
  </si>
  <si>
    <t>Thern</t>
  </si>
  <si>
    <t>Thammavong</t>
  </si>
  <si>
    <t>12/04/1995</t>
  </si>
  <si>
    <t>B15DCAT147</t>
  </si>
  <si>
    <t>Phạm Đình</t>
  </si>
  <si>
    <t>B15DCCN506</t>
  </si>
  <si>
    <t>B15DCAT154</t>
  </si>
  <si>
    <t>B15DCCN513</t>
  </si>
  <si>
    <t>Tống Nguyên</t>
  </si>
  <si>
    <t>B15DCCN517</t>
  </si>
  <si>
    <t>B15DCCN508</t>
  </si>
  <si>
    <t>Đoàn Văn</t>
  </si>
  <si>
    <t>B15DCCN537</t>
  </si>
  <si>
    <t>Thơ</t>
  </si>
  <si>
    <t>B15DCAT160</t>
  </si>
  <si>
    <t>16/06/1997</t>
  </si>
  <si>
    <t>B13DCCN111</t>
  </si>
  <si>
    <t>27/02/1995</t>
  </si>
  <si>
    <t>D13HTTT1</t>
  </si>
  <si>
    <t>B15DCCN581</t>
  </si>
  <si>
    <t>09/01/1997</t>
  </si>
  <si>
    <t>B15DCCN580</t>
  </si>
  <si>
    <t>B15DCCN596</t>
  </si>
  <si>
    <t>11/04/1997</t>
  </si>
  <si>
    <t>B12DCCN255</t>
  </si>
  <si>
    <t>10/02/1994</t>
  </si>
  <si>
    <t>B15DCCN605</t>
  </si>
  <si>
    <t>B15DCCN606</t>
  </si>
  <si>
    <t>B15DCCN614</t>
  </si>
  <si>
    <t>B15DCCN625</t>
  </si>
  <si>
    <t>B15DCCN636</t>
  </si>
  <si>
    <t>B15DCCN648</t>
  </si>
  <si>
    <t>B15DCCN653</t>
  </si>
  <si>
    <t>B15DCCN655</t>
  </si>
  <si>
    <t>Lê Trung</t>
  </si>
  <si>
    <t>B15DCAT197</t>
  </si>
  <si>
    <t>Lê Văn Minh</t>
  </si>
  <si>
    <t>B15DCAT198</t>
  </si>
  <si>
    <t>Vượng</t>
  </si>
  <si>
    <t>Nhóm: INT1330-03</t>
  </si>
  <si>
    <t>B15DCCN011</t>
  </si>
  <si>
    <t>Lê Vũ Minh</t>
  </si>
  <si>
    <t>B15DCCN038</t>
  </si>
  <si>
    <t>Bùi Lan</t>
  </si>
  <si>
    <t>B15DCCN055</t>
  </si>
  <si>
    <t>B15DCAT023</t>
  </si>
  <si>
    <t>Cầu</t>
  </si>
  <si>
    <t>B15DCCN076</t>
  </si>
  <si>
    <t>Mai Thành</t>
  </si>
  <si>
    <t>B15DCCN079</t>
  </si>
  <si>
    <t>Nguyễn Trần Đức</t>
  </si>
  <si>
    <t>Cư</t>
  </si>
  <si>
    <t>B12DCCN104</t>
  </si>
  <si>
    <t>Đặng Gia</t>
  </si>
  <si>
    <t>26/07/1993</t>
  </si>
  <si>
    <t>B15DCAT036</t>
  </si>
  <si>
    <t>Nguyễn Viết</t>
  </si>
  <si>
    <t>B15DCCN104</t>
  </si>
  <si>
    <t>Đạo</t>
  </si>
  <si>
    <t>B15DCCN116</t>
  </si>
  <si>
    <t>B15DCCN118</t>
  </si>
  <si>
    <t>B15DCAT043</t>
  </si>
  <si>
    <t>Điền</t>
  </si>
  <si>
    <t>B15DCCN134</t>
  </si>
  <si>
    <t>B15DCAT051</t>
  </si>
  <si>
    <t>Lê Mạnh</t>
  </si>
  <si>
    <t>B15DCCN143</t>
  </si>
  <si>
    <t>B15DCCN151</t>
  </si>
  <si>
    <t>30/09/1997</t>
  </si>
  <si>
    <t>B15DCCN154</t>
  </si>
  <si>
    <t>05/01/1997</t>
  </si>
  <si>
    <t>B15DCAT057</t>
  </si>
  <si>
    <t>Hoàng Mạnh</t>
  </si>
  <si>
    <t>B15DCCN165</t>
  </si>
  <si>
    <t>Tạ Anh</t>
  </si>
  <si>
    <t>29/12/1997</t>
  </si>
  <si>
    <t>B15DCCN192</t>
  </si>
  <si>
    <t>Ngô Thị Thu</t>
  </si>
  <si>
    <t>02/08/1997</t>
  </si>
  <si>
    <t>B15DCAT065</t>
  </si>
  <si>
    <t>B15DCCN199</t>
  </si>
  <si>
    <t>B15DCCN206</t>
  </si>
  <si>
    <t>B15DCCN225</t>
  </si>
  <si>
    <t>B15DCAT077</t>
  </si>
  <si>
    <t>Dương Đình</t>
  </si>
  <si>
    <t>B13DCCN144</t>
  </si>
  <si>
    <t>Lê Trọng</t>
  </si>
  <si>
    <t>05/05/1995</t>
  </si>
  <si>
    <t>B15DCCN231</t>
  </si>
  <si>
    <t>B15DCAT083</t>
  </si>
  <si>
    <t>Trần Phúc</t>
  </si>
  <si>
    <t>Hống</t>
  </si>
  <si>
    <t>B15DCCN268</t>
  </si>
  <si>
    <t>Đàm Khắc</t>
  </si>
  <si>
    <t>Hữu</t>
  </si>
  <si>
    <t>12/09/1996</t>
  </si>
  <si>
    <t>B15DCAT093</t>
  </si>
  <si>
    <t>16/07/1997</t>
  </si>
  <si>
    <t>B15DCCN280</t>
  </si>
  <si>
    <t>Đàm Thị Minh</t>
  </si>
  <si>
    <t>B13DCVT311</t>
  </si>
  <si>
    <t>Đinh Thế</t>
  </si>
  <si>
    <t>Khang</t>
  </si>
  <si>
    <t>10/03/1995</t>
  </si>
  <si>
    <t>D13CQVT07-B</t>
  </si>
  <si>
    <t>B15DCCN299</t>
  </si>
  <si>
    <t>23/03/1997</t>
  </si>
  <si>
    <t>B15DCAT113</t>
  </si>
  <si>
    <t>B15DCCN329</t>
  </si>
  <si>
    <t>Nguyễn Văn Thể</t>
  </si>
  <si>
    <t>B15DCCN332</t>
  </si>
  <si>
    <t>Đào Đình</t>
  </si>
  <si>
    <t>Luyện</t>
  </si>
  <si>
    <t>04/07/1997</t>
  </si>
  <si>
    <t>B15DCCN335</t>
  </si>
  <si>
    <t>Hà Thị Thanh</t>
  </si>
  <si>
    <t>B15DCCN341</t>
  </si>
  <si>
    <t>B15DCCN346</t>
  </si>
  <si>
    <t>Nguyễn Phúc</t>
  </si>
  <si>
    <t>B15DCCN353</t>
  </si>
  <si>
    <t>Nguyễn Long An</t>
  </si>
  <si>
    <t>B15DCCN356</t>
  </si>
  <si>
    <t>B15DCCN357</t>
  </si>
  <si>
    <t>B12DCCN031</t>
  </si>
  <si>
    <t>Chu Hoàng</t>
  </si>
  <si>
    <t>02/11/1994</t>
  </si>
  <si>
    <t>B15DCCN396</t>
  </si>
  <si>
    <t>Lương Thị Hồng</t>
  </si>
  <si>
    <t>B15DCAT124</t>
  </si>
  <si>
    <t>Đào Tuấn</t>
  </si>
  <si>
    <t>23/07/1995</t>
  </si>
  <si>
    <t>B15DCCN418</t>
  </si>
  <si>
    <t>B15DCCN431</t>
  </si>
  <si>
    <t>B15DCCN433</t>
  </si>
  <si>
    <t>24/04/1997</t>
  </si>
  <si>
    <t>B13DCCN517</t>
  </si>
  <si>
    <t>09/08/1994</t>
  </si>
  <si>
    <t>B15DCCN453</t>
  </si>
  <si>
    <t>Nguyễn Lương</t>
  </si>
  <si>
    <t>B15DCCN455</t>
  </si>
  <si>
    <t>B15DCCN456</t>
  </si>
  <si>
    <t>Sáu</t>
  </si>
  <si>
    <t>B15DCCN467</t>
  </si>
  <si>
    <t>Trần Lam</t>
  </si>
  <si>
    <t>B15DCCN466</t>
  </si>
  <si>
    <t>B15DCCN474</t>
  </si>
  <si>
    <t>B15DCCN502</t>
  </si>
  <si>
    <t>B15DCCN518</t>
  </si>
  <si>
    <t>11/12/1997</t>
  </si>
  <si>
    <t>B15DCCN522</t>
  </si>
  <si>
    <t>Thao</t>
  </si>
  <si>
    <t>B15DCCN531</t>
  </si>
  <si>
    <t>Thiệp</t>
  </si>
  <si>
    <t>B15DCCN544</t>
  </si>
  <si>
    <t>Thuần</t>
  </si>
  <si>
    <t>B15DCCN555</t>
  </si>
  <si>
    <t>22/04/1997</t>
  </si>
  <si>
    <t>B15DCAT166</t>
  </si>
  <si>
    <t>Tốn</t>
  </si>
  <si>
    <t>B15DCCN562</t>
  </si>
  <si>
    <t>Trần Thị Kiều</t>
  </si>
  <si>
    <t>Trinh</t>
  </si>
  <si>
    <t>B15DCCN566</t>
  </si>
  <si>
    <t>B15DCCN576</t>
  </si>
  <si>
    <t>B15DCAT180</t>
  </si>
  <si>
    <t>Đỗ Mạnh</t>
  </si>
  <si>
    <t>30/12/1997</t>
  </si>
  <si>
    <t>B15DCCN590</t>
  </si>
  <si>
    <t>Đỗ Anh</t>
  </si>
  <si>
    <t>B15DCCN609</t>
  </si>
  <si>
    <t>B15DCAT191</t>
  </si>
  <si>
    <t>29/08/1996</t>
  </si>
  <si>
    <t>B15DCCN638</t>
  </si>
  <si>
    <t>Ước</t>
  </si>
  <si>
    <t>B15DCCN640</t>
  </si>
  <si>
    <t>B15DCCN650</t>
  </si>
  <si>
    <t>09/08/1995</t>
  </si>
  <si>
    <t>B15DCCN665</t>
  </si>
  <si>
    <t>Vongxay</t>
  </si>
  <si>
    <t>Volavongsa</t>
  </si>
  <si>
    <t>09/07/1996</t>
  </si>
  <si>
    <t>B15DCCN701</t>
  </si>
  <si>
    <t>Sompaseuth</t>
  </si>
  <si>
    <t>Xaysongkham</t>
  </si>
  <si>
    <t>30/01/1995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</si>
</sst>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5" x14ac:knownFonts="1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9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15" xfId="0" quotePrefix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 applyProtection="1">
      <alignment horizontal="center" vertical="center"/>
      <protection hidden="1"/>
    </xf>
    <xf numFmtId="164" fontId="3" fillId="0" borderId="17" xfId="4" quotePrefix="1" applyNumberFormat="1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hidden="1"/>
    </xf>
    <xf numFmtId="0" fontId="23" fillId="0" borderId="12" xfId="0" applyFont="1" applyFill="1" applyBorder="1" applyAlignment="1" applyProtection="1">
      <alignment horizontal="center" vertical="center"/>
      <protection hidden="1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11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tabSelected="1" workbookViewId="0">
      <pane ySplit="2" topLeftCell="A36" activePane="bottomLeft" state="frozen"/>
      <selection activeCell="B1" activeCellId="4" sqref="B1:U1048576 B1:U1048576 B1:U1048576 B1:U1048576 B1:U1048576"/>
      <selection pane="bottomLeft" activeCell="L37" sqref="L37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2.75" style="1" customWidth="1"/>
    <col min="5" max="5" width="9.62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1089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INT1330-08</v>
      </c>
      <c r="W7" s="58">
        <f>+$AF$7+$AH$7+$AD$7</f>
        <v>74</v>
      </c>
      <c r="X7" s="52">
        <f>COUNTIF($P$8:$P$108,"Khiển trách")</f>
        <v>0</v>
      </c>
      <c r="Y7" s="52">
        <f>COUNTIF($P$8:$P$108,"Cảnh cáo")</f>
        <v>0</v>
      </c>
      <c r="Z7" s="52">
        <f>COUNTIF($P$8:$P$108,"Đình chỉ thi")</f>
        <v>0</v>
      </c>
      <c r="AA7" s="59">
        <f>+($X$7+$Y$7+$Z$7)/$W$7*100%</f>
        <v>0</v>
      </c>
      <c r="AB7" s="52">
        <f>SUM(COUNTIF($P$8:$P$106,"Vắng"),COUNTIF($P$8:$P$106,"Vắng có phép"))</f>
        <v>5</v>
      </c>
      <c r="AC7" s="60">
        <f>+$AB$7/$W$7</f>
        <v>6.7567567567567571E-2</v>
      </c>
      <c r="AD7" s="61">
        <f>COUNTIF($T$8:$T$106,"Thi lại")</f>
        <v>0</v>
      </c>
      <c r="AE7" s="60">
        <f>+$AD$7/$W$7</f>
        <v>0</v>
      </c>
      <c r="AF7" s="61">
        <f>COUNTIF($T$8:$T$107,"Học lại")</f>
        <v>42</v>
      </c>
      <c r="AG7" s="60">
        <f>+$AF$7/$W$7</f>
        <v>0.56756756756756754</v>
      </c>
      <c r="AH7" s="52">
        <f>COUNTIF($T$9:$T$107,"Đạt")</f>
        <v>32</v>
      </c>
      <c r="AI7" s="59">
        <f>+$AH$7/$W$7</f>
        <v>0.43243243243243246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 x14ac:dyDescent="0.25">
      <c r="B9" s="11">
        <v>1</v>
      </c>
      <c r="C9" s="12" t="s">
        <v>1090</v>
      </c>
      <c r="D9" s="13" t="s">
        <v>171</v>
      </c>
      <c r="E9" s="14" t="s">
        <v>46</v>
      </c>
      <c r="F9" s="15" t="s">
        <v>521</v>
      </c>
      <c r="G9" s="12" t="s">
        <v>83</v>
      </c>
      <c r="H9" s="16">
        <v>7</v>
      </c>
      <c r="I9" s="16">
        <v>4</v>
      </c>
      <c r="J9" s="16" t="s">
        <v>25</v>
      </c>
      <c r="K9" s="16">
        <v>5</v>
      </c>
      <c r="L9" s="17">
        <v>1</v>
      </c>
      <c r="M9" s="18">
        <f t="shared" ref="M9:M40" si="0">ROUND(SUMPRODUCT(H9:L9,$H$8:$L$8)/100,1)</f>
        <v>2.7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19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1.5" customHeight="1" x14ac:dyDescent="0.25">
      <c r="B10" s="22">
        <v>2</v>
      </c>
      <c r="C10" s="23" t="s">
        <v>1091</v>
      </c>
      <c r="D10" s="24" t="s">
        <v>174</v>
      </c>
      <c r="E10" s="25" t="s">
        <v>51</v>
      </c>
      <c r="F10" s="26" t="s">
        <v>1092</v>
      </c>
      <c r="G10" s="23" t="s">
        <v>63</v>
      </c>
      <c r="H10" s="27">
        <v>9</v>
      </c>
      <c r="I10" s="27">
        <v>4</v>
      </c>
      <c r="J10" s="27" t="s">
        <v>25</v>
      </c>
      <c r="K10" s="27">
        <v>4</v>
      </c>
      <c r="L10" s="70">
        <v>1</v>
      </c>
      <c r="M10" s="28">
        <f t="shared" si="0"/>
        <v>2.7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2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1.5" customHeight="1" x14ac:dyDescent="0.25">
      <c r="B11" s="22">
        <v>3</v>
      </c>
      <c r="C11" s="23" t="s">
        <v>1093</v>
      </c>
      <c r="D11" s="24" t="s">
        <v>565</v>
      </c>
      <c r="E11" s="25" t="s">
        <v>51</v>
      </c>
      <c r="F11" s="26" t="s">
        <v>1094</v>
      </c>
      <c r="G11" s="23" t="s">
        <v>68</v>
      </c>
      <c r="H11" s="27">
        <v>10</v>
      </c>
      <c r="I11" s="27">
        <v>6</v>
      </c>
      <c r="J11" s="27" t="s">
        <v>25</v>
      </c>
      <c r="K11" s="27">
        <v>5</v>
      </c>
      <c r="L11" s="70">
        <v>3</v>
      </c>
      <c r="M11" s="28">
        <f t="shared" si="0"/>
        <v>4.4000000000000004</v>
      </c>
      <c r="N11" s="29" t="str">
        <f t="shared" si="1"/>
        <v>D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1.5" customHeight="1" x14ac:dyDescent="0.25">
      <c r="B12" s="22">
        <v>4</v>
      </c>
      <c r="C12" s="23" t="s">
        <v>1095</v>
      </c>
      <c r="D12" s="24" t="s">
        <v>1096</v>
      </c>
      <c r="E12" s="25" t="s">
        <v>51</v>
      </c>
      <c r="F12" s="26" t="s">
        <v>668</v>
      </c>
      <c r="G12" s="23" t="s">
        <v>108</v>
      </c>
      <c r="H12" s="27">
        <v>10</v>
      </c>
      <c r="I12" s="27">
        <v>4</v>
      </c>
      <c r="J12" s="27" t="s">
        <v>25</v>
      </c>
      <c r="K12" s="27">
        <v>4</v>
      </c>
      <c r="L12" s="70">
        <v>3</v>
      </c>
      <c r="M12" s="28">
        <f t="shared" si="0"/>
        <v>4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 x14ac:dyDescent="0.25">
      <c r="B13" s="22">
        <v>5</v>
      </c>
      <c r="C13" s="23" t="s">
        <v>1097</v>
      </c>
      <c r="D13" s="24" t="s">
        <v>1098</v>
      </c>
      <c r="E13" s="25" t="s">
        <v>51</v>
      </c>
      <c r="F13" s="26" t="s">
        <v>595</v>
      </c>
      <c r="G13" s="23" t="s">
        <v>73</v>
      </c>
      <c r="H13" s="27">
        <v>8</v>
      </c>
      <c r="I13" s="27">
        <v>4</v>
      </c>
      <c r="J13" s="27" t="s">
        <v>25</v>
      </c>
      <c r="K13" s="27">
        <v>4</v>
      </c>
      <c r="L13" s="70">
        <v>2</v>
      </c>
      <c r="M13" s="28">
        <f t="shared" si="0"/>
        <v>3.2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2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 x14ac:dyDescent="0.25">
      <c r="B14" s="22">
        <v>6</v>
      </c>
      <c r="C14" s="23" t="s">
        <v>1099</v>
      </c>
      <c r="D14" s="24" t="s">
        <v>1100</v>
      </c>
      <c r="E14" s="25" t="s">
        <v>51</v>
      </c>
      <c r="F14" s="26" t="s">
        <v>605</v>
      </c>
      <c r="G14" s="23" t="s">
        <v>93</v>
      </c>
      <c r="H14" s="27">
        <v>10</v>
      </c>
      <c r="I14" s="27">
        <v>4</v>
      </c>
      <c r="J14" s="27" t="s">
        <v>25</v>
      </c>
      <c r="K14" s="27">
        <v>5</v>
      </c>
      <c r="L14" s="77">
        <v>2</v>
      </c>
      <c r="M14" s="28">
        <f t="shared" si="0"/>
        <v>3.6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 x14ac:dyDescent="0.25">
      <c r="B15" s="22">
        <v>7</v>
      </c>
      <c r="C15" s="23" t="s">
        <v>1101</v>
      </c>
      <c r="D15" s="24" t="s">
        <v>1102</v>
      </c>
      <c r="E15" s="25" t="s">
        <v>1103</v>
      </c>
      <c r="F15" s="26" t="s">
        <v>669</v>
      </c>
      <c r="G15" s="23" t="s">
        <v>164</v>
      </c>
      <c r="H15" s="27">
        <v>9</v>
      </c>
      <c r="I15" s="27">
        <v>4</v>
      </c>
      <c r="J15" s="27" t="s">
        <v>25</v>
      </c>
      <c r="K15" s="27">
        <v>4</v>
      </c>
      <c r="L15" s="77">
        <v>5</v>
      </c>
      <c r="M15" s="28">
        <f t="shared" si="0"/>
        <v>5.0999999999999996</v>
      </c>
      <c r="N15" s="29" t="str">
        <f t="shared" si="1"/>
        <v>D+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 x14ac:dyDescent="0.25">
      <c r="B16" s="22">
        <v>8</v>
      </c>
      <c r="C16" s="23" t="s">
        <v>1104</v>
      </c>
      <c r="D16" s="24" t="s">
        <v>463</v>
      </c>
      <c r="E16" s="25" t="s">
        <v>550</v>
      </c>
      <c r="F16" s="26" t="s">
        <v>1105</v>
      </c>
      <c r="G16" s="23" t="s">
        <v>129</v>
      </c>
      <c r="H16" s="27">
        <v>8</v>
      </c>
      <c r="I16" s="27">
        <v>6</v>
      </c>
      <c r="J16" s="27" t="s">
        <v>25</v>
      </c>
      <c r="K16" s="27">
        <v>4</v>
      </c>
      <c r="L16" s="77">
        <v>2</v>
      </c>
      <c r="M16" s="28">
        <f t="shared" si="0"/>
        <v>3.4</v>
      </c>
      <c r="N16" s="29" t="str">
        <f t="shared" si="1"/>
        <v>F</v>
      </c>
      <c r="O16" s="30" t="str">
        <f t="shared" si="2"/>
        <v>Kém</v>
      </c>
      <c r="P16" s="31" t="str">
        <f t="shared" si="3"/>
        <v/>
      </c>
      <c r="Q16" s="32"/>
      <c r="R16" s="3"/>
      <c r="S16" s="21"/>
      <c r="T16" s="72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 x14ac:dyDescent="0.25">
      <c r="B17" s="22">
        <v>9</v>
      </c>
      <c r="C17" s="23" t="s">
        <v>1106</v>
      </c>
      <c r="D17" s="24" t="s">
        <v>274</v>
      </c>
      <c r="E17" s="25" t="s">
        <v>349</v>
      </c>
      <c r="F17" s="26" t="s">
        <v>207</v>
      </c>
      <c r="G17" s="23" t="s">
        <v>68</v>
      </c>
      <c r="H17" s="27">
        <v>10</v>
      </c>
      <c r="I17" s="27">
        <v>4</v>
      </c>
      <c r="J17" s="27" t="s">
        <v>25</v>
      </c>
      <c r="K17" s="27">
        <v>5</v>
      </c>
      <c r="L17" s="77">
        <v>1</v>
      </c>
      <c r="M17" s="28">
        <f t="shared" si="0"/>
        <v>3</v>
      </c>
      <c r="N17" s="29" t="str">
        <f t="shared" si="1"/>
        <v>F</v>
      </c>
      <c r="O17" s="30" t="str">
        <f t="shared" si="2"/>
        <v>Kém</v>
      </c>
      <c r="P17" s="31" t="str">
        <f t="shared" si="3"/>
        <v/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 x14ac:dyDescent="0.25">
      <c r="B18" s="22">
        <v>10</v>
      </c>
      <c r="C18" s="23" t="s">
        <v>1107</v>
      </c>
      <c r="D18" s="24" t="s">
        <v>304</v>
      </c>
      <c r="E18" s="25" t="s">
        <v>552</v>
      </c>
      <c r="F18" s="26" t="s">
        <v>1108</v>
      </c>
      <c r="G18" s="23" t="s">
        <v>93</v>
      </c>
      <c r="H18" s="27">
        <v>9</v>
      </c>
      <c r="I18" s="27">
        <v>4</v>
      </c>
      <c r="J18" s="27" t="s">
        <v>25</v>
      </c>
      <c r="K18" s="27">
        <v>4</v>
      </c>
      <c r="L18" s="70">
        <v>1</v>
      </c>
      <c r="M18" s="28">
        <f t="shared" si="0"/>
        <v>2.7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2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 x14ac:dyDescent="0.25">
      <c r="B19" s="22">
        <v>11</v>
      </c>
      <c r="C19" s="23" t="s">
        <v>1109</v>
      </c>
      <c r="D19" s="24" t="s">
        <v>120</v>
      </c>
      <c r="E19" s="25" t="s">
        <v>86</v>
      </c>
      <c r="F19" s="26" t="s">
        <v>1110</v>
      </c>
      <c r="G19" s="23" t="s">
        <v>83</v>
      </c>
      <c r="H19" s="27">
        <v>10</v>
      </c>
      <c r="I19" s="27">
        <v>4</v>
      </c>
      <c r="J19" s="27" t="s">
        <v>25</v>
      </c>
      <c r="K19" s="27">
        <v>5</v>
      </c>
      <c r="L19" s="70">
        <v>1</v>
      </c>
      <c r="M19" s="28">
        <f t="shared" si="0"/>
        <v>3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 x14ac:dyDescent="0.25">
      <c r="B20" s="22">
        <v>12</v>
      </c>
      <c r="C20" s="23" t="s">
        <v>1111</v>
      </c>
      <c r="D20" s="24" t="s">
        <v>1112</v>
      </c>
      <c r="E20" s="25" t="s">
        <v>86</v>
      </c>
      <c r="F20" s="26" t="s">
        <v>637</v>
      </c>
      <c r="G20" s="23" t="s">
        <v>164</v>
      </c>
      <c r="H20" s="27">
        <v>5</v>
      </c>
      <c r="I20" s="27">
        <v>4</v>
      </c>
      <c r="J20" s="27" t="s">
        <v>25</v>
      </c>
      <c r="K20" s="27">
        <v>4</v>
      </c>
      <c r="L20" s="70">
        <v>0</v>
      </c>
      <c r="M20" s="28">
        <f t="shared" si="0"/>
        <v>1.7</v>
      </c>
      <c r="N20" s="29" t="str">
        <f t="shared" si="1"/>
        <v>F</v>
      </c>
      <c r="O20" s="30" t="str">
        <f t="shared" si="2"/>
        <v>Kém</v>
      </c>
      <c r="P20" s="75" t="s">
        <v>1087</v>
      </c>
      <c r="Q20" s="32"/>
      <c r="R20" s="3"/>
      <c r="S20" s="21"/>
      <c r="T20" s="72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 x14ac:dyDescent="0.25">
      <c r="B21" s="22">
        <v>13</v>
      </c>
      <c r="C21" s="23" t="s">
        <v>1113</v>
      </c>
      <c r="D21" s="24" t="s">
        <v>304</v>
      </c>
      <c r="E21" s="25" t="s">
        <v>86</v>
      </c>
      <c r="F21" s="26" t="s">
        <v>630</v>
      </c>
      <c r="G21" s="23" t="s">
        <v>68</v>
      </c>
      <c r="H21" s="27">
        <v>3</v>
      </c>
      <c r="I21" s="27">
        <v>4</v>
      </c>
      <c r="J21" s="27" t="s">
        <v>25</v>
      </c>
      <c r="K21" s="27">
        <v>1</v>
      </c>
      <c r="L21" s="70">
        <v>0</v>
      </c>
      <c r="M21" s="28">
        <f t="shared" si="0"/>
        <v>0.9</v>
      </c>
      <c r="N21" s="29" t="str">
        <f t="shared" si="1"/>
        <v>F</v>
      </c>
      <c r="O21" s="30" t="str">
        <f t="shared" si="2"/>
        <v>Kém</v>
      </c>
      <c r="P21" s="75" t="s">
        <v>1087</v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 x14ac:dyDescent="0.25">
      <c r="B22" s="22">
        <v>14</v>
      </c>
      <c r="C22" s="23" t="s">
        <v>1114</v>
      </c>
      <c r="D22" s="24" t="s">
        <v>1115</v>
      </c>
      <c r="E22" s="25" t="s">
        <v>587</v>
      </c>
      <c r="F22" s="26" t="s">
        <v>644</v>
      </c>
      <c r="G22" s="23" t="s">
        <v>53</v>
      </c>
      <c r="H22" s="27">
        <v>10</v>
      </c>
      <c r="I22" s="27">
        <v>4</v>
      </c>
      <c r="J22" s="27" t="s">
        <v>25</v>
      </c>
      <c r="K22" s="27">
        <v>5</v>
      </c>
      <c r="L22" s="70">
        <v>3</v>
      </c>
      <c r="M22" s="28">
        <f t="shared" si="0"/>
        <v>4.2</v>
      </c>
      <c r="N22" s="29" t="str">
        <f t="shared" si="1"/>
        <v>D</v>
      </c>
      <c r="O22" s="30" t="str">
        <f t="shared" si="2"/>
        <v>Trung bình yếu</v>
      </c>
      <c r="P22" s="31" t="str">
        <f t="shared" ref="P22:P46" si="5">+IF(OR($H22=0,$I22=0,$J22=0,$K22=0),"Không đủ ĐKDT",IF(AND(L22=0,M22&gt;4),"Không đạt",""))</f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 x14ac:dyDescent="0.25">
      <c r="B23" s="22">
        <v>15</v>
      </c>
      <c r="C23" s="23" t="s">
        <v>1116</v>
      </c>
      <c r="D23" s="24" t="s">
        <v>142</v>
      </c>
      <c r="E23" s="25" t="s">
        <v>91</v>
      </c>
      <c r="F23" s="26" t="s">
        <v>172</v>
      </c>
      <c r="G23" s="23" t="s">
        <v>63</v>
      </c>
      <c r="H23" s="27">
        <v>10</v>
      </c>
      <c r="I23" s="27">
        <v>4</v>
      </c>
      <c r="J23" s="27" t="s">
        <v>25</v>
      </c>
      <c r="K23" s="27">
        <v>5</v>
      </c>
      <c r="L23" s="70">
        <v>8</v>
      </c>
      <c r="M23" s="28">
        <f t="shared" si="0"/>
        <v>7.2</v>
      </c>
      <c r="N23" s="29" t="str">
        <f t="shared" si="1"/>
        <v>B</v>
      </c>
      <c r="O23" s="30" t="str">
        <f t="shared" si="2"/>
        <v>Khá</v>
      </c>
      <c r="P23" s="31" t="str">
        <f t="shared" si="5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 x14ac:dyDescent="0.25">
      <c r="B24" s="22">
        <v>16</v>
      </c>
      <c r="C24" s="23" t="s">
        <v>1117</v>
      </c>
      <c r="D24" s="24" t="s">
        <v>575</v>
      </c>
      <c r="E24" s="25" t="s">
        <v>91</v>
      </c>
      <c r="F24" s="26" t="s">
        <v>118</v>
      </c>
      <c r="G24" s="23" t="s">
        <v>88</v>
      </c>
      <c r="H24" s="27">
        <v>10</v>
      </c>
      <c r="I24" s="27">
        <v>4</v>
      </c>
      <c r="J24" s="27" t="s">
        <v>25</v>
      </c>
      <c r="K24" s="27">
        <v>4</v>
      </c>
      <c r="L24" s="70">
        <v>3</v>
      </c>
      <c r="M24" s="28">
        <f t="shared" si="0"/>
        <v>4</v>
      </c>
      <c r="N24" s="29" t="str">
        <f t="shared" si="1"/>
        <v>D</v>
      </c>
      <c r="O24" s="30" t="str">
        <f t="shared" si="2"/>
        <v>Trung bình yếu</v>
      </c>
      <c r="P24" s="31" t="str">
        <f t="shared" si="5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 x14ac:dyDescent="0.25">
      <c r="B25" s="22">
        <v>17</v>
      </c>
      <c r="C25" s="23" t="s">
        <v>1118</v>
      </c>
      <c r="D25" s="24" t="s">
        <v>667</v>
      </c>
      <c r="E25" s="25" t="s">
        <v>91</v>
      </c>
      <c r="F25" s="26" t="s">
        <v>1119</v>
      </c>
      <c r="G25" s="23" t="s">
        <v>129</v>
      </c>
      <c r="H25" s="27">
        <v>10</v>
      </c>
      <c r="I25" s="27">
        <v>4</v>
      </c>
      <c r="J25" s="27" t="s">
        <v>25</v>
      </c>
      <c r="K25" s="27">
        <v>4</v>
      </c>
      <c r="L25" s="70">
        <v>1</v>
      </c>
      <c r="M25" s="28">
        <f t="shared" si="0"/>
        <v>2.8</v>
      </c>
      <c r="N25" s="29" t="str">
        <f t="shared" si="1"/>
        <v>F</v>
      </c>
      <c r="O25" s="30" t="str">
        <f t="shared" si="2"/>
        <v>Kém</v>
      </c>
      <c r="P25" s="31" t="str">
        <f t="shared" si="5"/>
        <v/>
      </c>
      <c r="Q25" s="32"/>
      <c r="R25" s="3"/>
      <c r="S25" s="21"/>
      <c r="T25" s="72" t="str">
        <f t="shared" si="4"/>
        <v>Học lại</v>
      </c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</row>
    <row r="26" spans="2:35" ht="31.5" customHeight="1" x14ac:dyDescent="0.25">
      <c r="B26" s="22">
        <v>18</v>
      </c>
      <c r="C26" s="23" t="s">
        <v>1120</v>
      </c>
      <c r="D26" s="24" t="s">
        <v>156</v>
      </c>
      <c r="E26" s="25" t="s">
        <v>110</v>
      </c>
      <c r="F26" s="26" t="s">
        <v>441</v>
      </c>
      <c r="G26" s="23" t="s">
        <v>88</v>
      </c>
      <c r="H26" s="27">
        <v>7</v>
      </c>
      <c r="I26" s="27">
        <v>4</v>
      </c>
      <c r="J26" s="27" t="s">
        <v>25</v>
      </c>
      <c r="K26" s="27">
        <v>4</v>
      </c>
      <c r="L26" s="70">
        <v>3</v>
      </c>
      <c r="M26" s="28">
        <f t="shared" si="0"/>
        <v>3.7</v>
      </c>
      <c r="N26" s="29" t="str">
        <f t="shared" si="1"/>
        <v>F</v>
      </c>
      <c r="O26" s="30" t="str">
        <f t="shared" si="2"/>
        <v>Kém</v>
      </c>
      <c r="P26" s="31" t="str">
        <f t="shared" si="5"/>
        <v/>
      </c>
      <c r="Q26" s="32"/>
      <c r="R26" s="3"/>
      <c r="S26" s="21"/>
      <c r="T26" s="72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 x14ac:dyDescent="0.25">
      <c r="B27" s="22">
        <v>19</v>
      </c>
      <c r="C27" s="23" t="s">
        <v>1121</v>
      </c>
      <c r="D27" s="24" t="s">
        <v>483</v>
      </c>
      <c r="E27" s="25" t="s">
        <v>121</v>
      </c>
      <c r="F27" s="26" t="s">
        <v>645</v>
      </c>
      <c r="G27" s="23" t="s">
        <v>78</v>
      </c>
      <c r="H27" s="27">
        <v>9</v>
      </c>
      <c r="I27" s="27">
        <v>4</v>
      </c>
      <c r="J27" s="27" t="s">
        <v>25</v>
      </c>
      <c r="K27" s="27">
        <v>4</v>
      </c>
      <c r="L27" s="70">
        <v>1</v>
      </c>
      <c r="M27" s="28">
        <f t="shared" si="0"/>
        <v>2.7</v>
      </c>
      <c r="N27" s="29" t="str">
        <f t="shared" si="1"/>
        <v>F</v>
      </c>
      <c r="O27" s="30" t="str">
        <f t="shared" si="2"/>
        <v>Kém</v>
      </c>
      <c r="P27" s="31" t="str">
        <f t="shared" si="5"/>
        <v/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 x14ac:dyDescent="0.25">
      <c r="B28" s="22">
        <v>20</v>
      </c>
      <c r="C28" s="23" t="s">
        <v>1122</v>
      </c>
      <c r="D28" s="24" t="s">
        <v>483</v>
      </c>
      <c r="E28" s="25" t="s">
        <v>132</v>
      </c>
      <c r="F28" s="26" t="s">
        <v>670</v>
      </c>
      <c r="G28" s="23" t="s">
        <v>88</v>
      </c>
      <c r="H28" s="27">
        <v>9</v>
      </c>
      <c r="I28" s="27">
        <v>4</v>
      </c>
      <c r="J28" s="27" t="s">
        <v>25</v>
      </c>
      <c r="K28" s="27">
        <v>5</v>
      </c>
      <c r="L28" s="70">
        <v>5</v>
      </c>
      <c r="M28" s="28">
        <f t="shared" si="0"/>
        <v>5.3</v>
      </c>
      <c r="N28" s="29" t="str">
        <f t="shared" si="1"/>
        <v>D+</v>
      </c>
      <c r="O28" s="30" t="str">
        <f t="shared" si="2"/>
        <v>Trung bình yếu</v>
      </c>
      <c r="P28" s="31" t="str">
        <f t="shared" si="5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 x14ac:dyDescent="0.25">
      <c r="B29" s="22">
        <v>21</v>
      </c>
      <c r="C29" s="23" t="s">
        <v>1123</v>
      </c>
      <c r="D29" s="24" t="s">
        <v>1124</v>
      </c>
      <c r="E29" s="25" t="s">
        <v>139</v>
      </c>
      <c r="F29" s="26" t="s">
        <v>1125</v>
      </c>
      <c r="G29" s="23" t="s">
        <v>53</v>
      </c>
      <c r="H29" s="27">
        <v>9</v>
      </c>
      <c r="I29" s="27">
        <v>4</v>
      </c>
      <c r="J29" s="27" t="s">
        <v>25</v>
      </c>
      <c r="K29" s="27">
        <v>4</v>
      </c>
      <c r="L29" s="70">
        <v>2</v>
      </c>
      <c r="M29" s="28">
        <f t="shared" si="0"/>
        <v>3.3</v>
      </c>
      <c r="N29" s="29" t="str">
        <f t="shared" si="1"/>
        <v>F</v>
      </c>
      <c r="O29" s="30" t="str">
        <f t="shared" si="2"/>
        <v>Kém</v>
      </c>
      <c r="P29" s="31" t="str">
        <f t="shared" si="5"/>
        <v/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 x14ac:dyDescent="0.25">
      <c r="B30" s="22">
        <v>22</v>
      </c>
      <c r="C30" s="23" t="s">
        <v>1126</v>
      </c>
      <c r="D30" s="24" t="s">
        <v>1127</v>
      </c>
      <c r="E30" s="25" t="s">
        <v>1128</v>
      </c>
      <c r="F30" s="26" t="s">
        <v>1129</v>
      </c>
      <c r="G30" s="23" t="s">
        <v>154</v>
      </c>
      <c r="H30" s="27">
        <v>9</v>
      </c>
      <c r="I30" s="27">
        <v>4</v>
      </c>
      <c r="J30" s="27" t="s">
        <v>25</v>
      </c>
      <c r="K30" s="27">
        <v>4</v>
      </c>
      <c r="L30" s="70">
        <v>1</v>
      </c>
      <c r="M30" s="28">
        <f t="shared" si="0"/>
        <v>2.7</v>
      </c>
      <c r="N30" s="29" t="str">
        <f t="shared" si="1"/>
        <v>F</v>
      </c>
      <c r="O30" s="30" t="str">
        <f t="shared" si="2"/>
        <v>Kém</v>
      </c>
      <c r="P30" s="31" t="str">
        <f t="shared" si="5"/>
        <v/>
      </c>
      <c r="Q30" s="32"/>
      <c r="R30" s="3"/>
      <c r="S30" s="21"/>
      <c r="T30" s="72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 x14ac:dyDescent="0.25">
      <c r="B31" s="22">
        <v>23</v>
      </c>
      <c r="C31" s="23" t="s">
        <v>1130</v>
      </c>
      <c r="D31" s="24" t="s">
        <v>206</v>
      </c>
      <c r="E31" s="25" t="s">
        <v>1131</v>
      </c>
      <c r="F31" s="26" t="s">
        <v>1132</v>
      </c>
      <c r="G31" s="23" t="s">
        <v>78</v>
      </c>
      <c r="H31" s="27">
        <v>7</v>
      </c>
      <c r="I31" s="27">
        <v>4</v>
      </c>
      <c r="J31" s="27" t="s">
        <v>25</v>
      </c>
      <c r="K31" s="27">
        <v>5</v>
      </c>
      <c r="L31" s="70">
        <v>4</v>
      </c>
      <c r="M31" s="28">
        <f t="shared" si="0"/>
        <v>4.5</v>
      </c>
      <c r="N31" s="29" t="str">
        <f t="shared" si="1"/>
        <v>D</v>
      </c>
      <c r="O31" s="30" t="str">
        <f t="shared" si="2"/>
        <v>Trung bình yếu</v>
      </c>
      <c r="P31" s="31" t="str">
        <f t="shared" si="5"/>
        <v/>
      </c>
      <c r="Q31" s="32"/>
      <c r="R31" s="3"/>
      <c r="S31" s="21"/>
      <c r="T31" s="72" t="str">
        <f t="shared" si="4"/>
        <v>Đạt</v>
      </c>
      <c r="U31" s="63"/>
      <c r="V31" s="63"/>
      <c r="W31" s="76"/>
      <c r="X31" s="53"/>
      <c r="Y31" s="53"/>
      <c r="Z31" s="53"/>
      <c r="AA31" s="64"/>
      <c r="AB31" s="53"/>
      <c r="AC31" s="65"/>
      <c r="AD31" s="66"/>
      <c r="AE31" s="65"/>
      <c r="AF31" s="66"/>
      <c r="AG31" s="65"/>
      <c r="AH31" s="53"/>
      <c r="AI31" s="64"/>
    </row>
    <row r="32" spans="2:35" ht="31.5" customHeight="1" x14ac:dyDescent="0.25">
      <c r="B32" s="22">
        <v>24</v>
      </c>
      <c r="C32" s="23" t="s">
        <v>1133</v>
      </c>
      <c r="D32" s="24" t="s">
        <v>1134</v>
      </c>
      <c r="E32" s="25" t="s">
        <v>150</v>
      </c>
      <c r="F32" s="26" t="s">
        <v>1135</v>
      </c>
      <c r="G32" s="23" t="s">
        <v>1136</v>
      </c>
      <c r="H32" s="27">
        <v>10</v>
      </c>
      <c r="I32" s="27">
        <v>4</v>
      </c>
      <c r="J32" s="27" t="s">
        <v>25</v>
      </c>
      <c r="K32" s="27">
        <v>5</v>
      </c>
      <c r="L32" s="70">
        <v>4</v>
      </c>
      <c r="M32" s="28">
        <f t="shared" si="0"/>
        <v>4.8</v>
      </c>
      <c r="N32" s="29" t="str">
        <f t="shared" si="1"/>
        <v>D</v>
      </c>
      <c r="O32" s="30" t="str">
        <f t="shared" si="2"/>
        <v>Trung bình yếu</v>
      </c>
      <c r="P32" s="31" t="str">
        <f t="shared" si="5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 x14ac:dyDescent="0.25">
      <c r="B33" s="22">
        <v>25</v>
      </c>
      <c r="C33" s="23" t="s">
        <v>1137</v>
      </c>
      <c r="D33" s="24" t="s">
        <v>1138</v>
      </c>
      <c r="E33" s="25" t="s">
        <v>150</v>
      </c>
      <c r="F33" s="26" t="s">
        <v>1139</v>
      </c>
      <c r="G33" s="23" t="s">
        <v>136</v>
      </c>
      <c r="H33" s="27">
        <v>10</v>
      </c>
      <c r="I33" s="27">
        <v>4</v>
      </c>
      <c r="J33" s="27" t="s">
        <v>25</v>
      </c>
      <c r="K33" s="27">
        <v>4</v>
      </c>
      <c r="L33" s="70">
        <v>4</v>
      </c>
      <c r="M33" s="28">
        <f t="shared" si="0"/>
        <v>4.5999999999999996</v>
      </c>
      <c r="N33" s="29" t="str">
        <f t="shared" si="1"/>
        <v>D</v>
      </c>
      <c r="O33" s="30" t="str">
        <f t="shared" si="2"/>
        <v>Trung bình yếu</v>
      </c>
      <c r="P33" s="31" t="str">
        <f t="shared" si="5"/>
        <v/>
      </c>
      <c r="Q33" s="32"/>
      <c r="R33" s="3"/>
      <c r="S33" s="21"/>
      <c r="T33" s="72" t="str">
        <f t="shared" si="4"/>
        <v>Đạt</v>
      </c>
      <c r="U33" s="62"/>
      <c r="V33" s="62"/>
      <c r="W33" s="62"/>
      <c r="X33" s="54"/>
      <c r="Y33" s="54"/>
      <c r="Z33" s="54"/>
      <c r="AA33" s="54"/>
      <c r="AB33" s="53"/>
      <c r="AC33" s="54"/>
      <c r="AD33" s="54"/>
      <c r="AE33" s="54"/>
      <c r="AF33" s="54"/>
      <c r="AG33" s="54"/>
      <c r="AH33" s="54"/>
      <c r="AI33" s="55"/>
    </row>
    <row r="34" spans="2:35" ht="31.5" customHeight="1" x14ac:dyDescent="0.25">
      <c r="B34" s="22">
        <v>26</v>
      </c>
      <c r="C34" s="23" t="s">
        <v>1140</v>
      </c>
      <c r="D34" s="24" t="s">
        <v>526</v>
      </c>
      <c r="E34" s="25" t="s">
        <v>150</v>
      </c>
      <c r="F34" s="26" t="s">
        <v>192</v>
      </c>
      <c r="G34" s="23" t="s">
        <v>129</v>
      </c>
      <c r="H34" s="27">
        <v>10</v>
      </c>
      <c r="I34" s="27">
        <v>4</v>
      </c>
      <c r="J34" s="27" t="s">
        <v>25</v>
      </c>
      <c r="K34" s="27">
        <v>4</v>
      </c>
      <c r="L34" s="70">
        <v>1</v>
      </c>
      <c r="M34" s="28">
        <f t="shared" si="0"/>
        <v>2.8</v>
      </c>
      <c r="N34" s="29" t="str">
        <f t="shared" si="1"/>
        <v>F</v>
      </c>
      <c r="O34" s="30" t="str">
        <f t="shared" si="2"/>
        <v>Kém</v>
      </c>
      <c r="P34" s="31" t="str">
        <f t="shared" si="5"/>
        <v/>
      </c>
      <c r="Q34" s="32"/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 x14ac:dyDescent="0.25">
      <c r="B35" s="22">
        <v>27</v>
      </c>
      <c r="C35" s="23" t="s">
        <v>1141</v>
      </c>
      <c r="D35" s="24" t="s">
        <v>671</v>
      </c>
      <c r="E35" s="25" t="s">
        <v>382</v>
      </c>
      <c r="F35" s="26" t="s">
        <v>672</v>
      </c>
      <c r="G35" s="23" t="s">
        <v>68</v>
      </c>
      <c r="H35" s="27">
        <v>9</v>
      </c>
      <c r="I35" s="27">
        <v>6</v>
      </c>
      <c r="J35" s="27" t="s">
        <v>25</v>
      </c>
      <c r="K35" s="27">
        <v>4</v>
      </c>
      <c r="L35" s="70">
        <v>7</v>
      </c>
      <c r="M35" s="28">
        <f t="shared" si="0"/>
        <v>6.5</v>
      </c>
      <c r="N35" s="29" t="str">
        <f t="shared" si="1"/>
        <v>C+</v>
      </c>
      <c r="O35" s="30" t="str">
        <f t="shared" si="2"/>
        <v>Trung bình</v>
      </c>
      <c r="P35" s="31" t="str">
        <f t="shared" si="5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 x14ac:dyDescent="0.25">
      <c r="B36" s="22">
        <v>28</v>
      </c>
      <c r="C36" s="23" t="s">
        <v>1142</v>
      </c>
      <c r="D36" s="24" t="s">
        <v>1143</v>
      </c>
      <c r="E36" s="25" t="s">
        <v>388</v>
      </c>
      <c r="F36" s="26" t="s">
        <v>291</v>
      </c>
      <c r="G36" s="23" t="s">
        <v>83</v>
      </c>
      <c r="H36" s="27">
        <v>10</v>
      </c>
      <c r="I36" s="27">
        <v>6</v>
      </c>
      <c r="J36" s="27" t="s">
        <v>25</v>
      </c>
      <c r="K36" s="27">
        <v>4</v>
      </c>
      <c r="L36" s="70">
        <v>5.5</v>
      </c>
      <c r="M36" s="28">
        <f t="shared" si="0"/>
        <v>5.7</v>
      </c>
      <c r="N36" s="29" t="str">
        <f t="shared" si="1"/>
        <v>C</v>
      </c>
      <c r="O36" s="30" t="str">
        <f t="shared" si="2"/>
        <v>Trung bình</v>
      </c>
      <c r="P36" s="31" t="str">
        <f t="shared" si="5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 x14ac:dyDescent="0.25">
      <c r="B37" s="22">
        <v>29</v>
      </c>
      <c r="C37" s="23" t="s">
        <v>1144</v>
      </c>
      <c r="D37" s="24" t="s">
        <v>1145</v>
      </c>
      <c r="E37" s="25" t="s">
        <v>390</v>
      </c>
      <c r="F37" s="26" t="s">
        <v>566</v>
      </c>
      <c r="G37" s="23" t="s">
        <v>154</v>
      </c>
      <c r="H37" s="27">
        <v>9</v>
      </c>
      <c r="I37" s="27">
        <v>4</v>
      </c>
      <c r="J37" s="27" t="s">
        <v>25</v>
      </c>
      <c r="K37" s="27">
        <v>4</v>
      </c>
      <c r="L37" s="70">
        <v>1</v>
      </c>
      <c r="M37" s="28">
        <f t="shared" si="0"/>
        <v>2.7</v>
      </c>
      <c r="N37" s="29" t="str">
        <f t="shared" si="1"/>
        <v>F</v>
      </c>
      <c r="O37" s="30" t="str">
        <f t="shared" si="2"/>
        <v>Kém</v>
      </c>
      <c r="P37" s="31" t="str">
        <f t="shared" si="5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 x14ac:dyDescent="0.25">
      <c r="B38" s="22">
        <v>30</v>
      </c>
      <c r="C38" s="23" t="s">
        <v>1146</v>
      </c>
      <c r="D38" s="24" t="s">
        <v>1147</v>
      </c>
      <c r="E38" s="25" t="s">
        <v>162</v>
      </c>
      <c r="F38" s="26" t="s">
        <v>673</v>
      </c>
      <c r="G38" s="23" t="s">
        <v>48</v>
      </c>
      <c r="H38" s="27">
        <v>10</v>
      </c>
      <c r="I38" s="27">
        <v>4</v>
      </c>
      <c r="J38" s="27" t="s">
        <v>25</v>
      </c>
      <c r="K38" s="27">
        <v>5</v>
      </c>
      <c r="L38" s="70">
        <v>1</v>
      </c>
      <c r="M38" s="28">
        <f t="shared" si="0"/>
        <v>3</v>
      </c>
      <c r="N38" s="29" t="str">
        <f t="shared" si="1"/>
        <v>F</v>
      </c>
      <c r="O38" s="30" t="str">
        <f t="shared" si="2"/>
        <v>Kém</v>
      </c>
      <c r="P38" s="31" t="str">
        <f t="shared" si="5"/>
        <v/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 x14ac:dyDescent="0.25">
      <c r="B39" s="22">
        <v>31</v>
      </c>
      <c r="C39" s="23" t="s">
        <v>1148</v>
      </c>
      <c r="D39" s="24" t="s">
        <v>1149</v>
      </c>
      <c r="E39" s="25" t="s">
        <v>168</v>
      </c>
      <c r="F39" s="26" t="s">
        <v>1150</v>
      </c>
      <c r="G39" s="23" t="s">
        <v>63</v>
      </c>
      <c r="H39" s="27">
        <v>10</v>
      </c>
      <c r="I39" s="27">
        <v>4</v>
      </c>
      <c r="J39" s="27" t="s">
        <v>25</v>
      </c>
      <c r="K39" s="27">
        <v>4</v>
      </c>
      <c r="L39" s="70">
        <v>1</v>
      </c>
      <c r="M39" s="28">
        <f t="shared" si="0"/>
        <v>2.8</v>
      </c>
      <c r="N39" s="29" t="str">
        <f t="shared" si="1"/>
        <v>F</v>
      </c>
      <c r="O39" s="30" t="str">
        <f t="shared" si="2"/>
        <v>Kém</v>
      </c>
      <c r="P39" s="31" t="str">
        <f t="shared" si="5"/>
        <v/>
      </c>
      <c r="Q39" s="32"/>
      <c r="R39" s="3"/>
      <c r="S39" s="21"/>
      <c r="T39" s="72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 x14ac:dyDescent="0.25">
      <c r="B40" s="22">
        <v>32</v>
      </c>
      <c r="C40" s="23" t="s">
        <v>1151</v>
      </c>
      <c r="D40" s="24" t="s">
        <v>469</v>
      </c>
      <c r="E40" s="25" t="s">
        <v>674</v>
      </c>
      <c r="F40" s="26" t="s">
        <v>1152</v>
      </c>
      <c r="G40" s="23" t="s">
        <v>1153</v>
      </c>
      <c r="H40" s="27">
        <v>5</v>
      </c>
      <c r="I40" s="27">
        <v>4</v>
      </c>
      <c r="J40" s="27" t="s">
        <v>25</v>
      </c>
      <c r="K40" s="27">
        <v>4</v>
      </c>
      <c r="L40" s="77">
        <v>4</v>
      </c>
      <c r="M40" s="28">
        <f t="shared" si="0"/>
        <v>4.0999999999999996</v>
      </c>
      <c r="N40" s="29" t="str">
        <f t="shared" si="1"/>
        <v>D</v>
      </c>
      <c r="O40" s="30" t="str">
        <f t="shared" si="2"/>
        <v>Trung bình yếu</v>
      </c>
      <c r="P40" s="31" t="str">
        <f t="shared" si="5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 x14ac:dyDescent="0.25">
      <c r="B41" s="22">
        <v>33</v>
      </c>
      <c r="C41" s="23" t="s">
        <v>1154</v>
      </c>
      <c r="D41" s="24" t="s">
        <v>90</v>
      </c>
      <c r="E41" s="25" t="s">
        <v>180</v>
      </c>
      <c r="F41" s="26" t="s">
        <v>1139</v>
      </c>
      <c r="G41" s="23" t="s">
        <v>108</v>
      </c>
      <c r="H41" s="27">
        <v>7</v>
      </c>
      <c r="I41" s="27">
        <v>4</v>
      </c>
      <c r="J41" s="27" t="s">
        <v>25</v>
      </c>
      <c r="K41" s="27">
        <v>4</v>
      </c>
      <c r="L41" s="77">
        <v>5</v>
      </c>
      <c r="M41" s="28">
        <f t="shared" ref="M41:M72" si="6">ROUND(SUMPRODUCT(H41:L41,$H$8:$L$8)/100,1)</f>
        <v>4.9000000000000004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5"/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 x14ac:dyDescent="0.25">
      <c r="B42" s="22">
        <v>34</v>
      </c>
      <c r="C42" s="23" t="s">
        <v>1155</v>
      </c>
      <c r="D42" s="24" t="s">
        <v>633</v>
      </c>
      <c r="E42" s="25" t="s">
        <v>563</v>
      </c>
      <c r="F42" s="26" t="s">
        <v>1156</v>
      </c>
      <c r="G42" s="23" t="s">
        <v>53</v>
      </c>
      <c r="H42" s="27">
        <v>10</v>
      </c>
      <c r="I42" s="27">
        <v>4</v>
      </c>
      <c r="J42" s="27" t="s">
        <v>25</v>
      </c>
      <c r="K42" s="27">
        <v>5</v>
      </c>
      <c r="L42" s="77">
        <v>4</v>
      </c>
      <c r="M42" s="28">
        <f t="shared" si="6"/>
        <v>4.8</v>
      </c>
      <c r="N42" s="29" t="str">
        <f t="shared" si="7"/>
        <v>D</v>
      </c>
      <c r="O42" s="30" t="str">
        <f t="shared" si="8"/>
        <v>Trung bình yếu</v>
      </c>
      <c r="P42" s="31" t="str">
        <f t="shared" si="5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 x14ac:dyDescent="0.25">
      <c r="B43" s="22">
        <v>35</v>
      </c>
      <c r="C43" s="23" t="s">
        <v>1157</v>
      </c>
      <c r="D43" s="24" t="s">
        <v>1158</v>
      </c>
      <c r="E43" s="25" t="s">
        <v>675</v>
      </c>
      <c r="F43" s="26" t="s">
        <v>147</v>
      </c>
      <c r="G43" s="23" t="s">
        <v>88</v>
      </c>
      <c r="H43" s="27">
        <v>9</v>
      </c>
      <c r="I43" s="27">
        <v>4</v>
      </c>
      <c r="J43" s="27" t="s">
        <v>25</v>
      </c>
      <c r="K43" s="27">
        <v>5</v>
      </c>
      <c r="L43" s="77">
        <v>5</v>
      </c>
      <c r="M43" s="28">
        <f t="shared" si="6"/>
        <v>5.3</v>
      </c>
      <c r="N43" s="29" t="str">
        <f t="shared" si="7"/>
        <v>D+</v>
      </c>
      <c r="O43" s="30" t="str">
        <f t="shared" si="8"/>
        <v>Trung bình yếu</v>
      </c>
      <c r="P43" s="31" t="str">
        <f t="shared" si="5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 x14ac:dyDescent="0.25">
      <c r="B44" s="22">
        <v>36</v>
      </c>
      <c r="C44" s="23" t="s">
        <v>1159</v>
      </c>
      <c r="D44" s="24" t="s">
        <v>1160</v>
      </c>
      <c r="E44" s="25" t="s">
        <v>195</v>
      </c>
      <c r="F44" s="26" t="s">
        <v>676</v>
      </c>
      <c r="G44" s="23" t="s">
        <v>108</v>
      </c>
      <c r="H44" s="27">
        <v>9</v>
      </c>
      <c r="I44" s="27">
        <v>4</v>
      </c>
      <c r="J44" s="27" t="s">
        <v>25</v>
      </c>
      <c r="K44" s="27">
        <v>5</v>
      </c>
      <c r="L44" s="77">
        <v>6</v>
      </c>
      <c r="M44" s="28">
        <f t="shared" si="6"/>
        <v>5.9</v>
      </c>
      <c r="N44" s="29" t="str">
        <f t="shared" si="7"/>
        <v>C</v>
      </c>
      <c r="O44" s="30" t="str">
        <f t="shared" si="8"/>
        <v>Trung bình</v>
      </c>
      <c r="P44" s="31" t="str">
        <f t="shared" si="5"/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 x14ac:dyDescent="0.25">
      <c r="B45" s="22">
        <v>37</v>
      </c>
      <c r="C45" s="23" t="s">
        <v>1161</v>
      </c>
      <c r="D45" s="24" t="s">
        <v>1162</v>
      </c>
      <c r="E45" s="25" t="s">
        <v>1163</v>
      </c>
      <c r="F45" s="26" t="s">
        <v>645</v>
      </c>
      <c r="G45" s="23" t="s">
        <v>136</v>
      </c>
      <c r="H45" s="27">
        <v>9</v>
      </c>
      <c r="I45" s="27">
        <v>4</v>
      </c>
      <c r="J45" s="27" t="s">
        <v>25</v>
      </c>
      <c r="K45" s="27">
        <v>5</v>
      </c>
      <c r="L45" s="77">
        <v>2</v>
      </c>
      <c r="M45" s="28">
        <f t="shared" si="6"/>
        <v>3.5</v>
      </c>
      <c r="N45" s="29" t="str">
        <f t="shared" si="7"/>
        <v>F</v>
      </c>
      <c r="O45" s="30" t="str">
        <f t="shared" si="8"/>
        <v>Kém</v>
      </c>
      <c r="P45" s="31" t="str">
        <f t="shared" si="5"/>
        <v/>
      </c>
      <c r="Q45" s="32"/>
      <c r="R45" s="3"/>
      <c r="S45" s="21"/>
      <c r="T45" s="72" t="str">
        <f t="shared" si="9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 x14ac:dyDescent="0.25">
      <c r="B46" s="22">
        <v>38</v>
      </c>
      <c r="C46" s="23" t="s">
        <v>1164</v>
      </c>
      <c r="D46" s="24" t="s">
        <v>105</v>
      </c>
      <c r="E46" s="25" t="s">
        <v>401</v>
      </c>
      <c r="F46" s="26" t="s">
        <v>1165</v>
      </c>
      <c r="G46" s="23" t="s">
        <v>68</v>
      </c>
      <c r="H46" s="27">
        <v>10</v>
      </c>
      <c r="I46" s="27">
        <v>4</v>
      </c>
      <c r="J46" s="27" t="s">
        <v>25</v>
      </c>
      <c r="K46" s="27">
        <v>5</v>
      </c>
      <c r="L46" s="77">
        <v>3</v>
      </c>
      <c r="M46" s="28">
        <f t="shared" si="6"/>
        <v>4.2</v>
      </c>
      <c r="N46" s="29" t="str">
        <f t="shared" si="7"/>
        <v>D</v>
      </c>
      <c r="O46" s="30" t="str">
        <f t="shared" si="8"/>
        <v>Trung bình yếu</v>
      </c>
      <c r="P46" s="31" t="str">
        <f t="shared" si="5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 x14ac:dyDescent="0.25">
      <c r="B47" s="22">
        <v>39</v>
      </c>
      <c r="C47" s="23" t="s">
        <v>1166</v>
      </c>
      <c r="D47" s="24" t="s">
        <v>55</v>
      </c>
      <c r="E47" s="25" t="s">
        <v>401</v>
      </c>
      <c r="F47" s="26" t="s">
        <v>1167</v>
      </c>
      <c r="G47" s="23" t="s">
        <v>73</v>
      </c>
      <c r="H47" s="27">
        <v>8</v>
      </c>
      <c r="I47" s="27">
        <v>4</v>
      </c>
      <c r="J47" s="27" t="s">
        <v>25</v>
      </c>
      <c r="K47" s="27">
        <v>5</v>
      </c>
      <c r="L47" s="70">
        <v>0</v>
      </c>
      <c r="M47" s="28">
        <f t="shared" si="6"/>
        <v>2.2000000000000002</v>
      </c>
      <c r="N47" s="29" t="str">
        <f t="shared" si="7"/>
        <v>F</v>
      </c>
      <c r="O47" s="30" t="str">
        <f t="shared" si="8"/>
        <v>Kém</v>
      </c>
      <c r="P47" s="75" t="s">
        <v>1087</v>
      </c>
      <c r="Q47" s="32"/>
      <c r="R47" s="3"/>
      <c r="S47" s="21"/>
      <c r="T47" s="72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 x14ac:dyDescent="0.25">
      <c r="B48" s="22">
        <v>40</v>
      </c>
      <c r="C48" s="23" t="s">
        <v>1168</v>
      </c>
      <c r="D48" s="24" t="s">
        <v>523</v>
      </c>
      <c r="E48" s="25" t="s">
        <v>401</v>
      </c>
      <c r="F48" s="26" t="s">
        <v>1169</v>
      </c>
      <c r="G48" s="23" t="s">
        <v>63</v>
      </c>
      <c r="H48" s="27">
        <v>9</v>
      </c>
      <c r="I48" s="27">
        <v>6</v>
      </c>
      <c r="J48" s="27" t="s">
        <v>25</v>
      </c>
      <c r="K48" s="27">
        <v>4</v>
      </c>
      <c r="L48" s="77">
        <v>0</v>
      </c>
      <c r="M48" s="28">
        <f t="shared" si="6"/>
        <v>2.2999999999999998</v>
      </c>
      <c r="N48" s="29" t="str">
        <f t="shared" si="7"/>
        <v>F</v>
      </c>
      <c r="O48" s="30" t="str">
        <f t="shared" si="8"/>
        <v>Kém</v>
      </c>
      <c r="P48" s="31" t="str">
        <f>+IF(OR($H48=0,$I48=0,$J48=0,$K48=0),"Không đủ ĐKDT",IF(AND(L48=0,M48&gt;4),"Không đạt",""))</f>
        <v/>
      </c>
      <c r="Q48" s="32"/>
      <c r="R48" s="3"/>
      <c r="S48" s="21"/>
      <c r="T48" s="72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 x14ac:dyDescent="0.25">
      <c r="B49" s="22">
        <v>41</v>
      </c>
      <c r="C49" s="23" t="s">
        <v>1170</v>
      </c>
      <c r="D49" s="24" t="s">
        <v>174</v>
      </c>
      <c r="E49" s="25" t="s">
        <v>214</v>
      </c>
      <c r="F49" s="26" t="s">
        <v>1171</v>
      </c>
      <c r="G49" s="23" t="s">
        <v>48</v>
      </c>
      <c r="H49" s="27">
        <v>10</v>
      </c>
      <c r="I49" s="27">
        <v>6</v>
      </c>
      <c r="J49" s="27" t="s">
        <v>25</v>
      </c>
      <c r="K49" s="27">
        <v>4</v>
      </c>
      <c r="L49" s="77">
        <v>6</v>
      </c>
      <c r="M49" s="28">
        <f t="shared" si="6"/>
        <v>6</v>
      </c>
      <c r="N49" s="29" t="str">
        <f t="shared" si="7"/>
        <v>C</v>
      </c>
      <c r="O49" s="30" t="str">
        <f t="shared" si="8"/>
        <v>Trung bình</v>
      </c>
      <c r="P49" s="31" t="str">
        <f>+IF(OR($H49=0,$I49=0,$J49=0,$K49=0),"Không đủ ĐKDT",IF(AND(L49=0,M49&gt;4),"Không đạt",""))</f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 x14ac:dyDescent="0.25">
      <c r="B50" s="22">
        <v>42</v>
      </c>
      <c r="C50" s="23" t="s">
        <v>1172</v>
      </c>
      <c r="D50" s="24" t="s">
        <v>1173</v>
      </c>
      <c r="E50" s="25" t="s">
        <v>1174</v>
      </c>
      <c r="F50" s="26" t="s">
        <v>1175</v>
      </c>
      <c r="G50" s="23" t="s">
        <v>129</v>
      </c>
      <c r="H50" s="27">
        <v>7</v>
      </c>
      <c r="I50" s="27">
        <v>4</v>
      </c>
      <c r="J50" s="27" t="s">
        <v>25</v>
      </c>
      <c r="K50" s="27">
        <v>4</v>
      </c>
      <c r="L50" s="77">
        <v>3</v>
      </c>
      <c r="M50" s="28">
        <f t="shared" si="6"/>
        <v>3.7</v>
      </c>
      <c r="N50" s="29" t="str">
        <f t="shared" si="7"/>
        <v>F</v>
      </c>
      <c r="O50" s="30" t="str">
        <f t="shared" si="8"/>
        <v>Kém</v>
      </c>
      <c r="P50" s="31" t="str">
        <f>+IF(OR($H50=0,$I50=0,$J50=0,$K50=0),"Không đủ ĐKDT",IF(AND(L50=0,M50&gt;4),"Không đạt",""))</f>
        <v/>
      </c>
      <c r="Q50" s="32"/>
      <c r="R50" s="3"/>
      <c r="S50" s="21"/>
      <c r="T50" s="72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 x14ac:dyDescent="0.25">
      <c r="B51" s="22">
        <v>43</v>
      </c>
      <c r="C51" s="23" t="s">
        <v>1176</v>
      </c>
      <c r="D51" s="24" t="s">
        <v>1177</v>
      </c>
      <c r="E51" s="25" t="s">
        <v>1178</v>
      </c>
      <c r="F51" s="26" t="s">
        <v>1179</v>
      </c>
      <c r="G51" s="23" t="s">
        <v>154</v>
      </c>
      <c r="H51" s="27">
        <v>3</v>
      </c>
      <c r="I51" s="27">
        <v>4</v>
      </c>
      <c r="J51" s="27" t="s">
        <v>25</v>
      </c>
      <c r="K51" s="27">
        <v>1</v>
      </c>
      <c r="L51" s="70">
        <v>0</v>
      </c>
      <c r="M51" s="28">
        <f t="shared" si="6"/>
        <v>0.9</v>
      </c>
      <c r="N51" s="29" t="str">
        <f t="shared" si="7"/>
        <v>F</v>
      </c>
      <c r="O51" s="30" t="str">
        <f t="shared" si="8"/>
        <v>Kém</v>
      </c>
      <c r="P51" s="75" t="s">
        <v>1087</v>
      </c>
      <c r="Q51" s="32"/>
      <c r="R51" s="3"/>
      <c r="S51" s="21"/>
      <c r="T51" s="72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 x14ac:dyDescent="0.25">
      <c r="B52" s="22">
        <v>44</v>
      </c>
      <c r="C52" s="23" t="s">
        <v>1180</v>
      </c>
      <c r="D52" s="24" t="s">
        <v>1181</v>
      </c>
      <c r="E52" s="25" t="s">
        <v>1178</v>
      </c>
      <c r="F52" s="26" t="s">
        <v>1182</v>
      </c>
      <c r="G52" s="23" t="s">
        <v>48</v>
      </c>
      <c r="H52" s="27">
        <v>10</v>
      </c>
      <c r="I52" s="27">
        <v>4</v>
      </c>
      <c r="J52" s="27" t="s">
        <v>25</v>
      </c>
      <c r="K52" s="27">
        <v>5</v>
      </c>
      <c r="L52" s="77">
        <v>3</v>
      </c>
      <c r="M52" s="28">
        <f t="shared" si="6"/>
        <v>4.2</v>
      </c>
      <c r="N52" s="29" t="str">
        <f t="shared" si="7"/>
        <v>D</v>
      </c>
      <c r="O52" s="30" t="str">
        <f t="shared" si="8"/>
        <v>Trung bình yếu</v>
      </c>
      <c r="P52" s="31" t="str">
        <f t="shared" ref="P52:P79" si="10">+IF(OR($H52=0,$I52=0,$J52=0,$K52=0),"Không đủ ĐKDT",IF(AND(L52=0,M52&gt;4),"Không đạt",""))</f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 x14ac:dyDescent="0.25">
      <c r="B53" s="22">
        <v>45</v>
      </c>
      <c r="C53" s="23" t="s">
        <v>1183</v>
      </c>
      <c r="D53" s="24" t="s">
        <v>1184</v>
      </c>
      <c r="E53" s="25" t="s">
        <v>220</v>
      </c>
      <c r="F53" s="26" t="s">
        <v>1185</v>
      </c>
      <c r="G53" s="23" t="s">
        <v>68</v>
      </c>
      <c r="H53" s="27">
        <v>7</v>
      </c>
      <c r="I53" s="27">
        <v>6</v>
      </c>
      <c r="J53" s="27" t="s">
        <v>25</v>
      </c>
      <c r="K53" s="27">
        <v>4</v>
      </c>
      <c r="L53" s="77">
        <v>1</v>
      </c>
      <c r="M53" s="28">
        <f t="shared" si="6"/>
        <v>2.7</v>
      </c>
      <c r="N53" s="29" t="str">
        <f t="shared" si="7"/>
        <v>F</v>
      </c>
      <c r="O53" s="30" t="str">
        <f t="shared" si="8"/>
        <v>Kém</v>
      </c>
      <c r="P53" s="31" t="str">
        <f t="shared" si="10"/>
        <v/>
      </c>
      <c r="Q53" s="32"/>
      <c r="R53" s="3"/>
      <c r="S53" s="21"/>
      <c r="T53" s="72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 x14ac:dyDescent="0.25">
      <c r="B54" s="22">
        <v>46</v>
      </c>
      <c r="C54" s="23" t="s">
        <v>1186</v>
      </c>
      <c r="D54" s="24" t="s">
        <v>1187</v>
      </c>
      <c r="E54" s="25" t="s">
        <v>220</v>
      </c>
      <c r="F54" s="26" t="s">
        <v>640</v>
      </c>
      <c r="G54" s="23" t="s">
        <v>48</v>
      </c>
      <c r="H54" s="27">
        <v>10</v>
      </c>
      <c r="I54" s="27">
        <v>6</v>
      </c>
      <c r="J54" s="27" t="s">
        <v>25</v>
      </c>
      <c r="K54" s="27">
        <v>5</v>
      </c>
      <c r="L54" s="77">
        <v>3</v>
      </c>
      <c r="M54" s="28">
        <f t="shared" si="6"/>
        <v>4.4000000000000004</v>
      </c>
      <c r="N54" s="29" t="str">
        <f t="shared" si="7"/>
        <v>D</v>
      </c>
      <c r="O54" s="30" t="str">
        <f t="shared" si="8"/>
        <v>Trung bình yếu</v>
      </c>
      <c r="P54" s="31" t="str">
        <f t="shared" si="10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 x14ac:dyDescent="0.25">
      <c r="B55" s="22">
        <v>47</v>
      </c>
      <c r="C55" s="23" t="s">
        <v>1188</v>
      </c>
      <c r="D55" s="24" t="s">
        <v>113</v>
      </c>
      <c r="E55" s="25" t="s">
        <v>1189</v>
      </c>
      <c r="F55" s="26" t="s">
        <v>658</v>
      </c>
      <c r="G55" s="23" t="s">
        <v>136</v>
      </c>
      <c r="H55" s="27">
        <v>10</v>
      </c>
      <c r="I55" s="27">
        <v>6</v>
      </c>
      <c r="J55" s="27" t="s">
        <v>25</v>
      </c>
      <c r="K55" s="27">
        <v>5</v>
      </c>
      <c r="L55" s="77">
        <v>3</v>
      </c>
      <c r="M55" s="28">
        <f t="shared" si="6"/>
        <v>4.4000000000000004</v>
      </c>
      <c r="N55" s="29" t="str">
        <f t="shared" si="7"/>
        <v>D</v>
      </c>
      <c r="O55" s="30" t="str">
        <f t="shared" si="8"/>
        <v>Trung bình yếu</v>
      </c>
      <c r="P55" s="31" t="str">
        <f t="shared" si="10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 x14ac:dyDescent="0.25">
      <c r="B56" s="22">
        <v>48</v>
      </c>
      <c r="C56" s="23" t="s">
        <v>1190</v>
      </c>
      <c r="D56" s="24" t="s">
        <v>483</v>
      </c>
      <c r="E56" s="25" t="s">
        <v>235</v>
      </c>
      <c r="F56" s="26" t="s">
        <v>1191</v>
      </c>
      <c r="G56" s="23" t="s">
        <v>78</v>
      </c>
      <c r="H56" s="27">
        <v>8</v>
      </c>
      <c r="I56" s="27">
        <v>4</v>
      </c>
      <c r="J56" s="27" t="s">
        <v>25</v>
      </c>
      <c r="K56" s="27">
        <v>5</v>
      </c>
      <c r="L56" s="77">
        <v>1</v>
      </c>
      <c r="M56" s="28">
        <f t="shared" si="6"/>
        <v>2.8</v>
      </c>
      <c r="N56" s="29" t="str">
        <f t="shared" si="7"/>
        <v>F</v>
      </c>
      <c r="O56" s="30" t="str">
        <f t="shared" si="8"/>
        <v>Kém</v>
      </c>
      <c r="P56" s="31" t="str">
        <f t="shared" si="10"/>
        <v/>
      </c>
      <c r="Q56" s="32"/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 x14ac:dyDescent="0.25">
      <c r="B57" s="22">
        <v>49</v>
      </c>
      <c r="C57" s="23" t="s">
        <v>1192</v>
      </c>
      <c r="D57" s="24" t="s">
        <v>250</v>
      </c>
      <c r="E57" s="25" t="s">
        <v>1193</v>
      </c>
      <c r="F57" s="26" t="s">
        <v>1194</v>
      </c>
      <c r="G57" s="23" t="s">
        <v>93</v>
      </c>
      <c r="H57" s="27">
        <v>9</v>
      </c>
      <c r="I57" s="27">
        <v>4</v>
      </c>
      <c r="J57" s="27" t="s">
        <v>25</v>
      </c>
      <c r="K57" s="27">
        <v>4</v>
      </c>
      <c r="L57" s="77">
        <v>1</v>
      </c>
      <c r="M57" s="28">
        <f t="shared" si="6"/>
        <v>2.7</v>
      </c>
      <c r="N57" s="29" t="str">
        <f t="shared" si="7"/>
        <v>F</v>
      </c>
      <c r="O57" s="30" t="str">
        <f t="shared" si="8"/>
        <v>Kém</v>
      </c>
      <c r="P57" s="31" t="str">
        <f t="shared" si="10"/>
        <v/>
      </c>
      <c r="Q57" s="32"/>
      <c r="R57" s="3"/>
      <c r="S57" s="21"/>
      <c r="T57" s="72" t="str">
        <f t="shared" si="9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 x14ac:dyDescent="0.25">
      <c r="B58" s="22">
        <v>50</v>
      </c>
      <c r="C58" s="23" t="s">
        <v>1195</v>
      </c>
      <c r="D58" s="24" t="s">
        <v>239</v>
      </c>
      <c r="E58" s="25" t="s">
        <v>434</v>
      </c>
      <c r="F58" s="26" t="s">
        <v>1196</v>
      </c>
      <c r="G58" s="23" t="s">
        <v>93</v>
      </c>
      <c r="H58" s="27">
        <v>10</v>
      </c>
      <c r="I58" s="27">
        <v>4</v>
      </c>
      <c r="J58" s="27" t="s">
        <v>25</v>
      </c>
      <c r="K58" s="27">
        <v>4</v>
      </c>
      <c r="L58" s="77">
        <v>2</v>
      </c>
      <c r="M58" s="28">
        <f t="shared" si="6"/>
        <v>3.4</v>
      </c>
      <c r="N58" s="29" t="str">
        <f t="shared" si="7"/>
        <v>F</v>
      </c>
      <c r="O58" s="30" t="str">
        <f t="shared" si="8"/>
        <v>Kém</v>
      </c>
      <c r="P58" s="31" t="str">
        <f t="shared" si="10"/>
        <v/>
      </c>
      <c r="Q58" s="32"/>
      <c r="R58" s="3"/>
      <c r="S58" s="21"/>
      <c r="T58" s="72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 x14ac:dyDescent="0.25">
      <c r="B59" s="22">
        <v>51</v>
      </c>
      <c r="C59" s="23" t="s">
        <v>1197</v>
      </c>
      <c r="D59" s="24" t="s">
        <v>1198</v>
      </c>
      <c r="E59" s="25" t="s">
        <v>434</v>
      </c>
      <c r="F59" s="26" t="s">
        <v>510</v>
      </c>
      <c r="G59" s="23" t="s">
        <v>129</v>
      </c>
      <c r="H59" s="27">
        <v>9</v>
      </c>
      <c r="I59" s="27">
        <v>4</v>
      </c>
      <c r="J59" s="27" t="s">
        <v>25</v>
      </c>
      <c r="K59" s="27">
        <v>4</v>
      </c>
      <c r="L59" s="77">
        <v>1</v>
      </c>
      <c r="M59" s="28">
        <f t="shared" si="6"/>
        <v>2.7</v>
      </c>
      <c r="N59" s="29" t="str">
        <f t="shared" si="7"/>
        <v>F</v>
      </c>
      <c r="O59" s="30" t="str">
        <f t="shared" si="8"/>
        <v>Kém</v>
      </c>
      <c r="P59" s="31" t="str">
        <f t="shared" si="10"/>
        <v/>
      </c>
      <c r="Q59" s="32"/>
      <c r="R59" s="3"/>
      <c r="S59" s="21"/>
      <c r="T59" s="72" t="str">
        <f t="shared" si="9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 x14ac:dyDescent="0.25">
      <c r="B60" s="22">
        <v>52</v>
      </c>
      <c r="C60" s="23" t="s">
        <v>1199</v>
      </c>
      <c r="D60" s="24" t="s">
        <v>1200</v>
      </c>
      <c r="E60" s="25" t="s">
        <v>1201</v>
      </c>
      <c r="F60" s="26" t="s">
        <v>579</v>
      </c>
      <c r="G60" s="23" t="s">
        <v>48</v>
      </c>
      <c r="H60" s="27">
        <v>10</v>
      </c>
      <c r="I60" s="27">
        <v>6</v>
      </c>
      <c r="J60" s="27" t="s">
        <v>25</v>
      </c>
      <c r="K60" s="27">
        <v>5</v>
      </c>
      <c r="L60" s="77">
        <v>5</v>
      </c>
      <c r="M60" s="28">
        <f t="shared" si="6"/>
        <v>5.6</v>
      </c>
      <c r="N60" s="29" t="str">
        <f t="shared" si="7"/>
        <v>C</v>
      </c>
      <c r="O60" s="30" t="str">
        <f t="shared" si="8"/>
        <v>Trung bình</v>
      </c>
      <c r="P60" s="31" t="str">
        <f t="shared" si="10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 x14ac:dyDescent="0.25">
      <c r="B61" s="22">
        <v>53</v>
      </c>
      <c r="C61" s="23" t="s">
        <v>1202</v>
      </c>
      <c r="D61" s="24" t="s">
        <v>1203</v>
      </c>
      <c r="E61" s="25" t="s">
        <v>251</v>
      </c>
      <c r="F61" s="26" t="s">
        <v>346</v>
      </c>
      <c r="G61" s="23" t="s">
        <v>108</v>
      </c>
      <c r="H61" s="27">
        <v>10</v>
      </c>
      <c r="I61" s="27">
        <v>4</v>
      </c>
      <c r="J61" s="27" t="s">
        <v>25</v>
      </c>
      <c r="K61" s="27">
        <v>5</v>
      </c>
      <c r="L61" s="77">
        <v>2</v>
      </c>
      <c r="M61" s="28">
        <f t="shared" si="6"/>
        <v>3.6</v>
      </c>
      <c r="N61" s="29" t="str">
        <f t="shared" si="7"/>
        <v>F</v>
      </c>
      <c r="O61" s="30" t="str">
        <f t="shared" si="8"/>
        <v>Kém</v>
      </c>
      <c r="P61" s="31" t="str">
        <f t="shared" si="10"/>
        <v/>
      </c>
      <c r="Q61" s="32"/>
      <c r="R61" s="3"/>
      <c r="S61" s="21"/>
      <c r="T61" s="72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 x14ac:dyDescent="0.25">
      <c r="B62" s="22">
        <v>54</v>
      </c>
      <c r="C62" s="23" t="s">
        <v>1204</v>
      </c>
      <c r="D62" s="24" t="s">
        <v>1205</v>
      </c>
      <c r="E62" s="25" t="s">
        <v>1206</v>
      </c>
      <c r="F62" s="26" t="s">
        <v>1207</v>
      </c>
      <c r="G62" s="23" t="s">
        <v>48</v>
      </c>
      <c r="H62" s="27">
        <v>7</v>
      </c>
      <c r="I62" s="27">
        <v>4</v>
      </c>
      <c r="J62" s="27" t="s">
        <v>25</v>
      </c>
      <c r="K62" s="27">
        <v>4</v>
      </c>
      <c r="L62" s="77">
        <v>1</v>
      </c>
      <c r="M62" s="28">
        <f t="shared" si="6"/>
        <v>2.5</v>
      </c>
      <c r="N62" s="29" t="str">
        <f t="shared" si="7"/>
        <v>F</v>
      </c>
      <c r="O62" s="30" t="str">
        <f t="shared" si="8"/>
        <v>Kém</v>
      </c>
      <c r="P62" s="31" t="str">
        <f t="shared" si="10"/>
        <v/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 x14ac:dyDescent="0.25">
      <c r="B63" s="22">
        <v>55</v>
      </c>
      <c r="C63" s="23" t="s">
        <v>1208</v>
      </c>
      <c r="D63" s="24" t="s">
        <v>250</v>
      </c>
      <c r="E63" s="25" t="s">
        <v>629</v>
      </c>
      <c r="F63" s="26" t="s">
        <v>1209</v>
      </c>
      <c r="G63" s="23" t="s">
        <v>48</v>
      </c>
      <c r="H63" s="27">
        <v>10</v>
      </c>
      <c r="I63" s="27">
        <v>4</v>
      </c>
      <c r="J63" s="27" t="s">
        <v>25</v>
      </c>
      <c r="K63" s="27">
        <v>5</v>
      </c>
      <c r="L63" s="77">
        <v>3</v>
      </c>
      <c r="M63" s="28">
        <f t="shared" si="6"/>
        <v>4.2</v>
      </c>
      <c r="N63" s="29" t="str">
        <f t="shared" si="7"/>
        <v>D</v>
      </c>
      <c r="O63" s="30" t="str">
        <f t="shared" si="8"/>
        <v>Trung bình yếu</v>
      </c>
      <c r="P63" s="31" t="str">
        <f t="shared" si="10"/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 x14ac:dyDescent="0.25">
      <c r="B64" s="22">
        <v>56</v>
      </c>
      <c r="C64" s="23" t="s">
        <v>1210</v>
      </c>
      <c r="D64" s="24" t="s">
        <v>239</v>
      </c>
      <c r="E64" s="25" t="s">
        <v>631</v>
      </c>
      <c r="F64" s="26" t="s">
        <v>72</v>
      </c>
      <c r="G64" s="23" t="s">
        <v>48</v>
      </c>
      <c r="H64" s="27">
        <v>10</v>
      </c>
      <c r="I64" s="27">
        <v>6</v>
      </c>
      <c r="J64" s="27" t="s">
        <v>25</v>
      </c>
      <c r="K64" s="27">
        <v>5</v>
      </c>
      <c r="L64" s="77">
        <v>7</v>
      </c>
      <c r="M64" s="28">
        <f t="shared" si="6"/>
        <v>6.8</v>
      </c>
      <c r="N64" s="29" t="str">
        <f t="shared" si="7"/>
        <v>C+</v>
      </c>
      <c r="O64" s="30" t="str">
        <f t="shared" si="8"/>
        <v>Trung bình</v>
      </c>
      <c r="P64" s="31" t="str">
        <f t="shared" si="10"/>
        <v/>
      </c>
      <c r="Q64" s="32"/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 x14ac:dyDescent="0.25">
      <c r="B65" s="22">
        <v>57</v>
      </c>
      <c r="C65" s="23" t="s">
        <v>1211</v>
      </c>
      <c r="D65" s="24" t="s">
        <v>440</v>
      </c>
      <c r="E65" s="25" t="s">
        <v>275</v>
      </c>
      <c r="F65" s="26" t="s">
        <v>677</v>
      </c>
      <c r="G65" s="23" t="s">
        <v>68</v>
      </c>
      <c r="H65" s="27">
        <v>10</v>
      </c>
      <c r="I65" s="27">
        <v>4</v>
      </c>
      <c r="J65" s="27" t="s">
        <v>25</v>
      </c>
      <c r="K65" s="27">
        <v>4</v>
      </c>
      <c r="L65" s="77">
        <v>1</v>
      </c>
      <c r="M65" s="28">
        <f t="shared" si="6"/>
        <v>2.8</v>
      </c>
      <c r="N65" s="29" t="str">
        <f t="shared" si="7"/>
        <v>F</v>
      </c>
      <c r="O65" s="30" t="str">
        <f t="shared" si="8"/>
        <v>Kém</v>
      </c>
      <c r="P65" s="31" t="str">
        <f t="shared" si="10"/>
        <v/>
      </c>
      <c r="Q65" s="32"/>
      <c r="R65" s="3"/>
      <c r="S65" s="21"/>
      <c r="T65" s="72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 x14ac:dyDescent="0.25">
      <c r="B66" s="22">
        <v>58</v>
      </c>
      <c r="C66" s="23" t="s">
        <v>1212</v>
      </c>
      <c r="D66" s="24" t="s">
        <v>1213</v>
      </c>
      <c r="E66" s="25" t="s">
        <v>275</v>
      </c>
      <c r="F66" s="26" t="s">
        <v>1214</v>
      </c>
      <c r="G66" s="23" t="s">
        <v>129</v>
      </c>
      <c r="H66" s="27">
        <v>10</v>
      </c>
      <c r="I66" s="27">
        <v>6</v>
      </c>
      <c r="J66" s="27" t="s">
        <v>25</v>
      </c>
      <c r="K66" s="27">
        <v>7</v>
      </c>
      <c r="L66" s="77">
        <v>7</v>
      </c>
      <c r="M66" s="28">
        <f t="shared" si="6"/>
        <v>7.2</v>
      </c>
      <c r="N66" s="29" t="str">
        <f t="shared" si="7"/>
        <v>B</v>
      </c>
      <c r="O66" s="30" t="str">
        <f t="shared" si="8"/>
        <v>Khá</v>
      </c>
      <c r="P66" s="31" t="str">
        <f t="shared" si="10"/>
        <v/>
      </c>
      <c r="Q66" s="32"/>
      <c r="R66" s="3"/>
      <c r="S66" s="21"/>
      <c r="T66" s="72" t="str">
        <f t="shared" si="9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 x14ac:dyDescent="0.25">
      <c r="B67" s="22">
        <v>59</v>
      </c>
      <c r="C67" s="23" t="s">
        <v>1215</v>
      </c>
      <c r="D67" s="24" t="s">
        <v>1162</v>
      </c>
      <c r="E67" s="25" t="s">
        <v>278</v>
      </c>
      <c r="F67" s="26" t="s">
        <v>1216</v>
      </c>
      <c r="G67" s="23" t="s">
        <v>1217</v>
      </c>
      <c r="H67" s="27">
        <v>6</v>
      </c>
      <c r="I67" s="27">
        <v>4</v>
      </c>
      <c r="J67" s="27" t="s">
        <v>25</v>
      </c>
      <c r="K67" s="27">
        <v>4</v>
      </c>
      <c r="L67" s="77">
        <v>2</v>
      </c>
      <c r="M67" s="28">
        <f t="shared" si="6"/>
        <v>3</v>
      </c>
      <c r="N67" s="29" t="str">
        <f t="shared" si="7"/>
        <v>F</v>
      </c>
      <c r="O67" s="30" t="str">
        <f t="shared" si="8"/>
        <v>Kém</v>
      </c>
      <c r="P67" s="31" t="str">
        <f t="shared" si="10"/>
        <v/>
      </c>
      <c r="Q67" s="32"/>
      <c r="R67" s="3"/>
      <c r="S67" s="21"/>
      <c r="T67" s="72" t="str">
        <f t="shared" si="9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 x14ac:dyDescent="0.25">
      <c r="B68" s="22">
        <v>60</v>
      </c>
      <c r="C68" s="23" t="s">
        <v>1218</v>
      </c>
      <c r="D68" s="24" t="s">
        <v>1187</v>
      </c>
      <c r="E68" s="25" t="s">
        <v>1219</v>
      </c>
      <c r="F68" s="26" t="s">
        <v>1220</v>
      </c>
      <c r="G68" s="23" t="s">
        <v>103</v>
      </c>
      <c r="H68" s="27">
        <v>8</v>
      </c>
      <c r="I68" s="27">
        <v>6</v>
      </c>
      <c r="J68" s="27" t="s">
        <v>25</v>
      </c>
      <c r="K68" s="27">
        <v>5</v>
      </c>
      <c r="L68" s="77">
        <v>3</v>
      </c>
      <c r="M68" s="28">
        <f t="shared" si="6"/>
        <v>4.2</v>
      </c>
      <c r="N68" s="29" t="str">
        <f t="shared" si="7"/>
        <v>D</v>
      </c>
      <c r="O68" s="30" t="str">
        <f t="shared" si="8"/>
        <v>Trung bình yếu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 x14ac:dyDescent="0.25">
      <c r="B69" s="22">
        <v>61</v>
      </c>
      <c r="C69" s="23" t="s">
        <v>1221</v>
      </c>
      <c r="D69" s="24" t="s">
        <v>366</v>
      </c>
      <c r="E69" s="25" t="s">
        <v>1222</v>
      </c>
      <c r="F69" s="26" t="s">
        <v>1223</v>
      </c>
      <c r="G69" s="23" t="s">
        <v>136</v>
      </c>
      <c r="H69" s="27">
        <v>9</v>
      </c>
      <c r="I69" s="27">
        <v>4</v>
      </c>
      <c r="J69" s="27" t="s">
        <v>25</v>
      </c>
      <c r="K69" s="27">
        <v>5</v>
      </c>
      <c r="L69" s="77">
        <v>8</v>
      </c>
      <c r="M69" s="28">
        <f t="shared" si="6"/>
        <v>7.1</v>
      </c>
      <c r="N69" s="29" t="str">
        <f t="shared" si="7"/>
        <v>B</v>
      </c>
      <c r="O69" s="30" t="str">
        <f t="shared" si="8"/>
        <v>Khá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 x14ac:dyDescent="0.25">
      <c r="B70" s="22">
        <v>62</v>
      </c>
      <c r="C70" s="23" t="s">
        <v>1224</v>
      </c>
      <c r="D70" s="24" t="s">
        <v>113</v>
      </c>
      <c r="E70" s="25" t="s">
        <v>493</v>
      </c>
      <c r="F70" s="26" t="s">
        <v>678</v>
      </c>
      <c r="G70" s="23" t="s">
        <v>93</v>
      </c>
      <c r="H70" s="27">
        <v>10</v>
      </c>
      <c r="I70" s="27">
        <v>4</v>
      </c>
      <c r="J70" s="27" t="s">
        <v>25</v>
      </c>
      <c r="K70" s="27">
        <v>5</v>
      </c>
      <c r="L70" s="77">
        <v>5</v>
      </c>
      <c r="M70" s="28">
        <f t="shared" si="6"/>
        <v>5.4</v>
      </c>
      <c r="N70" s="29" t="str">
        <f t="shared" si="7"/>
        <v>D+</v>
      </c>
      <c r="O70" s="30" t="str">
        <f t="shared" si="8"/>
        <v>Trung bình yếu</v>
      </c>
      <c r="P70" s="31" t="str">
        <f t="shared" si="10"/>
        <v/>
      </c>
      <c r="Q70" s="32"/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 x14ac:dyDescent="0.25">
      <c r="B71" s="22">
        <v>63</v>
      </c>
      <c r="C71" s="23" t="s">
        <v>1225</v>
      </c>
      <c r="D71" s="24" t="s">
        <v>575</v>
      </c>
      <c r="E71" s="25" t="s">
        <v>506</v>
      </c>
      <c r="F71" s="26" t="s">
        <v>1226</v>
      </c>
      <c r="G71" s="23" t="s">
        <v>83</v>
      </c>
      <c r="H71" s="27">
        <v>8</v>
      </c>
      <c r="I71" s="27">
        <v>4</v>
      </c>
      <c r="J71" s="27" t="s">
        <v>25</v>
      </c>
      <c r="K71" s="27">
        <v>4</v>
      </c>
      <c r="L71" s="77">
        <v>1</v>
      </c>
      <c r="M71" s="28">
        <f t="shared" si="6"/>
        <v>2.6</v>
      </c>
      <c r="N71" s="29" t="str">
        <f t="shared" si="7"/>
        <v>F</v>
      </c>
      <c r="O71" s="30" t="str">
        <f t="shared" si="8"/>
        <v>Kém</v>
      </c>
      <c r="P71" s="31" t="str">
        <f t="shared" si="10"/>
        <v/>
      </c>
      <c r="Q71" s="32"/>
      <c r="R71" s="3"/>
      <c r="S71" s="21"/>
      <c r="T71" s="72" t="str">
        <f t="shared" si="9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 x14ac:dyDescent="0.25">
      <c r="B72" s="22">
        <v>64</v>
      </c>
      <c r="C72" s="23" t="s">
        <v>1227</v>
      </c>
      <c r="D72" s="24" t="s">
        <v>1228</v>
      </c>
      <c r="E72" s="25" t="s">
        <v>679</v>
      </c>
      <c r="F72" s="26" t="s">
        <v>622</v>
      </c>
      <c r="G72" s="23" t="s">
        <v>83</v>
      </c>
      <c r="H72" s="27">
        <v>10</v>
      </c>
      <c r="I72" s="27">
        <v>6</v>
      </c>
      <c r="J72" s="27" t="s">
        <v>25</v>
      </c>
      <c r="K72" s="27">
        <v>4</v>
      </c>
      <c r="L72" s="77">
        <v>2.5</v>
      </c>
      <c r="M72" s="28">
        <f t="shared" si="6"/>
        <v>3.9</v>
      </c>
      <c r="N72" s="29" t="str">
        <f t="shared" si="7"/>
        <v>F</v>
      </c>
      <c r="O72" s="30" t="str">
        <f t="shared" si="8"/>
        <v>Kém</v>
      </c>
      <c r="P72" s="31" t="str">
        <f t="shared" si="10"/>
        <v/>
      </c>
      <c r="Q72" s="32"/>
      <c r="R72" s="3"/>
      <c r="S72" s="21"/>
      <c r="T72" s="72" t="str">
        <f t="shared" si="9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 x14ac:dyDescent="0.25">
      <c r="B73" s="22">
        <v>65</v>
      </c>
      <c r="C73" s="23" t="s">
        <v>1229</v>
      </c>
      <c r="D73" s="24" t="s">
        <v>1230</v>
      </c>
      <c r="E73" s="25" t="s">
        <v>290</v>
      </c>
      <c r="F73" s="26" t="s">
        <v>1231</v>
      </c>
      <c r="G73" s="23" t="s">
        <v>73</v>
      </c>
      <c r="H73" s="27">
        <v>10</v>
      </c>
      <c r="I73" s="27">
        <v>4</v>
      </c>
      <c r="J73" s="27" t="s">
        <v>25</v>
      </c>
      <c r="K73" s="27">
        <v>5</v>
      </c>
      <c r="L73" s="77">
        <v>3</v>
      </c>
      <c r="M73" s="28">
        <f t="shared" ref="M73:M104" si="11">ROUND(SUMPRODUCT(H73:L73,$H$8:$L$8)/100,1)</f>
        <v>4.2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0"/>
        <v/>
      </c>
      <c r="Q73" s="32"/>
      <c r="R73" s="3"/>
      <c r="S73" s="21"/>
      <c r="T73" s="72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 x14ac:dyDescent="0.25">
      <c r="B74" s="22">
        <v>66</v>
      </c>
      <c r="C74" s="23" t="s">
        <v>1232</v>
      </c>
      <c r="D74" s="24" t="s">
        <v>1162</v>
      </c>
      <c r="E74" s="25" t="s">
        <v>1233</v>
      </c>
      <c r="F74" s="26" t="s">
        <v>1234</v>
      </c>
      <c r="G74" s="23" t="s">
        <v>68</v>
      </c>
      <c r="H74" s="27">
        <v>10</v>
      </c>
      <c r="I74" s="27">
        <v>6</v>
      </c>
      <c r="J74" s="27" t="s">
        <v>25</v>
      </c>
      <c r="K74" s="27">
        <v>4</v>
      </c>
      <c r="L74" s="70">
        <v>2</v>
      </c>
      <c r="M74" s="28">
        <f t="shared" si="11"/>
        <v>3.6</v>
      </c>
      <c r="N74" s="29" t="str">
        <f t="shared" si="12"/>
        <v>F</v>
      </c>
      <c r="O74" s="30" t="str">
        <f t="shared" si="13"/>
        <v>Kém</v>
      </c>
      <c r="P74" s="31" t="str">
        <f t="shared" si="10"/>
        <v/>
      </c>
      <c r="Q74" s="32"/>
      <c r="R74" s="3"/>
      <c r="S74" s="21"/>
      <c r="T74" s="72" t="str">
        <f t="shared" si="14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 x14ac:dyDescent="0.25">
      <c r="B75" s="22">
        <v>67</v>
      </c>
      <c r="C75" s="23" t="s">
        <v>1235</v>
      </c>
      <c r="D75" s="24" t="s">
        <v>1236</v>
      </c>
      <c r="E75" s="25" t="s">
        <v>305</v>
      </c>
      <c r="F75" s="26" t="s">
        <v>592</v>
      </c>
      <c r="G75" s="23" t="s">
        <v>93</v>
      </c>
      <c r="H75" s="27">
        <v>9</v>
      </c>
      <c r="I75" s="27">
        <v>4</v>
      </c>
      <c r="J75" s="27" t="s">
        <v>25</v>
      </c>
      <c r="K75" s="27">
        <v>4</v>
      </c>
      <c r="L75" s="70">
        <v>1</v>
      </c>
      <c r="M75" s="28">
        <f t="shared" si="11"/>
        <v>2.7</v>
      </c>
      <c r="N75" s="29" t="str">
        <f t="shared" si="12"/>
        <v>F</v>
      </c>
      <c r="O75" s="30" t="str">
        <f t="shared" si="13"/>
        <v>Kém</v>
      </c>
      <c r="P75" s="31" t="str">
        <f t="shared" si="10"/>
        <v/>
      </c>
      <c r="Q75" s="32"/>
      <c r="R75" s="3"/>
      <c r="S75" s="21"/>
      <c r="T75" s="72" t="str">
        <f t="shared" si="14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 x14ac:dyDescent="0.25">
      <c r="B76" s="22">
        <v>68</v>
      </c>
      <c r="C76" s="23" t="s">
        <v>1237</v>
      </c>
      <c r="D76" s="24" t="s">
        <v>113</v>
      </c>
      <c r="E76" s="25" t="s">
        <v>305</v>
      </c>
      <c r="F76" s="26" t="s">
        <v>370</v>
      </c>
      <c r="G76" s="23" t="s">
        <v>68</v>
      </c>
      <c r="H76" s="27">
        <v>9</v>
      </c>
      <c r="I76" s="27">
        <v>4</v>
      </c>
      <c r="J76" s="27" t="s">
        <v>25</v>
      </c>
      <c r="K76" s="27">
        <v>4</v>
      </c>
      <c r="L76" s="70">
        <v>1</v>
      </c>
      <c r="M76" s="28">
        <f t="shared" si="11"/>
        <v>2.7</v>
      </c>
      <c r="N76" s="29" t="str">
        <f t="shared" si="12"/>
        <v>F</v>
      </c>
      <c r="O76" s="30" t="str">
        <f t="shared" si="13"/>
        <v>Kém</v>
      </c>
      <c r="P76" s="31" t="str">
        <f t="shared" si="10"/>
        <v/>
      </c>
      <c r="Q76" s="32"/>
      <c r="R76" s="3"/>
      <c r="S76" s="21"/>
      <c r="T76" s="72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 x14ac:dyDescent="0.25">
      <c r="B77" s="22">
        <v>69</v>
      </c>
      <c r="C77" s="23" t="s">
        <v>1238</v>
      </c>
      <c r="D77" s="24" t="s">
        <v>1239</v>
      </c>
      <c r="E77" s="25" t="s">
        <v>309</v>
      </c>
      <c r="F77" s="26" t="s">
        <v>402</v>
      </c>
      <c r="G77" s="23" t="s">
        <v>53</v>
      </c>
      <c r="H77" s="27">
        <v>9</v>
      </c>
      <c r="I77" s="27">
        <v>4</v>
      </c>
      <c r="J77" s="27" t="s">
        <v>25</v>
      </c>
      <c r="K77" s="27">
        <v>4</v>
      </c>
      <c r="L77" s="70">
        <v>2</v>
      </c>
      <c r="M77" s="28">
        <f t="shared" si="11"/>
        <v>3.3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2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 x14ac:dyDescent="0.25">
      <c r="B78" s="22">
        <v>70</v>
      </c>
      <c r="C78" s="23" t="s">
        <v>1240</v>
      </c>
      <c r="D78" s="24" t="s">
        <v>1241</v>
      </c>
      <c r="E78" s="25" t="s">
        <v>309</v>
      </c>
      <c r="F78" s="26" t="s">
        <v>680</v>
      </c>
      <c r="G78" s="23" t="s">
        <v>48</v>
      </c>
      <c r="H78" s="27">
        <v>10</v>
      </c>
      <c r="I78" s="27">
        <v>4</v>
      </c>
      <c r="J78" s="27" t="s">
        <v>25</v>
      </c>
      <c r="K78" s="27">
        <v>5</v>
      </c>
      <c r="L78" s="70">
        <v>1</v>
      </c>
      <c r="M78" s="28">
        <f t="shared" si="11"/>
        <v>3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/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 x14ac:dyDescent="0.25">
      <c r="B79" s="22">
        <v>71</v>
      </c>
      <c r="C79" s="23" t="s">
        <v>1242</v>
      </c>
      <c r="D79" s="24" t="s">
        <v>1243</v>
      </c>
      <c r="E79" s="25" t="s">
        <v>1244</v>
      </c>
      <c r="F79" s="26" t="s">
        <v>562</v>
      </c>
      <c r="G79" s="23" t="s">
        <v>129</v>
      </c>
      <c r="H79" s="27">
        <v>10</v>
      </c>
      <c r="I79" s="27">
        <v>4</v>
      </c>
      <c r="J79" s="27" t="s">
        <v>25</v>
      </c>
      <c r="K79" s="27">
        <v>7</v>
      </c>
      <c r="L79" s="70">
        <v>3</v>
      </c>
      <c r="M79" s="28">
        <f t="shared" si="11"/>
        <v>4.5999999999999996</v>
      </c>
      <c r="N79" s="29" t="str">
        <f t="shared" si="12"/>
        <v>D</v>
      </c>
      <c r="O79" s="30" t="str">
        <f t="shared" si="13"/>
        <v>Trung bình yếu</v>
      </c>
      <c r="P79" s="31" t="str">
        <f t="shared" si="10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 x14ac:dyDescent="0.25">
      <c r="B80" s="22">
        <v>72</v>
      </c>
      <c r="C80" s="23" t="s">
        <v>1245</v>
      </c>
      <c r="D80" s="24" t="s">
        <v>1246</v>
      </c>
      <c r="E80" s="25" t="s">
        <v>1247</v>
      </c>
      <c r="F80" s="26" t="s">
        <v>1248</v>
      </c>
      <c r="G80" s="23" t="s">
        <v>53</v>
      </c>
      <c r="H80" s="27">
        <v>5</v>
      </c>
      <c r="I80" s="27">
        <v>4</v>
      </c>
      <c r="J80" s="27" t="s">
        <v>25</v>
      </c>
      <c r="K80" s="27">
        <v>1</v>
      </c>
      <c r="L80" s="70">
        <v>0</v>
      </c>
      <c r="M80" s="28">
        <f t="shared" si="11"/>
        <v>1.1000000000000001</v>
      </c>
      <c r="N80" s="29" t="str">
        <f t="shared" si="12"/>
        <v>F</v>
      </c>
      <c r="O80" s="30" t="str">
        <f t="shared" si="13"/>
        <v>Kém</v>
      </c>
      <c r="P80" s="75" t="s">
        <v>1087</v>
      </c>
      <c r="Q80" s="32"/>
      <c r="R80" s="3"/>
      <c r="S80" s="21"/>
      <c r="T80" s="72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 x14ac:dyDescent="0.25">
      <c r="B81" s="22">
        <v>73</v>
      </c>
      <c r="C81" s="23" t="s">
        <v>1249</v>
      </c>
      <c r="D81" s="24" t="s">
        <v>1143</v>
      </c>
      <c r="E81" s="25" t="s">
        <v>1250</v>
      </c>
      <c r="F81" s="26" t="s">
        <v>681</v>
      </c>
      <c r="G81" s="23" t="s">
        <v>136</v>
      </c>
      <c r="H81" s="27">
        <v>10</v>
      </c>
      <c r="I81" s="27">
        <v>4</v>
      </c>
      <c r="J81" s="27" t="s">
        <v>25</v>
      </c>
      <c r="K81" s="27">
        <v>5</v>
      </c>
      <c r="L81" s="70">
        <v>5</v>
      </c>
      <c r="M81" s="28">
        <f t="shared" si="11"/>
        <v>5.4</v>
      </c>
      <c r="N81" s="29" t="str">
        <f t="shared" si="12"/>
        <v>D+</v>
      </c>
      <c r="O81" s="30" t="str">
        <f t="shared" si="13"/>
        <v>Trung bình yếu</v>
      </c>
      <c r="P81" s="31" t="str">
        <f>+IF(OR($H81=0,$I81=0,$J81=0,$K81=0),"Không đủ ĐKDT",IF(AND(L81=0,M81&gt;4),"Không đạt",""))</f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1.5" customHeight="1" x14ac:dyDescent="0.25">
      <c r="B82" s="22">
        <v>74</v>
      </c>
      <c r="C82" s="23" t="s">
        <v>1251</v>
      </c>
      <c r="D82" s="24" t="s">
        <v>1252</v>
      </c>
      <c r="E82" s="25" t="s">
        <v>612</v>
      </c>
      <c r="F82" s="26" t="s">
        <v>467</v>
      </c>
      <c r="G82" s="23" t="s">
        <v>129</v>
      </c>
      <c r="H82" s="27">
        <v>10</v>
      </c>
      <c r="I82" s="27">
        <v>4</v>
      </c>
      <c r="J82" s="27" t="s">
        <v>25</v>
      </c>
      <c r="K82" s="27">
        <v>7</v>
      </c>
      <c r="L82" s="70">
        <v>1</v>
      </c>
      <c r="M82" s="28">
        <f t="shared" si="11"/>
        <v>3.4</v>
      </c>
      <c r="N82" s="29" t="str">
        <f t="shared" si="12"/>
        <v>F</v>
      </c>
      <c r="O82" s="30" t="str">
        <f t="shared" si="13"/>
        <v>Kém</v>
      </c>
      <c r="P82" s="31" t="str">
        <f>+IF(OR($H82=0,$I82=0,$J82=0,$K82=0),"Không đủ ĐKDT",IF(AND(L82=0,M82&gt;4),"Không đạt",""))</f>
        <v/>
      </c>
      <c r="Q82" s="32"/>
      <c r="R82" s="3"/>
      <c r="S82" s="21"/>
      <c r="T82" s="72" t="str">
        <f t="shared" si="14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$W$7 -COUNTIF($P$8:$P$238,"Vắng") -COUNTIF($P$8:$P$238,"Vắng có phép") - COUNTIF($P$8:$P$238,"Đình chỉ thi") - COUNTIF($P$8:$P$238,"Không đủ ĐKDT")</f>
        <v>69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32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COUNTIF($P$8:$P$114,"Vắng")</f>
        <v>5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COUNTIF(T9:T82,"Học lại")</f>
        <v>42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COUNTIF($P$8:$P$114,"Vắng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1253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109" priority="11" operator="greaterThan">
      <formula>10</formula>
    </cfRule>
  </conditionalFormatting>
  <conditionalFormatting sqref="L9:L82">
    <cfRule type="cellIs" dxfId="108" priority="5" operator="greaterThan">
      <formula>10</formula>
    </cfRule>
    <cfRule type="cellIs" dxfId="107" priority="6" operator="greaterThan">
      <formula>10</formula>
    </cfRule>
    <cfRule type="cellIs" dxfId="106" priority="7" operator="greaterThan">
      <formula>10</formula>
    </cfRule>
    <cfRule type="cellIs" dxfId="105" priority="8" operator="greaterThan">
      <formula>10</formula>
    </cfRule>
    <cfRule type="cellIs" dxfId="104" priority="9" operator="greaterThan">
      <formula>10</formula>
    </cfRule>
    <cfRule type="cellIs" dxfId="103" priority="10" operator="greaterThan">
      <formula>10</formula>
    </cfRule>
  </conditionalFormatting>
  <conditionalFormatting sqref="H9:K82">
    <cfRule type="cellIs" dxfId="102" priority="4" operator="greaterThan">
      <formula>10</formula>
    </cfRule>
  </conditionalFormatting>
  <conditionalFormatting sqref="C1:C1048576">
    <cfRule type="duplicateValues" dxfId="101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workbookViewId="0">
      <pane ySplit="2" topLeftCell="A87" activePane="bottomLeft" state="frozen"/>
      <selection activeCell="O5" sqref="L1:O1048576"/>
      <selection pane="bottomLeft" activeCell="A91" sqref="A91:XFD100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375" style="1" customWidth="1"/>
    <col min="5" max="5" width="8.62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319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INT1330-09</v>
      </c>
      <c r="W7" s="58">
        <f>+$AF$7+$AH$7+$AD$7</f>
        <v>74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0</v>
      </c>
      <c r="AB7" s="52">
        <f>SUM(COUNTIF($P$8:$P$109,"Vắng"),COUNTIF($P$8:$P$109,"Vắng có phép"))</f>
        <v>2</v>
      </c>
      <c r="AC7" s="60">
        <f>+$AB$7/$W$7</f>
        <v>2.7027027027027029E-2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25</v>
      </c>
      <c r="AG7" s="60">
        <f>+$AF$7/$W$7</f>
        <v>0.33783783783783783</v>
      </c>
      <c r="AH7" s="52">
        <f>COUNTIF($T$9:$T$110,"Đạt")</f>
        <v>49</v>
      </c>
      <c r="AI7" s="59">
        <f>+$AH$7/$W$7</f>
        <v>0.66216216216216217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 x14ac:dyDescent="0.25">
      <c r="B9" s="11">
        <v>1</v>
      </c>
      <c r="C9" s="12" t="s">
        <v>682</v>
      </c>
      <c r="D9" s="13" t="s">
        <v>649</v>
      </c>
      <c r="E9" s="14" t="s">
        <v>51</v>
      </c>
      <c r="F9" s="15" t="s">
        <v>605</v>
      </c>
      <c r="G9" s="12" t="s">
        <v>154</v>
      </c>
      <c r="H9" s="16">
        <v>10</v>
      </c>
      <c r="I9" s="16">
        <v>7</v>
      </c>
      <c r="J9" s="16" t="s">
        <v>25</v>
      </c>
      <c r="K9" s="16">
        <v>7</v>
      </c>
      <c r="L9" s="17">
        <v>4</v>
      </c>
      <c r="M9" s="18">
        <f t="shared" ref="M9:M40" si="0">ROUND(SUMPRODUCT(H9:L9,$H$8:$L$8)/100,1)</f>
        <v>5.5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20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1.5" customHeight="1" x14ac:dyDescent="0.25">
      <c r="B10" s="22">
        <v>2</v>
      </c>
      <c r="C10" s="23" t="s">
        <v>683</v>
      </c>
      <c r="D10" s="24" t="s">
        <v>684</v>
      </c>
      <c r="E10" s="25" t="s">
        <v>51</v>
      </c>
      <c r="F10" s="26" t="s">
        <v>645</v>
      </c>
      <c r="G10" s="23" t="s">
        <v>154</v>
      </c>
      <c r="H10" s="27">
        <v>10</v>
      </c>
      <c r="I10" s="27">
        <v>7</v>
      </c>
      <c r="J10" s="27" t="s">
        <v>25</v>
      </c>
      <c r="K10" s="27">
        <v>7</v>
      </c>
      <c r="L10" s="70">
        <v>5</v>
      </c>
      <c r="M10" s="28">
        <f t="shared" si="0"/>
        <v>6.1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1.5" customHeight="1" x14ac:dyDescent="0.25">
      <c r="B11" s="22">
        <v>3</v>
      </c>
      <c r="C11" s="23" t="s">
        <v>685</v>
      </c>
      <c r="D11" s="24" t="s">
        <v>686</v>
      </c>
      <c r="E11" s="25" t="s">
        <v>51</v>
      </c>
      <c r="F11" s="26" t="s">
        <v>643</v>
      </c>
      <c r="G11" s="23" t="s">
        <v>129</v>
      </c>
      <c r="H11" s="27">
        <v>10</v>
      </c>
      <c r="I11" s="27">
        <v>7</v>
      </c>
      <c r="J11" s="27" t="s">
        <v>25</v>
      </c>
      <c r="K11" s="27">
        <v>7</v>
      </c>
      <c r="L11" s="70">
        <v>3.5</v>
      </c>
      <c r="M11" s="28">
        <f t="shared" si="0"/>
        <v>5.2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1.5" customHeight="1" x14ac:dyDescent="0.25">
      <c r="B12" s="22">
        <v>4</v>
      </c>
      <c r="C12" s="23" t="s">
        <v>687</v>
      </c>
      <c r="D12" s="24" t="s">
        <v>206</v>
      </c>
      <c r="E12" s="25" t="s">
        <v>51</v>
      </c>
      <c r="F12" s="26" t="s">
        <v>574</v>
      </c>
      <c r="G12" s="23" t="s">
        <v>93</v>
      </c>
      <c r="H12" s="27">
        <v>8</v>
      </c>
      <c r="I12" s="27">
        <v>7</v>
      </c>
      <c r="J12" s="27" t="s">
        <v>25</v>
      </c>
      <c r="K12" s="27">
        <v>7</v>
      </c>
      <c r="L12" s="70">
        <v>0</v>
      </c>
      <c r="M12" s="28">
        <f t="shared" si="0"/>
        <v>2.9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 x14ac:dyDescent="0.25">
      <c r="B13" s="22">
        <v>5</v>
      </c>
      <c r="C13" s="23" t="s">
        <v>688</v>
      </c>
      <c r="D13" s="24" t="s">
        <v>615</v>
      </c>
      <c r="E13" s="25" t="s">
        <v>689</v>
      </c>
      <c r="F13" s="26" t="s">
        <v>431</v>
      </c>
      <c r="G13" s="23" t="s">
        <v>73</v>
      </c>
      <c r="H13" s="27">
        <v>6</v>
      </c>
      <c r="I13" s="27">
        <v>0</v>
      </c>
      <c r="J13" s="27" t="s">
        <v>25</v>
      </c>
      <c r="K13" s="27">
        <v>0</v>
      </c>
      <c r="L13" s="70" t="s">
        <v>25</v>
      </c>
      <c r="M13" s="28">
        <f t="shared" si="0"/>
        <v>0.6</v>
      </c>
      <c r="N13" s="29" t="str">
        <f t="shared" si="1"/>
        <v>F</v>
      </c>
      <c r="O13" s="30" t="str">
        <f t="shared" si="2"/>
        <v>Kém</v>
      </c>
      <c r="P13" s="31" t="str">
        <f t="shared" si="3"/>
        <v>Không đủ ĐKDT</v>
      </c>
      <c r="Q13" s="32"/>
      <c r="R13" s="3"/>
      <c r="S13" s="21"/>
      <c r="T13" s="72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 x14ac:dyDescent="0.25">
      <c r="B14" s="22">
        <v>6</v>
      </c>
      <c r="C14" s="23" t="s">
        <v>690</v>
      </c>
      <c r="D14" s="24" t="s">
        <v>584</v>
      </c>
      <c r="E14" s="25" t="s">
        <v>81</v>
      </c>
      <c r="F14" s="26" t="s">
        <v>391</v>
      </c>
      <c r="G14" s="23" t="s">
        <v>136</v>
      </c>
      <c r="H14" s="27">
        <v>10</v>
      </c>
      <c r="I14" s="27">
        <v>8</v>
      </c>
      <c r="J14" s="27" t="s">
        <v>25</v>
      </c>
      <c r="K14" s="27">
        <v>8</v>
      </c>
      <c r="L14" s="70">
        <v>0</v>
      </c>
      <c r="M14" s="28">
        <f t="shared" si="0"/>
        <v>3.4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 x14ac:dyDescent="0.25">
      <c r="B15" s="22">
        <v>7</v>
      </c>
      <c r="C15" s="23" t="s">
        <v>691</v>
      </c>
      <c r="D15" s="24" t="s">
        <v>90</v>
      </c>
      <c r="E15" s="25" t="s">
        <v>81</v>
      </c>
      <c r="F15" s="26" t="s">
        <v>597</v>
      </c>
      <c r="G15" s="23" t="s">
        <v>53</v>
      </c>
      <c r="H15" s="27">
        <v>9</v>
      </c>
      <c r="I15" s="27">
        <v>7</v>
      </c>
      <c r="J15" s="27" t="s">
        <v>25</v>
      </c>
      <c r="K15" s="27">
        <v>8</v>
      </c>
      <c r="L15" s="70">
        <v>5.5</v>
      </c>
      <c r="M15" s="28">
        <f t="shared" si="0"/>
        <v>6.5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 x14ac:dyDescent="0.25">
      <c r="B16" s="22">
        <v>8</v>
      </c>
      <c r="C16" s="23" t="s">
        <v>692</v>
      </c>
      <c r="D16" s="24" t="s">
        <v>693</v>
      </c>
      <c r="E16" s="25" t="s">
        <v>91</v>
      </c>
      <c r="F16" s="26" t="s">
        <v>694</v>
      </c>
      <c r="G16" s="23" t="s">
        <v>53</v>
      </c>
      <c r="H16" s="27">
        <v>9</v>
      </c>
      <c r="I16" s="27">
        <v>7</v>
      </c>
      <c r="J16" s="27" t="s">
        <v>25</v>
      </c>
      <c r="K16" s="27">
        <v>7</v>
      </c>
      <c r="L16" s="70">
        <v>5</v>
      </c>
      <c r="M16" s="28">
        <f t="shared" si="0"/>
        <v>6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 x14ac:dyDescent="0.25">
      <c r="B17" s="22">
        <v>9</v>
      </c>
      <c r="C17" s="23" t="s">
        <v>695</v>
      </c>
      <c r="D17" s="24" t="s">
        <v>45</v>
      </c>
      <c r="E17" s="25" t="s">
        <v>91</v>
      </c>
      <c r="F17" s="26" t="s">
        <v>564</v>
      </c>
      <c r="G17" s="23" t="s">
        <v>154</v>
      </c>
      <c r="H17" s="27">
        <v>10</v>
      </c>
      <c r="I17" s="27">
        <v>6</v>
      </c>
      <c r="J17" s="27" t="s">
        <v>25</v>
      </c>
      <c r="K17" s="27">
        <v>6</v>
      </c>
      <c r="L17" s="70">
        <v>6</v>
      </c>
      <c r="M17" s="28">
        <f t="shared" si="0"/>
        <v>6.4</v>
      </c>
      <c r="N17" s="29" t="str">
        <f t="shared" si="1"/>
        <v>C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 x14ac:dyDescent="0.25">
      <c r="B18" s="22">
        <v>10</v>
      </c>
      <c r="C18" s="23" t="s">
        <v>696</v>
      </c>
      <c r="D18" s="24" t="s">
        <v>213</v>
      </c>
      <c r="E18" s="25" t="s">
        <v>697</v>
      </c>
      <c r="F18" s="26" t="s">
        <v>698</v>
      </c>
      <c r="G18" s="23" t="s">
        <v>53</v>
      </c>
      <c r="H18" s="27">
        <v>8</v>
      </c>
      <c r="I18" s="27">
        <v>8</v>
      </c>
      <c r="J18" s="27" t="s">
        <v>25</v>
      </c>
      <c r="K18" s="27">
        <v>8</v>
      </c>
      <c r="L18" s="70">
        <v>0</v>
      </c>
      <c r="M18" s="28">
        <f t="shared" si="0"/>
        <v>3.2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2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 x14ac:dyDescent="0.25">
      <c r="B19" s="22">
        <v>11</v>
      </c>
      <c r="C19" s="23" t="s">
        <v>699</v>
      </c>
      <c r="D19" s="24" t="s">
        <v>565</v>
      </c>
      <c r="E19" s="25" t="s">
        <v>700</v>
      </c>
      <c r="F19" s="26" t="s">
        <v>636</v>
      </c>
      <c r="G19" s="23" t="s">
        <v>154</v>
      </c>
      <c r="H19" s="27">
        <v>10</v>
      </c>
      <c r="I19" s="27">
        <v>6</v>
      </c>
      <c r="J19" s="27" t="s">
        <v>25</v>
      </c>
      <c r="K19" s="27">
        <v>6</v>
      </c>
      <c r="L19" s="70">
        <v>1</v>
      </c>
      <c r="M19" s="28">
        <f t="shared" si="0"/>
        <v>3.4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 x14ac:dyDescent="0.25">
      <c r="B20" s="22">
        <v>12</v>
      </c>
      <c r="C20" s="23" t="s">
        <v>701</v>
      </c>
      <c r="D20" s="24" t="s">
        <v>702</v>
      </c>
      <c r="E20" s="25" t="s">
        <v>132</v>
      </c>
      <c r="F20" s="26" t="s">
        <v>703</v>
      </c>
      <c r="G20" s="23" t="s">
        <v>154</v>
      </c>
      <c r="H20" s="27">
        <v>10</v>
      </c>
      <c r="I20" s="27">
        <v>7</v>
      </c>
      <c r="J20" s="27" t="s">
        <v>25</v>
      </c>
      <c r="K20" s="27">
        <v>7</v>
      </c>
      <c r="L20" s="70">
        <v>4</v>
      </c>
      <c r="M20" s="28">
        <f t="shared" si="0"/>
        <v>5.5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 x14ac:dyDescent="0.25">
      <c r="B21" s="22">
        <v>13</v>
      </c>
      <c r="C21" s="23" t="s">
        <v>704</v>
      </c>
      <c r="D21" s="24" t="s">
        <v>663</v>
      </c>
      <c r="E21" s="25" t="s">
        <v>556</v>
      </c>
      <c r="F21" s="26" t="s">
        <v>705</v>
      </c>
      <c r="G21" s="23" t="s">
        <v>93</v>
      </c>
      <c r="H21" s="27">
        <v>8</v>
      </c>
      <c r="I21" s="27">
        <v>7</v>
      </c>
      <c r="J21" s="27" t="s">
        <v>25</v>
      </c>
      <c r="K21" s="27">
        <v>7</v>
      </c>
      <c r="L21" s="70">
        <v>0</v>
      </c>
      <c r="M21" s="28">
        <f t="shared" si="0"/>
        <v>2.9</v>
      </c>
      <c r="N21" s="29" t="str">
        <f t="shared" si="1"/>
        <v>F</v>
      </c>
      <c r="O21" s="30" t="str">
        <f t="shared" si="2"/>
        <v>Kém</v>
      </c>
      <c r="P21" s="75" t="s">
        <v>1087</v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 x14ac:dyDescent="0.25">
      <c r="B22" s="22">
        <v>14</v>
      </c>
      <c r="C22" s="23" t="s">
        <v>706</v>
      </c>
      <c r="D22" s="24" t="s">
        <v>298</v>
      </c>
      <c r="E22" s="25" t="s">
        <v>556</v>
      </c>
      <c r="F22" s="26" t="s">
        <v>707</v>
      </c>
      <c r="G22" s="23" t="s">
        <v>154</v>
      </c>
      <c r="H22" s="27">
        <v>10</v>
      </c>
      <c r="I22" s="27">
        <v>7</v>
      </c>
      <c r="J22" s="27" t="s">
        <v>25</v>
      </c>
      <c r="K22" s="27">
        <v>7</v>
      </c>
      <c r="L22" s="70">
        <v>5</v>
      </c>
      <c r="M22" s="28">
        <f t="shared" si="0"/>
        <v>6.1</v>
      </c>
      <c r="N22" s="29" t="str">
        <f t="shared" si="1"/>
        <v>C</v>
      </c>
      <c r="O22" s="30" t="str">
        <f t="shared" si="2"/>
        <v>Trung bình</v>
      </c>
      <c r="P22" s="31" t="str">
        <f t="shared" ref="P22:P32" si="5">+IF(OR($H22=0,$I22=0,$J22=0,$K22=0),"Không đủ ĐKDT",IF(AND(L22=0,M22&gt;4),"Không đạt",""))</f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 x14ac:dyDescent="0.25">
      <c r="B23" s="22">
        <v>15</v>
      </c>
      <c r="C23" s="23" t="s">
        <v>708</v>
      </c>
      <c r="D23" s="24" t="s">
        <v>709</v>
      </c>
      <c r="E23" s="25" t="s">
        <v>556</v>
      </c>
      <c r="F23" s="26" t="s">
        <v>72</v>
      </c>
      <c r="G23" s="23" t="s">
        <v>129</v>
      </c>
      <c r="H23" s="27">
        <v>9</v>
      </c>
      <c r="I23" s="27">
        <v>8</v>
      </c>
      <c r="J23" s="27" t="s">
        <v>25</v>
      </c>
      <c r="K23" s="27">
        <v>9</v>
      </c>
      <c r="L23" s="70">
        <v>8.5</v>
      </c>
      <c r="M23" s="28">
        <f t="shared" si="0"/>
        <v>8.6</v>
      </c>
      <c r="N23" s="29" t="str">
        <f t="shared" si="1"/>
        <v>A</v>
      </c>
      <c r="O23" s="30" t="str">
        <f t="shared" si="2"/>
        <v>Giỏi</v>
      </c>
      <c r="P23" s="31" t="str">
        <f t="shared" si="5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 x14ac:dyDescent="0.25">
      <c r="B24" s="22">
        <v>16</v>
      </c>
      <c r="C24" s="23" t="s">
        <v>710</v>
      </c>
      <c r="D24" s="24" t="s">
        <v>565</v>
      </c>
      <c r="E24" s="25" t="s">
        <v>139</v>
      </c>
      <c r="F24" s="26" t="s">
        <v>711</v>
      </c>
      <c r="G24" s="23" t="s">
        <v>136</v>
      </c>
      <c r="H24" s="27">
        <v>9</v>
      </c>
      <c r="I24" s="27">
        <v>6</v>
      </c>
      <c r="J24" s="27" t="s">
        <v>25</v>
      </c>
      <c r="K24" s="27">
        <v>5</v>
      </c>
      <c r="L24" s="70">
        <v>5</v>
      </c>
      <c r="M24" s="28">
        <f t="shared" si="0"/>
        <v>5.5</v>
      </c>
      <c r="N24" s="29" t="str">
        <f t="shared" si="1"/>
        <v>C</v>
      </c>
      <c r="O24" s="30" t="str">
        <f t="shared" si="2"/>
        <v>Trung bình</v>
      </c>
      <c r="P24" s="31" t="str">
        <f t="shared" si="5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 x14ac:dyDescent="0.25">
      <c r="B25" s="22">
        <v>17</v>
      </c>
      <c r="C25" s="23" t="s">
        <v>712</v>
      </c>
      <c r="D25" s="24" t="s">
        <v>667</v>
      </c>
      <c r="E25" s="25" t="s">
        <v>143</v>
      </c>
      <c r="F25" s="26" t="s">
        <v>67</v>
      </c>
      <c r="G25" s="23" t="s">
        <v>154</v>
      </c>
      <c r="H25" s="27">
        <v>10</v>
      </c>
      <c r="I25" s="27">
        <v>7</v>
      </c>
      <c r="J25" s="27" t="s">
        <v>25</v>
      </c>
      <c r="K25" s="27">
        <v>7</v>
      </c>
      <c r="L25" s="70">
        <v>5.5</v>
      </c>
      <c r="M25" s="28">
        <f t="shared" si="0"/>
        <v>6.4</v>
      </c>
      <c r="N25" s="29" t="str">
        <f t="shared" si="1"/>
        <v>C</v>
      </c>
      <c r="O25" s="30" t="str">
        <f t="shared" si="2"/>
        <v>Trung bình</v>
      </c>
      <c r="P25" s="31" t="str">
        <f t="shared" si="5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 x14ac:dyDescent="0.25">
      <c r="B26" s="22">
        <v>18</v>
      </c>
      <c r="C26" s="23" t="s">
        <v>713</v>
      </c>
      <c r="D26" s="24" t="s">
        <v>714</v>
      </c>
      <c r="E26" s="25" t="s">
        <v>143</v>
      </c>
      <c r="F26" s="26" t="s">
        <v>527</v>
      </c>
      <c r="G26" s="23" t="s">
        <v>164</v>
      </c>
      <c r="H26" s="27">
        <v>10</v>
      </c>
      <c r="I26" s="27">
        <v>7</v>
      </c>
      <c r="J26" s="27" t="s">
        <v>25</v>
      </c>
      <c r="K26" s="27">
        <v>7</v>
      </c>
      <c r="L26" s="70">
        <v>4</v>
      </c>
      <c r="M26" s="28">
        <f t="shared" si="0"/>
        <v>5.5</v>
      </c>
      <c r="N26" s="29" t="str">
        <f t="shared" si="1"/>
        <v>C</v>
      </c>
      <c r="O26" s="30" t="str">
        <f t="shared" si="2"/>
        <v>Trung bình</v>
      </c>
      <c r="P26" s="31" t="str">
        <f t="shared" si="5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 x14ac:dyDescent="0.25">
      <c r="B27" s="22">
        <v>19</v>
      </c>
      <c r="C27" s="23" t="s">
        <v>715</v>
      </c>
      <c r="D27" s="24" t="s">
        <v>716</v>
      </c>
      <c r="E27" s="25" t="s">
        <v>143</v>
      </c>
      <c r="F27" s="26" t="s">
        <v>644</v>
      </c>
      <c r="G27" s="23" t="s">
        <v>129</v>
      </c>
      <c r="H27" s="27">
        <v>8</v>
      </c>
      <c r="I27" s="27">
        <v>0</v>
      </c>
      <c r="J27" s="27" t="s">
        <v>25</v>
      </c>
      <c r="K27" s="27">
        <v>0</v>
      </c>
      <c r="L27" s="70" t="s">
        <v>25</v>
      </c>
      <c r="M27" s="28">
        <f t="shared" si="0"/>
        <v>0.8</v>
      </c>
      <c r="N27" s="29" t="str">
        <f t="shared" si="1"/>
        <v>F</v>
      </c>
      <c r="O27" s="30" t="str">
        <f t="shared" si="2"/>
        <v>Kém</v>
      </c>
      <c r="P27" s="31" t="str">
        <f t="shared" si="5"/>
        <v>Không đủ ĐKDT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 x14ac:dyDescent="0.25">
      <c r="B28" s="22">
        <v>20</v>
      </c>
      <c r="C28" s="23" t="s">
        <v>717</v>
      </c>
      <c r="D28" s="24" t="s">
        <v>656</v>
      </c>
      <c r="E28" s="25" t="s">
        <v>557</v>
      </c>
      <c r="F28" s="26" t="s">
        <v>681</v>
      </c>
      <c r="G28" s="23" t="s">
        <v>53</v>
      </c>
      <c r="H28" s="27">
        <v>10</v>
      </c>
      <c r="I28" s="27">
        <v>7</v>
      </c>
      <c r="J28" s="27" t="s">
        <v>25</v>
      </c>
      <c r="K28" s="27">
        <v>7</v>
      </c>
      <c r="L28" s="70">
        <v>7</v>
      </c>
      <c r="M28" s="28">
        <f t="shared" si="0"/>
        <v>7.3</v>
      </c>
      <c r="N28" s="29" t="str">
        <f t="shared" si="1"/>
        <v>B</v>
      </c>
      <c r="O28" s="30" t="str">
        <f t="shared" si="2"/>
        <v>Khá</v>
      </c>
      <c r="P28" s="31" t="str">
        <f t="shared" si="5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 x14ac:dyDescent="0.25">
      <c r="B29" s="22">
        <v>21</v>
      </c>
      <c r="C29" s="23" t="s">
        <v>718</v>
      </c>
      <c r="D29" s="24" t="s">
        <v>194</v>
      </c>
      <c r="E29" s="25" t="s">
        <v>557</v>
      </c>
      <c r="F29" s="26" t="s">
        <v>604</v>
      </c>
      <c r="G29" s="23" t="s">
        <v>129</v>
      </c>
      <c r="H29" s="27">
        <v>10</v>
      </c>
      <c r="I29" s="27">
        <v>7</v>
      </c>
      <c r="J29" s="27" t="s">
        <v>25</v>
      </c>
      <c r="K29" s="27">
        <v>7</v>
      </c>
      <c r="L29" s="70">
        <v>2.5</v>
      </c>
      <c r="M29" s="28">
        <f t="shared" si="0"/>
        <v>4.5999999999999996</v>
      </c>
      <c r="N29" s="29" t="str">
        <f t="shared" si="1"/>
        <v>D</v>
      </c>
      <c r="O29" s="30" t="str">
        <f t="shared" si="2"/>
        <v>Trung bình yếu</v>
      </c>
      <c r="P29" s="31" t="str">
        <f t="shared" si="5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 x14ac:dyDescent="0.25">
      <c r="B30" s="22">
        <v>22</v>
      </c>
      <c r="C30" s="23" t="s">
        <v>719</v>
      </c>
      <c r="D30" s="24" t="s">
        <v>720</v>
      </c>
      <c r="E30" s="25" t="s">
        <v>557</v>
      </c>
      <c r="F30" s="26" t="s">
        <v>569</v>
      </c>
      <c r="G30" s="23" t="s">
        <v>78</v>
      </c>
      <c r="H30" s="27">
        <v>10</v>
      </c>
      <c r="I30" s="27">
        <v>7</v>
      </c>
      <c r="J30" s="27" t="s">
        <v>25</v>
      </c>
      <c r="K30" s="27">
        <v>7</v>
      </c>
      <c r="L30" s="70">
        <v>3.5</v>
      </c>
      <c r="M30" s="28">
        <f t="shared" si="0"/>
        <v>5.2</v>
      </c>
      <c r="N30" s="29" t="str">
        <f t="shared" si="1"/>
        <v>D+</v>
      </c>
      <c r="O30" s="30" t="str">
        <f t="shared" si="2"/>
        <v>Trung bình yếu</v>
      </c>
      <c r="P30" s="31" t="str">
        <f t="shared" si="5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 x14ac:dyDescent="0.25">
      <c r="B31" s="22">
        <v>23</v>
      </c>
      <c r="C31" s="23" t="s">
        <v>721</v>
      </c>
      <c r="D31" s="24" t="s">
        <v>603</v>
      </c>
      <c r="E31" s="25" t="s">
        <v>559</v>
      </c>
      <c r="F31" s="26" t="s">
        <v>639</v>
      </c>
      <c r="G31" s="23" t="s">
        <v>115</v>
      </c>
      <c r="H31" s="27">
        <v>10</v>
      </c>
      <c r="I31" s="27">
        <v>7</v>
      </c>
      <c r="J31" s="27" t="s">
        <v>25</v>
      </c>
      <c r="K31" s="27">
        <v>7</v>
      </c>
      <c r="L31" s="70">
        <v>2.5</v>
      </c>
      <c r="M31" s="28">
        <f t="shared" si="0"/>
        <v>4.5999999999999996</v>
      </c>
      <c r="N31" s="29" t="str">
        <f t="shared" si="1"/>
        <v>D</v>
      </c>
      <c r="O31" s="30" t="str">
        <f t="shared" si="2"/>
        <v>Trung bình yếu</v>
      </c>
      <c r="P31" s="31" t="str">
        <f t="shared" si="5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1.5" customHeight="1" x14ac:dyDescent="0.25">
      <c r="B32" s="22">
        <v>24</v>
      </c>
      <c r="C32" s="23" t="s">
        <v>722</v>
      </c>
      <c r="D32" s="24" t="s">
        <v>723</v>
      </c>
      <c r="E32" s="25" t="s">
        <v>560</v>
      </c>
      <c r="F32" s="26" t="s">
        <v>648</v>
      </c>
      <c r="G32" s="23" t="s">
        <v>129</v>
      </c>
      <c r="H32" s="27">
        <v>10</v>
      </c>
      <c r="I32" s="27">
        <v>7</v>
      </c>
      <c r="J32" s="27" t="s">
        <v>25</v>
      </c>
      <c r="K32" s="27">
        <v>7</v>
      </c>
      <c r="L32" s="70">
        <v>9</v>
      </c>
      <c r="M32" s="28">
        <f t="shared" si="0"/>
        <v>8.5</v>
      </c>
      <c r="N32" s="29" t="str">
        <f t="shared" si="1"/>
        <v>A</v>
      </c>
      <c r="O32" s="30" t="str">
        <f t="shared" si="2"/>
        <v>Giỏi</v>
      </c>
      <c r="P32" s="31" t="str">
        <f t="shared" si="5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 x14ac:dyDescent="0.25">
      <c r="B33" s="22">
        <v>25</v>
      </c>
      <c r="C33" s="23" t="s">
        <v>724</v>
      </c>
      <c r="D33" s="24" t="s">
        <v>293</v>
      </c>
      <c r="E33" s="25" t="s">
        <v>725</v>
      </c>
      <c r="F33" s="26" t="s">
        <v>726</v>
      </c>
      <c r="G33" s="23" t="s">
        <v>129</v>
      </c>
      <c r="H33" s="27">
        <v>10</v>
      </c>
      <c r="I33" s="27">
        <v>7</v>
      </c>
      <c r="J33" s="27" t="s">
        <v>25</v>
      </c>
      <c r="K33" s="27">
        <v>7</v>
      </c>
      <c r="L33" s="70">
        <v>0</v>
      </c>
      <c r="M33" s="28">
        <f t="shared" si="0"/>
        <v>3.1</v>
      </c>
      <c r="N33" s="29" t="str">
        <f t="shared" si="1"/>
        <v>F</v>
      </c>
      <c r="O33" s="30" t="str">
        <f t="shared" si="2"/>
        <v>Kém</v>
      </c>
      <c r="P33" s="75" t="s">
        <v>1087</v>
      </c>
      <c r="Q33" s="32"/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 x14ac:dyDescent="0.25">
      <c r="B34" s="22">
        <v>26</v>
      </c>
      <c r="C34" s="23" t="s">
        <v>727</v>
      </c>
      <c r="D34" s="24" t="s">
        <v>546</v>
      </c>
      <c r="E34" s="25" t="s">
        <v>390</v>
      </c>
      <c r="F34" s="26" t="s">
        <v>417</v>
      </c>
      <c r="G34" s="23" t="s">
        <v>115</v>
      </c>
      <c r="H34" s="27">
        <v>10</v>
      </c>
      <c r="I34" s="27">
        <v>6</v>
      </c>
      <c r="J34" s="27" t="s">
        <v>25</v>
      </c>
      <c r="K34" s="27">
        <v>6</v>
      </c>
      <c r="L34" s="70">
        <v>2</v>
      </c>
      <c r="M34" s="28">
        <f t="shared" si="0"/>
        <v>4</v>
      </c>
      <c r="N34" s="29" t="str">
        <f t="shared" si="1"/>
        <v>D</v>
      </c>
      <c r="O34" s="30" t="str">
        <f t="shared" si="2"/>
        <v>Trung bình yếu</v>
      </c>
      <c r="P34" s="31" t="str">
        <f t="shared" ref="P34:P65" si="6">+IF(OR($H34=0,$I34=0,$J34=0,$K34=0),"Không đủ ĐKDT",IF(AND(L34=0,M34&gt;4),"Không đạt",""))</f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 x14ac:dyDescent="0.25">
      <c r="B35" s="22">
        <v>27</v>
      </c>
      <c r="C35" s="23" t="s">
        <v>728</v>
      </c>
      <c r="D35" s="24" t="s">
        <v>463</v>
      </c>
      <c r="E35" s="25" t="s">
        <v>390</v>
      </c>
      <c r="F35" s="26" t="s">
        <v>670</v>
      </c>
      <c r="G35" s="23" t="s">
        <v>129</v>
      </c>
      <c r="H35" s="27">
        <v>10</v>
      </c>
      <c r="I35" s="27">
        <v>7</v>
      </c>
      <c r="J35" s="27" t="s">
        <v>25</v>
      </c>
      <c r="K35" s="27">
        <v>7</v>
      </c>
      <c r="L35" s="70">
        <v>5.5</v>
      </c>
      <c r="M35" s="28">
        <f t="shared" si="0"/>
        <v>6.4</v>
      </c>
      <c r="N35" s="29" t="str">
        <f t="shared" si="1"/>
        <v>C</v>
      </c>
      <c r="O35" s="30" t="str">
        <f t="shared" si="2"/>
        <v>Trung bình</v>
      </c>
      <c r="P35" s="31" t="str">
        <f t="shared" si="6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 x14ac:dyDescent="0.25">
      <c r="B36" s="22">
        <v>28</v>
      </c>
      <c r="C36" s="23" t="s">
        <v>729</v>
      </c>
      <c r="D36" s="24" t="s">
        <v>693</v>
      </c>
      <c r="E36" s="25" t="s">
        <v>162</v>
      </c>
      <c r="F36" s="26" t="s">
        <v>215</v>
      </c>
      <c r="G36" s="23" t="s">
        <v>53</v>
      </c>
      <c r="H36" s="27">
        <v>9</v>
      </c>
      <c r="I36" s="27">
        <v>7</v>
      </c>
      <c r="J36" s="27" t="s">
        <v>25</v>
      </c>
      <c r="K36" s="27">
        <v>7</v>
      </c>
      <c r="L36" s="70">
        <v>1</v>
      </c>
      <c r="M36" s="28">
        <f t="shared" si="0"/>
        <v>3.6</v>
      </c>
      <c r="N36" s="29" t="str">
        <f t="shared" si="1"/>
        <v>F</v>
      </c>
      <c r="O36" s="30" t="str">
        <f t="shared" si="2"/>
        <v>Kém</v>
      </c>
      <c r="P36" s="31" t="str">
        <f t="shared" si="6"/>
        <v/>
      </c>
      <c r="Q36" s="32"/>
      <c r="R36" s="3"/>
      <c r="S36" s="21"/>
      <c r="T36" s="72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 x14ac:dyDescent="0.25">
      <c r="B37" s="22">
        <v>29</v>
      </c>
      <c r="C37" s="23" t="s">
        <v>730</v>
      </c>
      <c r="D37" s="24" t="s">
        <v>731</v>
      </c>
      <c r="E37" s="25" t="s">
        <v>162</v>
      </c>
      <c r="F37" s="26" t="s">
        <v>657</v>
      </c>
      <c r="G37" s="23" t="s">
        <v>78</v>
      </c>
      <c r="H37" s="27">
        <v>9</v>
      </c>
      <c r="I37" s="27">
        <v>7</v>
      </c>
      <c r="J37" s="27" t="s">
        <v>25</v>
      </c>
      <c r="K37" s="27">
        <v>7</v>
      </c>
      <c r="L37" s="70">
        <v>1</v>
      </c>
      <c r="M37" s="28">
        <f t="shared" si="0"/>
        <v>3.6</v>
      </c>
      <c r="N37" s="29" t="str">
        <f t="shared" si="1"/>
        <v>F</v>
      </c>
      <c r="O37" s="30" t="str">
        <f t="shared" si="2"/>
        <v>Kém</v>
      </c>
      <c r="P37" s="31" t="str">
        <f t="shared" si="6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 x14ac:dyDescent="0.25">
      <c r="B38" s="22">
        <v>30</v>
      </c>
      <c r="C38" s="23" t="s">
        <v>732</v>
      </c>
      <c r="D38" s="24" t="s">
        <v>733</v>
      </c>
      <c r="E38" s="25" t="s">
        <v>646</v>
      </c>
      <c r="F38" s="26" t="s">
        <v>620</v>
      </c>
      <c r="G38" s="23" t="s">
        <v>154</v>
      </c>
      <c r="H38" s="27">
        <v>10</v>
      </c>
      <c r="I38" s="27">
        <v>7</v>
      </c>
      <c r="J38" s="27" t="s">
        <v>25</v>
      </c>
      <c r="K38" s="27">
        <v>7</v>
      </c>
      <c r="L38" s="70">
        <v>7</v>
      </c>
      <c r="M38" s="28">
        <f t="shared" si="0"/>
        <v>7.3</v>
      </c>
      <c r="N38" s="29" t="str">
        <f t="shared" si="1"/>
        <v>B</v>
      </c>
      <c r="O38" s="30" t="str">
        <f t="shared" si="2"/>
        <v>Khá</v>
      </c>
      <c r="P38" s="31" t="str">
        <f t="shared" si="6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 x14ac:dyDescent="0.25">
      <c r="B39" s="22">
        <v>31</v>
      </c>
      <c r="C39" s="23" t="s">
        <v>734</v>
      </c>
      <c r="D39" s="24" t="s">
        <v>735</v>
      </c>
      <c r="E39" s="25" t="s">
        <v>646</v>
      </c>
      <c r="F39" s="26" t="s">
        <v>736</v>
      </c>
      <c r="G39" s="23" t="s">
        <v>48</v>
      </c>
      <c r="H39" s="27">
        <v>10</v>
      </c>
      <c r="I39" s="27">
        <v>8</v>
      </c>
      <c r="J39" s="27" t="s">
        <v>25</v>
      </c>
      <c r="K39" s="27">
        <v>9</v>
      </c>
      <c r="L39" s="70">
        <v>9</v>
      </c>
      <c r="M39" s="28">
        <f t="shared" si="0"/>
        <v>9</v>
      </c>
      <c r="N39" s="29" t="str">
        <f t="shared" si="1"/>
        <v>A+</v>
      </c>
      <c r="O39" s="30" t="str">
        <f t="shared" si="2"/>
        <v>Giỏi</v>
      </c>
      <c r="P39" s="31" t="str">
        <f t="shared" si="6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 x14ac:dyDescent="0.25">
      <c r="B40" s="22">
        <v>32</v>
      </c>
      <c r="C40" s="23" t="s">
        <v>737</v>
      </c>
      <c r="D40" s="24" t="s">
        <v>738</v>
      </c>
      <c r="E40" s="25" t="s">
        <v>168</v>
      </c>
      <c r="F40" s="26" t="s">
        <v>739</v>
      </c>
      <c r="G40" s="23" t="s">
        <v>88</v>
      </c>
      <c r="H40" s="27">
        <v>9</v>
      </c>
      <c r="I40" s="27">
        <v>7</v>
      </c>
      <c r="J40" s="27" t="s">
        <v>25</v>
      </c>
      <c r="K40" s="27">
        <v>7</v>
      </c>
      <c r="L40" s="70">
        <v>7</v>
      </c>
      <c r="M40" s="28">
        <f t="shared" si="0"/>
        <v>7.2</v>
      </c>
      <c r="N40" s="29" t="str">
        <f t="shared" si="1"/>
        <v>B</v>
      </c>
      <c r="O40" s="30" t="str">
        <f t="shared" si="2"/>
        <v>Khá</v>
      </c>
      <c r="P40" s="31" t="str">
        <f t="shared" si="6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 x14ac:dyDescent="0.25">
      <c r="B41" s="22">
        <v>33</v>
      </c>
      <c r="C41" s="23" t="s">
        <v>740</v>
      </c>
      <c r="D41" s="24" t="s">
        <v>741</v>
      </c>
      <c r="E41" s="25" t="s">
        <v>168</v>
      </c>
      <c r="F41" s="26" t="s">
        <v>664</v>
      </c>
      <c r="G41" s="23" t="s">
        <v>154</v>
      </c>
      <c r="H41" s="27">
        <v>10</v>
      </c>
      <c r="I41" s="27">
        <v>7</v>
      </c>
      <c r="J41" s="27" t="s">
        <v>25</v>
      </c>
      <c r="K41" s="27">
        <v>7</v>
      </c>
      <c r="L41" s="70">
        <v>7</v>
      </c>
      <c r="M41" s="28">
        <f t="shared" ref="M41:M72" si="7">ROUND(SUMPRODUCT(H41:L41,$H$8:$L$8)/100,1)</f>
        <v>7.3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si="6"/>
        <v/>
      </c>
      <c r="Q41" s="32"/>
      <c r="R41" s="3"/>
      <c r="S41" s="21"/>
      <c r="T41" s="72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 x14ac:dyDescent="0.25">
      <c r="B42" s="22">
        <v>34</v>
      </c>
      <c r="C42" s="23" t="s">
        <v>742</v>
      </c>
      <c r="D42" s="24" t="s">
        <v>743</v>
      </c>
      <c r="E42" s="25" t="s">
        <v>561</v>
      </c>
      <c r="F42" s="26" t="s">
        <v>744</v>
      </c>
      <c r="G42" s="23" t="s">
        <v>83</v>
      </c>
      <c r="H42" s="27">
        <v>10</v>
      </c>
      <c r="I42" s="27">
        <v>7</v>
      </c>
      <c r="J42" s="27" t="s">
        <v>25</v>
      </c>
      <c r="K42" s="27">
        <v>7</v>
      </c>
      <c r="L42" s="70">
        <v>3</v>
      </c>
      <c r="M42" s="28">
        <f t="shared" si="7"/>
        <v>4.9000000000000004</v>
      </c>
      <c r="N42" s="29" t="str">
        <f t="shared" si="8"/>
        <v>D</v>
      </c>
      <c r="O42" s="30" t="str">
        <f t="shared" si="9"/>
        <v>Trung bình yếu</v>
      </c>
      <c r="P42" s="31" t="str">
        <f t="shared" si="6"/>
        <v/>
      </c>
      <c r="Q42" s="32"/>
      <c r="R42" s="3"/>
      <c r="S42" s="21"/>
      <c r="T42" s="72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 x14ac:dyDescent="0.25">
      <c r="B43" s="22">
        <v>35</v>
      </c>
      <c r="C43" s="23" t="s">
        <v>745</v>
      </c>
      <c r="D43" s="24" t="s">
        <v>746</v>
      </c>
      <c r="E43" s="25" t="s">
        <v>747</v>
      </c>
      <c r="F43" s="26" t="s">
        <v>748</v>
      </c>
      <c r="G43" s="23" t="s">
        <v>129</v>
      </c>
      <c r="H43" s="27">
        <v>10</v>
      </c>
      <c r="I43" s="27">
        <v>6</v>
      </c>
      <c r="J43" s="27" t="s">
        <v>25</v>
      </c>
      <c r="K43" s="27">
        <v>5</v>
      </c>
      <c r="L43" s="70">
        <v>2</v>
      </c>
      <c r="M43" s="28">
        <f t="shared" si="7"/>
        <v>3.8</v>
      </c>
      <c r="N43" s="29" t="str">
        <f t="shared" si="8"/>
        <v>F</v>
      </c>
      <c r="O43" s="30" t="str">
        <f t="shared" si="9"/>
        <v>Kém</v>
      </c>
      <c r="P43" s="31" t="str">
        <f t="shared" si="6"/>
        <v/>
      </c>
      <c r="Q43" s="32"/>
      <c r="R43" s="3"/>
      <c r="S43" s="21"/>
      <c r="T43" s="72" t="str">
        <f t="shared" si="10"/>
        <v>Học lại</v>
      </c>
      <c r="U43" s="63"/>
      <c r="V43" s="63"/>
      <c r="W43" s="74"/>
      <c r="X43" s="53"/>
      <c r="Y43" s="53"/>
      <c r="Z43" s="53"/>
      <c r="AA43" s="64"/>
      <c r="AB43" s="53"/>
      <c r="AC43" s="65"/>
      <c r="AD43" s="66"/>
      <c r="AE43" s="65"/>
      <c r="AF43" s="66"/>
      <c r="AG43" s="65"/>
      <c r="AH43" s="53"/>
      <c r="AI43" s="64"/>
    </row>
    <row r="44" spans="2:35" ht="31.5" customHeight="1" x14ac:dyDescent="0.25">
      <c r="B44" s="22">
        <v>36</v>
      </c>
      <c r="C44" s="23" t="s">
        <v>749</v>
      </c>
      <c r="D44" s="24" t="s">
        <v>61</v>
      </c>
      <c r="E44" s="25" t="s">
        <v>180</v>
      </c>
      <c r="F44" s="26" t="s">
        <v>581</v>
      </c>
      <c r="G44" s="23" t="s">
        <v>63</v>
      </c>
      <c r="H44" s="27">
        <v>10</v>
      </c>
      <c r="I44" s="27">
        <v>8</v>
      </c>
      <c r="J44" s="27" t="s">
        <v>25</v>
      </c>
      <c r="K44" s="27">
        <v>9</v>
      </c>
      <c r="L44" s="70">
        <v>4</v>
      </c>
      <c r="M44" s="28">
        <f t="shared" si="7"/>
        <v>6</v>
      </c>
      <c r="N44" s="29" t="str">
        <f t="shared" si="8"/>
        <v>C</v>
      </c>
      <c r="O44" s="30" t="str">
        <f t="shared" si="9"/>
        <v>Trung bình</v>
      </c>
      <c r="P44" s="31" t="str">
        <f t="shared" si="6"/>
        <v/>
      </c>
      <c r="Q44" s="32"/>
      <c r="R44" s="3"/>
      <c r="S44" s="21"/>
      <c r="T44" s="72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 x14ac:dyDescent="0.25">
      <c r="B45" s="22">
        <v>37</v>
      </c>
      <c r="C45" s="23" t="s">
        <v>750</v>
      </c>
      <c r="D45" s="24" t="s">
        <v>545</v>
      </c>
      <c r="E45" s="25" t="s">
        <v>180</v>
      </c>
      <c r="F45" s="26" t="s">
        <v>358</v>
      </c>
      <c r="G45" s="23" t="s">
        <v>129</v>
      </c>
      <c r="H45" s="27">
        <v>0</v>
      </c>
      <c r="I45" s="27">
        <v>0</v>
      </c>
      <c r="J45" s="27" t="s">
        <v>25</v>
      </c>
      <c r="K45" s="27">
        <v>0</v>
      </c>
      <c r="L45" s="70" t="s">
        <v>25</v>
      </c>
      <c r="M45" s="28">
        <f t="shared" si="7"/>
        <v>0</v>
      </c>
      <c r="N45" s="29" t="str">
        <f t="shared" si="8"/>
        <v>F</v>
      </c>
      <c r="O45" s="30" t="str">
        <f t="shared" si="9"/>
        <v>Kém</v>
      </c>
      <c r="P45" s="31" t="str">
        <f t="shared" si="6"/>
        <v>Không đủ ĐKDT</v>
      </c>
      <c r="Q45" s="32"/>
      <c r="R45" s="3"/>
      <c r="S45" s="21"/>
      <c r="T45" s="72" t="str">
        <f t="shared" si="10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 x14ac:dyDescent="0.25">
      <c r="B46" s="22">
        <v>38</v>
      </c>
      <c r="C46" s="23" t="s">
        <v>751</v>
      </c>
      <c r="D46" s="24" t="s">
        <v>752</v>
      </c>
      <c r="E46" s="25" t="s">
        <v>180</v>
      </c>
      <c r="F46" s="26" t="s">
        <v>753</v>
      </c>
      <c r="G46" s="23" t="s">
        <v>136</v>
      </c>
      <c r="H46" s="27">
        <v>10</v>
      </c>
      <c r="I46" s="27">
        <v>6</v>
      </c>
      <c r="J46" s="27" t="s">
        <v>25</v>
      </c>
      <c r="K46" s="27">
        <v>5</v>
      </c>
      <c r="L46" s="70">
        <v>0</v>
      </c>
      <c r="M46" s="28">
        <f t="shared" si="7"/>
        <v>2.6</v>
      </c>
      <c r="N46" s="29" t="str">
        <f t="shared" si="8"/>
        <v>F</v>
      </c>
      <c r="O46" s="30" t="str">
        <f t="shared" si="9"/>
        <v>Kém</v>
      </c>
      <c r="P46" s="31" t="str">
        <f t="shared" si="6"/>
        <v/>
      </c>
      <c r="Q46" s="32"/>
      <c r="R46" s="3"/>
      <c r="S46" s="21"/>
      <c r="T46" s="72" t="str">
        <f t="shared" si="10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 x14ac:dyDescent="0.25">
      <c r="B47" s="22">
        <v>39</v>
      </c>
      <c r="C47" s="23" t="s">
        <v>754</v>
      </c>
      <c r="D47" s="24" t="s">
        <v>755</v>
      </c>
      <c r="E47" s="25" t="s">
        <v>563</v>
      </c>
      <c r="F47" s="26" t="s">
        <v>756</v>
      </c>
      <c r="G47" s="23" t="s">
        <v>129</v>
      </c>
      <c r="H47" s="27">
        <v>10</v>
      </c>
      <c r="I47" s="27">
        <v>7</v>
      </c>
      <c r="J47" s="27" t="s">
        <v>25</v>
      </c>
      <c r="K47" s="27">
        <v>7</v>
      </c>
      <c r="L47" s="70">
        <v>4</v>
      </c>
      <c r="M47" s="28">
        <f t="shared" si="7"/>
        <v>5.5</v>
      </c>
      <c r="N47" s="29" t="str">
        <f t="shared" si="8"/>
        <v>C</v>
      </c>
      <c r="O47" s="30" t="str">
        <f t="shared" si="9"/>
        <v>Trung bình</v>
      </c>
      <c r="P47" s="31" t="str">
        <f t="shared" si="6"/>
        <v/>
      </c>
      <c r="Q47" s="32"/>
      <c r="R47" s="3"/>
      <c r="S47" s="21"/>
      <c r="T47" s="72" t="str">
        <f t="shared" si="10"/>
        <v>Đạt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</row>
    <row r="48" spans="2:35" ht="31.5" customHeight="1" x14ac:dyDescent="0.25">
      <c r="B48" s="22">
        <v>40</v>
      </c>
      <c r="C48" s="23" t="s">
        <v>757</v>
      </c>
      <c r="D48" s="24" t="s">
        <v>758</v>
      </c>
      <c r="E48" s="25" t="s">
        <v>187</v>
      </c>
      <c r="F48" s="26" t="s">
        <v>577</v>
      </c>
      <c r="G48" s="23" t="s">
        <v>759</v>
      </c>
      <c r="H48" s="27">
        <v>5</v>
      </c>
      <c r="I48" s="27">
        <v>7</v>
      </c>
      <c r="J48" s="27" t="s">
        <v>25</v>
      </c>
      <c r="K48" s="27">
        <v>7</v>
      </c>
      <c r="L48" s="70">
        <v>2</v>
      </c>
      <c r="M48" s="28">
        <f t="shared" si="7"/>
        <v>3.8</v>
      </c>
      <c r="N48" s="29" t="str">
        <f t="shared" si="8"/>
        <v>F</v>
      </c>
      <c r="O48" s="30" t="str">
        <f t="shared" si="9"/>
        <v>Kém</v>
      </c>
      <c r="P48" s="31" t="str">
        <f t="shared" si="6"/>
        <v/>
      </c>
      <c r="Q48" s="32"/>
      <c r="R48" s="3"/>
      <c r="S48" s="21"/>
      <c r="T48" s="72" t="str">
        <f t="shared" si="10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 x14ac:dyDescent="0.25">
      <c r="B49" s="22">
        <v>41</v>
      </c>
      <c r="C49" s="23" t="s">
        <v>760</v>
      </c>
      <c r="D49" s="24" t="s">
        <v>761</v>
      </c>
      <c r="E49" s="25" t="s">
        <v>187</v>
      </c>
      <c r="F49" s="26" t="s">
        <v>566</v>
      </c>
      <c r="G49" s="23" t="s">
        <v>88</v>
      </c>
      <c r="H49" s="27">
        <v>9</v>
      </c>
      <c r="I49" s="27">
        <v>7</v>
      </c>
      <c r="J49" s="27" t="s">
        <v>25</v>
      </c>
      <c r="K49" s="27">
        <v>7</v>
      </c>
      <c r="L49" s="70">
        <v>6</v>
      </c>
      <c r="M49" s="28">
        <f t="shared" si="7"/>
        <v>6.6</v>
      </c>
      <c r="N49" s="29" t="str">
        <f t="shared" si="8"/>
        <v>C+</v>
      </c>
      <c r="O49" s="30" t="str">
        <f t="shared" si="9"/>
        <v>Trung bình</v>
      </c>
      <c r="P49" s="31" t="str">
        <f t="shared" si="6"/>
        <v/>
      </c>
      <c r="Q49" s="32"/>
      <c r="R49" s="3"/>
      <c r="S49" s="21"/>
      <c r="T49" s="72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 x14ac:dyDescent="0.25">
      <c r="B50" s="22">
        <v>42</v>
      </c>
      <c r="C50" s="23" t="s">
        <v>762</v>
      </c>
      <c r="D50" s="24" t="s">
        <v>763</v>
      </c>
      <c r="E50" s="25" t="s">
        <v>187</v>
      </c>
      <c r="F50" s="26" t="s">
        <v>764</v>
      </c>
      <c r="G50" s="23" t="s">
        <v>154</v>
      </c>
      <c r="H50" s="27">
        <v>10</v>
      </c>
      <c r="I50" s="27">
        <v>7</v>
      </c>
      <c r="J50" s="27" t="s">
        <v>25</v>
      </c>
      <c r="K50" s="27">
        <v>7</v>
      </c>
      <c r="L50" s="70">
        <v>5</v>
      </c>
      <c r="M50" s="28">
        <f t="shared" si="7"/>
        <v>6.1</v>
      </c>
      <c r="N50" s="29" t="str">
        <f t="shared" si="8"/>
        <v>C</v>
      </c>
      <c r="O50" s="30" t="str">
        <f t="shared" si="9"/>
        <v>Trung bình</v>
      </c>
      <c r="P50" s="31" t="str">
        <f t="shared" si="6"/>
        <v/>
      </c>
      <c r="Q50" s="32"/>
      <c r="R50" s="3"/>
      <c r="S50" s="21"/>
      <c r="T50" s="72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1.5" customHeight="1" x14ac:dyDescent="0.25">
      <c r="B51" s="22">
        <v>43</v>
      </c>
      <c r="C51" s="23" t="s">
        <v>765</v>
      </c>
      <c r="D51" s="24" t="s">
        <v>608</v>
      </c>
      <c r="E51" s="25" t="s">
        <v>195</v>
      </c>
      <c r="F51" s="26" t="s">
        <v>637</v>
      </c>
      <c r="G51" s="23" t="s">
        <v>53</v>
      </c>
      <c r="H51" s="27">
        <v>10</v>
      </c>
      <c r="I51" s="27">
        <v>7</v>
      </c>
      <c r="J51" s="27" t="s">
        <v>25</v>
      </c>
      <c r="K51" s="27">
        <v>7</v>
      </c>
      <c r="L51" s="70">
        <v>1</v>
      </c>
      <c r="M51" s="28">
        <f t="shared" si="7"/>
        <v>3.7</v>
      </c>
      <c r="N51" s="29" t="str">
        <f t="shared" si="8"/>
        <v>F</v>
      </c>
      <c r="O51" s="30" t="str">
        <f t="shared" si="9"/>
        <v>Kém</v>
      </c>
      <c r="P51" s="31" t="str">
        <f t="shared" si="6"/>
        <v/>
      </c>
      <c r="Q51" s="32"/>
      <c r="R51" s="3"/>
      <c r="S51" s="21"/>
      <c r="T51" s="72" t="str">
        <f t="shared" si="10"/>
        <v>Học lại</v>
      </c>
      <c r="U51" s="62"/>
      <c r="V51" s="62"/>
      <c r="W51" s="62"/>
      <c r="X51" s="54"/>
      <c r="Y51" s="54"/>
      <c r="Z51" s="54"/>
      <c r="AA51" s="54"/>
      <c r="AB51" s="53"/>
      <c r="AC51" s="54"/>
      <c r="AD51" s="54"/>
      <c r="AE51" s="54"/>
      <c r="AF51" s="54"/>
      <c r="AG51" s="54"/>
      <c r="AH51" s="54"/>
      <c r="AI51" s="55"/>
    </row>
    <row r="52" spans="2:35" ht="31.5" customHeight="1" x14ac:dyDescent="0.25">
      <c r="B52" s="22">
        <v>44</v>
      </c>
      <c r="C52" s="23" t="s">
        <v>766</v>
      </c>
      <c r="D52" s="24" t="s">
        <v>723</v>
      </c>
      <c r="E52" s="25" t="s">
        <v>195</v>
      </c>
      <c r="F52" s="26" t="s">
        <v>753</v>
      </c>
      <c r="G52" s="23" t="s">
        <v>115</v>
      </c>
      <c r="H52" s="27">
        <v>10</v>
      </c>
      <c r="I52" s="27">
        <v>7</v>
      </c>
      <c r="J52" s="27" t="s">
        <v>25</v>
      </c>
      <c r="K52" s="27">
        <v>7</v>
      </c>
      <c r="L52" s="70">
        <v>4</v>
      </c>
      <c r="M52" s="28">
        <f t="shared" si="7"/>
        <v>5.5</v>
      </c>
      <c r="N52" s="29" t="str">
        <f t="shared" si="8"/>
        <v>C</v>
      </c>
      <c r="O52" s="30" t="str">
        <f t="shared" si="9"/>
        <v>Trung bình</v>
      </c>
      <c r="P52" s="31" t="str">
        <f t="shared" si="6"/>
        <v/>
      </c>
      <c r="Q52" s="32"/>
      <c r="R52" s="3"/>
      <c r="S52" s="21"/>
      <c r="T52" s="72" t="str">
        <f t="shared" si="10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 x14ac:dyDescent="0.25">
      <c r="B53" s="22">
        <v>45</v>
      </c>
      <c r="C53" s="23" t="s">
        <v>767</v>
      </c>
      <c r="D53" s="24" t="s">
        <v>619</v>
      </c>
      <c r="E53" s="25" t="s">
        <v>199</v>
      </c>
      <c r="F53" s="26" t="s">
        <v>768</v>
      </c>
      <c r="G53" s="23" t="s">
        <v>108</v>
      </c>
      <c r="H53" s="27">
        <v>6</v>
      </c>
      <c r="I53" s="27">
        <v>7</v>
      </c>
      <c r="J53" s="27" t="s">
        <v>25</v>
      </c>
      <c r="K53" s="27">
        <v>7</v>
      </c>
      <c r="L53" s="70">
        <v>3.5</v>
      </c>
      <c r="M53" s="28">
        <f t="shared" si="7"/>
        <v>4.8</v>
      </c>
      <c r="N53" s="29" t="str">
        <f t="shared" si="8"/>
        <v>D</v>
      </c>
      <c r="O53" s="30" t="str">
        <f t="shared" si="9"/>
        <v>Trung bình yếu</v>
      </c>
      <c r="P53" s="31" t="str">
        <f t="shared" si="6"/>
        <v/>
      </c>
      <c r="Q53" s="32"/>
      <c r="R53" s="3"/>
      <c r="S53" s="21"/>
      <c r="T53" s="72" t="str">
        <f t="shared" si="10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 x14ac:dyDescent="0.25">
      <c r="B54" s="22">
        <v>46</v>
      </c>
      <c r="C54" s="23" t="s">
        <v>769</v>
      </c>
      <c r="D54" s="24" t="s">
        <v>770</v>
      </c>
      <c r="E54" s="25" t="s">
        <v>401</v>
      </c>
      <c r="F54" s="26" t="s">
        <v>658</v>
      </c>
      <c r="G54" s="23" t="s">
        <v>154</v>
      </c>
      <c r="H54" s="27">
        <v>10</v>
      </c>
      <c r="I54" s="27">
        <v>7</v>
      </c>
      <c r="J54" s="27" t="s">
        <v>25</v>
      </c>
      <c r="K54" s="27">
        <v>7</v>
      </c>
      <c r="L54" s="70">
        <v>4</v>
      </c>
      <c r="M54" s="28">
        <f t="shared" si="7"/>
        <v>5.5</v>
      </c>
      <c r="N54" s="29" t="str">
        <f t="shared" si="8"/>
        <v>C</v>
      </c>
      <c r="O54" s="30" t="str">
        <f t="shared" si="9"/>
        <v>Trung bình</v>
      </c>
      <c r="P54" s="31" t="str">
        <f t="shared" si="6"/>
        <v/>
      </c>
      <c r="Q54" s="32"/>
      <c r="R54" s="3"/>
      <c r="S54" s="21"/>
      <c r="T54" s="72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 x14ac:dyDescent="0.25">
      <c r="B55" s="22">
        <v>47</v>
      </c>
      <c r="C55" s="23" t="s">
        <v>771</v>
      </c>
      <c r="D55" s="24" t="s">
        <v>606</v>
      </c>
      <c r="E55" s="25" t="s">
        <v>401</v>
      </c>
      <c r="F55" s="26" t="s">
        <v>614</v>
      </c>
      <c r="G55" s="23" t="s">
        <v>129</v>
      </c>
      <c r="H55" s="27">
        <v>9</v>
      </c>
      <c r="I55" s="27">
        <v>7</v>
      </c>
      <c r="J55" s="27" t="s">
        <v>25</v>
      </c>
      <c r="K55" s="27">
        <v>7</v>
      </c>
      <c r="L55" s="70">
        <v>1</v>
      </c>
      <c r="M55" s="28">
        <f t="shared" si="7"/>
        <v>3.6</v>
      </c>
      <c r="N55" s="29" t="str">
        <f t="shared" si="8"/>
        <v>F</v>
      </c>
      <c r="O55" s="30" t="str">
        <f t="shared" si="9"/>
        <v>Kém</v>
      </c>
      <c r="P55" s="31" t="str">
        <f t="shared" si="6"/>
        <v/>
      </c>
      <c r="Q55" s="32"/>
      <c r="R55" s="3"/>
      <c r="S55" s="21"/>
      <c r="T55" s="72" t="str">
        <f t="shared" si="10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 x14ac:dyDescent="0.25">
      <c r="B56" s="22">
        <v>48</v>
      </c>
      <c r="C56" s="23" t="s">
        <v>772</v>
      </c>
      <c r="D56" s="24" t="s">
        <v>239</v>
      </c>
      <c r="E56" s="25" t="s">
        <v>214</v>
      </c>
      <c r="F56" s="26" t="s">
        <v>52</v>
      </c>
      <c r="G56" s="23" t="s">
        <v>154</v>
      </c>
      <c r="H56" s="27">
        <v>9</v>
      </c>
      <c r="I56" s="27">
        <v>6</v>
      </c>
      <c r="J56" s="27" t="s">
        <v>25</v>
      </c>
      <c r="K56" s="27">
        <v>6</v>
      </c>
      <c r="L56" s="70">
        <v>1.5</v>
      </c>
      <c r="M56" s="28">
        <f t="shared" si="7"/>
        <v>3.6</v>
      </c>
      <c r="N56" s="29" t="str">
        <f t="shared" si="8"/>
        <v>F</v>
      </c>
      <c r="O56" s="30" t="str">
        <f t="shared" si="9"/>
        <v>Kém</v>
      </c>
      <c r="P56" s="31" t="str">
        <f t="shared" si="6"/>
        <v/>
      </c>
      <c r="Q56" s="32"/>
      <c r="R56" s="3"/>
      <c r="S56" s="21"/>
      <c r="T56" s="72" t="str">
        <f t="shared" si="10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 x14ac:dyDescent="0.25">
      <c r="B57" s="22">
        <v>49</v>
      </c>
      <c r="C57" s="23" t="s">
        <v>773</v>
      </c>
      <c r="D57" s="24" t="s">
        <v>120</v>
      </c>
      <c r="E57" s="25" t="s">
        <v>214</v>
      </c>
      <c r="F57" s="26" t="s">
        <v>774</v>
      </c>
      <c r="G57" s="23" t="s">
        <v>136</v>
      </c>
      <c r="H57" s="27">
        <v>10</v>
      </c>
      <c r="I57" s="27">
        <v>7</v>
      </c>
      <c r="J57" s="27" t="s">
        <v>25</v>
      </c>
      <c r="K57" s="27">
        <v>7</v>
      </c>
      <c r="L57" s="70">
        <v>3</v>
      </c>
      <c r="M57" s="28">
        <f t="shared" si="7"/>
        <v>4.9000000000000004</v>
      </c>
      <c r="N57" s="29" t="str">
        <f t="shared" si="8"/>
        <v>D</v>
      </c>
      <c r="O57" s="30" t="str">
        <f t="shared" si="9"/>
        <v>Trung bình yếu</v>
      </c>
      <c r="P57" s="31" t="str">
        <f t="shared" si="6"/>
        <v/>
      </c>
      <c r="Q57" s="32"/>
      <c r="R57" s="3"/>
      <c r="S57" s="21"/>
      <c r="T57" s="72" t="str">
        <f t="shared" si="10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 x14ac:dyDescent="0.25">
      <c r="B58" s="22">
        <v>50</v>
      </c>
      <c r="C58" s="23" t="s">
        <v>775</v>
      </c>
      <c r="D58" s="24" t="s">
        <v>776</v>
      </c>
      <c r="E58" s="25" t="s">
        <v>220</v>
      </c>
      <c r="F58" s="26" t="s">
        <v>306</v>
      </c>
      <c r="G58" s="23" t="s">
        <v>78</v>
      </c>
      <c r="H58" s="27">
        <v>9</v>
      </c>
      <c r="I58" s="27">
        <v>6</v>
      </c>
      <c r="J58" s="27" t="s">
        <v>25</v>
      </c>
      <c r="K58" s="27">
        <v>6</v>
      </c>
      <c r="L58" s="70">
        <v>2</v>
      </c>
      <c r="M58" s="28">
        <f t="shared" si="7"/>
        <v>3.9</v>
      </c>
      <c r="N58" s="29" t="str">
        <f t="shared" si="8"/>
        <v>F</v>
      </c>
      <c r="O58" s="30" t="str">
        <f t="shared" si="9"/>
        <v>Kém</v>
      </c>
      <c r="P58" s="31" t="str">
        <f t="shared" si="6"/>
        <v/>
      </c>
      <c r="Q58" s="32"/>
      <c r="R58" s="3"/>
      <c r="S58" s="21"/>
      <c r="T58" s="72" t="str">
        <f t="shared" si="10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 x14ac:dyDescent="0.25">
      <c r="B59" s="22">
        <v>51</v>
      </c>
      <c r="C59" s="23" t="s">
        <v>777</v>
      </c>
      <c r="D59" s="24" t="s">
        <v>778</v>
      </c>
      <c r="E59" s="25" t="s">
        <v>779</v>
      </c>
      <c r="F59" s="26" t="s">
        <v>665</v>
      </c>
      <c r="G59" s="23" t="s">
        <v>108</v>
      </c>
      <c r="H59" s="27">
        <v>10</v>
      </c>
      <c r="I59" s="27">
        <v>6</v>
      </c>
      <c r="J59" s="27" t="s">
        <v>25</v>
      </c>
      <c r="K59" s="27">
        <v>5</v>
      </c>
      <c r="L59" s="70">
        <v>5.5</v>
      </c>
      <c r="M59" s="28">
        <f t="shared" si="7"/>
        <v>5.9</v>
      </c>
      <c r="N59" s="29" t="str">
        <f t="shared" si="8"/>
        <v>C</v>
      </c>
      <c r="O59" s="30" t="str">
        <f t="shared" si="9"/>
        <v>Trung bình</v>
      </c>
      <c r="P59" s="31" t="str">
        <f t="shared" si="6"/>
        <v/>
      </c>
      <c r="Q59" s="32"/>
      <c r="R59" s="3"/>
      <c r="S59" s="21"/>
      <c r="T59" s="72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 x14ac:dyDescent="0.25">
      <c r="B60" s="22">
        <v>52</v>
      </c>
      <c r="C60" s="23" t="s">
        <v>780</v>
      </c>
      <c r="D60" s="24" t="s">
        <v>440</v>
      </c>
      <c r="E60" s="25" t="s">
        <v>231</v>
      </c>
      <c r="F60" s="26" t="s">
        <v>672</v>
      </c>
      <c r="G60" s="23" t="s">
        <v>115</v>
      </c>
      <c r="H60" s="27">
        <v>10</v>
      </c>
      <c r="I60" s="27">
        <v>0</v>
      </c>
      <c r="J60" s="27" t="s">
        <v>25</v>
      </c>
      <c r="K60" s="27">
        <v>0</v>
      </c>
      <c r="L60" s="70" t="s">
        <v>25</v>
      </c>
      <c r="M60" s="28">
        <f t="shared" si="7"/>
        <v>1</v>
      </c>
      <c r="N60" s="29" t="str">
        <f t="shared" si="8"/>
        <v>F</v>
      </c>
      <c r="O60" s="30" t="str">
        <f t="shared" si="9"/>
        <v>Kém</v>
      </c>
      <c r="P60" s="31" t="str">
        <f t="shared" si="6"/>
        <v>Không đủ ĐKDT</v>
      </c>
      <c r="Q60" s="32"/>
      <c r="R60" s="3"/>
      <c r="S60" s="21"/>
      <c r="T60" s="72" t="str">
        <f t="shared" si="10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 x14ac:dyDescent="0.25">
      <c r="B61" s="22">
        <v>53</v>
      </c>
      <c r="C61" s="23" t="s">
        <v>781</v>
      </c>
      <c r="D61" s="24" t="s">
        <v>782</v>
      </c>
      <c r="E61" s="25" t="s">
        <v>568</v>
      </c>
      <c r="F61" s="26" t="s">
        <v>62</v>
      </c>
      <c r="G61" s="23" t="s">
        <v>88</v>
      </c>
      <c r="H61" s="27">
        <v>9</v>
      </c>
      <c r="I61" s="27">
        <v>6</v>
      </c>
      <c r="J61" s="27" t="s">
        <v>25</v>
      </c>
      <c r="K61" s="27">
        <v>6</v>
      </c>
      <c r="L61" s="70">
        <v>3</v>
      </c>
      <c r="M61" s="28">
        <f t="shared" si="7"/>
        <v>4.5</v>
      </c>
      <c r="N61" s="29" t="str">
        <f t="shared" si="8"/>
        <v>D</v>
      </c>
      <c r="O61" s="30" t="str">
        <f t="shared" si="9"/>
        <v>Trung bình yếu</v>
      </c>
      <c r="P61" s="31" t="str">
        <f t="shared" si="6"/>
        <v/>
      </c>
      <c r="Q61" s="32"/>
      <c r="R61" s="3"/>
      <c r="S61" s="21"/>
      <c r="T61" s="72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 x14ac:dyDescent="0.25">
      <c r="B62" s="22">
        <v>54</v>
      </c>
      <c r="C62" s="23" t="s">
        <v>783</v>
      </c>
      <c r="D62" s="24" t="s">
        <v>666</v>
      </c>
      <c r="E62" s="25" t="s">
        <v>602</v>
      </c>
      <c r="F62" s="26" t="s">
        <v>342</v>
      </c>
      <c r="G62" s="23" t="s">
        <v>154</v>
      </c>
      <c r="H62" s="27">
        <v>10</v>
      </c>
      <c r="I62" s="27">
        <v>6</v>
      </c>
      <c r="J62" s="27" t="s">
        <v>25</v>
      </c>
      <c r="K62" s="27">
        <v>6</v>
      </c>
      <c r="L62" s="70">
        <v>3</v>
      </c>
      <c r="M62" s="28">
        <f t="shared" si="7"/>
        <v>4.5999999999999996</v>
      </c>
      <c r="N62" s="29" t="str">
        <f t="shared" si="8"/>
        <v>D</v>
      </c>
      <c r="O62" s="30" t="str">
        <f t="shared" si="9"/>
        <v>Trung bình yếu</v>
      </c>
      <c r="P62" s="31" t="str">
        <f t="shared" si="6"/>
        <v/>
      </c>
      <c r="Q62" s="32"/>
      <c r="R62" s="3"/>
      <c r="S62" s="21"/>
      <c r="T62" s="72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 x14ac:dyDescent="0.25">
      <c r="B63" s="22">
        <v>55</v>
      </c>
      <c r="C63" s="23" t="s">
        <v>784</v>
      </c>
      <c r="D63" s="24" t="s">
        <v>348</v>
      </c>
      <c r="E63" s="25" t="s">
        <v>785</v>
      </c>
      <c r="F63" s="26" t="s">
        <v>594</v>
      </c>
      <c r="G63" s="23" t="s">
        <v>115</v>
      </c>
      <c r="H63" s="27">
        <v>10</v>
      </c>
      <c r="I63" s="27">
        <v>6</v>
      </c>
      <c r="J63" s="27" t="s">
        <v>25</v>
      </c>
      <c r="K63" s="27">
        <v>6</v>
      </c>
      <c r="L63" s="70">
        <v>1</v>
      </c>
      <c r="M63" s="28">
        <f t="shared" si="7"/>
        <v>3.4</v>
      </c>
      <c r="N63" s="29" t="str">
        <f t="shared" si="8"/>
        <v>F</v>
      </c>
      <c r="O63" s="30" t="str">
        <f t="shared" si="9"/>
        <v>Kém</v>
      </c>
      <c r="P63" s="31" t="str">
        <f t="shared" si="6"/>
        <v/>
      </c>
      <c r="Q63" s="32"/>
      <c r="R63" s="3"/>
      <c r="S63" s="21"/>
      <c r="T63" s="72" t="str">
        <f t="shared" si="10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 x14ac:dyDescent="0.25">
      <c r="B64" s="22">
        <v>56</v>
      </c>
      <c r="C64" s="23" t="s">
        <v>786</v>
      </c>
      <c r="D64" s="24" t="s">
        <v>593</v>
      </c>
      <c r="E64" s="25" t="s">
        <v>627</v>
      </c>
      <c r="F64" s="26" t="s">
        <v>678</v>
      </c>
      <c r="G64" s="23" t="s">
        <v>73</v>
      </c>
      <c r="H64" s="27">
        <v>10</v>
      </c>
      <c r="I64" s="27">
        <v>7</v>
      </c>
      <c r="J64" s="27" t="s">
        <v>25</v>
      </c>
      <c r="K64" s="27">
        <v>7</v>
      </c>
      <c r="L64" s="70">
        <v>4.5</v>
      </c>
      <c r="M64" s="28">
        <f t="shared" si="7"/>
        <v>5.8</v>
      </c>
      <c r="N64" s="29" t="str">
        <f t="shared" si="8"/>
        <v>C</v>
      </c>
      <c r="O64" s="30" t="str">
        <f t="shared" si="9"/>
        <v>Trung bình</v>
      </c>
      <c r="P64" s="31" t="str">
        <f t="shared" si="6"/>
        <v/>
      </c>
      <c r="Q64" s="32"/>
      <c r="R64" s="3"/>
      <c r="S64" s="21"/>
      <c r="T64" s="72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 x14ac:dyDescent="0.25">
      <c r="B65" s="22">
        <v>57</v>
      </c>
      <c r="C65" s="23" t="s">
        <v>787</v>
      </c>
      <c r="D65" s="24" t="s">
        <v>545</v>
      </c>
      <c r="E65" s="25" t="s">
        <v>235</v>
      </c>
      <c r="F65" s="26" t="s">
        <v>613</v>
      </c>
      <c r="G65" s="23" t="s">
        <v>48</v>
      </c>
      <c r="H65" s="27">
        <v>10</v>
      </c>
      <c r="I65" s="27">
        <v>8</v>
      </c>
      <c r="J65" s="27" t="s">
        <v>25</v>
      </c>
      <c r="K65" s="27">
        <v>9</v>
      </c>
      <c r="L65" s="70">
        <v>5.5</v>
      </c>
      <c r="M65" s="28">
        <f t="shared" si="7"/>
        <v>6.9</v>
      </c>
      <c r="N65" s="29" t="str">
        <f t="shared" si="8"/>
        <v>C+</v>
      </c>
      <c r="O65" s="30" t="str">
        <f t="shared" si="9"/>
        <v>Trung bình</v>
      </c>
      <c r="P65" s="31" t="str">
        <f t="shared" si="6"/>
        <v/>
      </c>
      <c r="Q65" s="32"/>
      <c r="R65" s="3"/>
      <c r="S65" s="21"/>
      <c r="T65" s="72" t="str">
        <f t="shared" si="10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 x14ac:dyDescent="0.25">
      <c r="B66" s="22">
        <v>58</v>
      </c>
      <c r="C66" s="23" t="s">
        <v>788</v>
      </c>
      <c r="D66" s="24" t="s">
        <v>440</v>
      </c>
      <c r="E66" s="25" t="s">
        <v>789</v>
      </c>
      <c r="F66" s="26" t="s">
        <v>617</v>
      </c>
      <c r="G66" s="23" t="s">
        <v>68</v>
      </c>
      <c r="H66" s="27">
        <v>10</v>
      </c>
      <c r="I66" s="27">
        <v>8</v>
      </c>
      <c r="J66" s="27" t="s">
        <v>25</v>
      </c>
      <c r="K66" s="27">
        <v>8</v>
      </c>
      <c r="L66" s="70">
        <v>2</v>
      </c>
      <c r="M66" s="28">
        <f t="shared" si="7"/>
        <v>4.5999999999999996</v>
      </c>
      <c r="N66" s="29" t="str">
        <f t="shared" si="8"/>
        <v>D</v>
      </c>
      <c r="O66" s="30" t="str">
        <f t="shared" si="9"/>
        <v>Trung bình yếu</v>
      </c>
      <c r="P66" s="31" t="str">
        <f t="shared" ref="P66:P82" si="11">+IF(OR($H66=0,$I66=0,$J66=0,$K66=0),"Không đủ ĐKDT",IF(AND(L66=0,M66&gt;4),"Không đạt",""))</f>
        <v/>
      </c>
      <c r="Q66" s="32"/>
      <c r="R66" s="3"/>
      <c r="S66" s="21"/>
      <c r="T66" s="72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 x14ac:dyDescent="0.25">
      <c r="B67" s="22">
        <v>59</v>
      </c>
      <c r="C67" s="23" t="s">
        <v>790</v>
      </c>
      <c r="D67" s="24" t="s">
        <v>791</v>
      </c>
      <c r="E67" s="25" t="s">
        <v>247</v>
      </c>
      <c r="F67" s="26" t="s">
        <v>677</v>
      </c>
      <c r="G67" s="23" t="s">
        <v>53</v>
      </c>
      <c r="H67" s="27">
        <v>8</v>
      </c>
      <c r="I67" s="27">
        <v>7</v>
      </c>
      <c r="J67" s="27" t="s">
        <v>25</v>
      </c>
      <c r="K67" s="27">
        <v>7</v>
      </c>
      <c r="L67" s="70">
        <v>2</v>
      </c>
      <c r="M67" s="28">
        <f t="shared" si="7"/>
        <v>4.0999999999999996</v>
      </c>
      <c r="N67" s="29" t="str">
        <f t="shared" si="8"/>
        <v>D</v>
      </c>
      <c r="O67" s="30" t="str">
        <f t="shared" si="9"/>
        <v>Trung bình yếu</v>
      </c>
      <c r="P67" s="31" t="str">
        <f t="shared" si="11"/>
        <v/>
      </c>
      <c r="Q67" s="32"/>
      <c r="R67" s="3"/>
      <c r="S67" s="21"/>
      <c r="T67" s="72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 x14ac:dyDescent="0.25">
      <c r="B68" s="22">
        <v>60</v>
      </c>
      <c r="C68" s="23" t="s">
        <v>792</v>
      </c>
      <c r="D68" s="24" t="s">
        <v>793</v>
      </c>
      <c r="E68" s="25" t="s">
        <v>434</v>
      </c>
      <c r="F68" s="26" t="s">
        <v>739</v>
      </c>
      <c r="G68" s="23" t="s">
        <v>136</v>
      </c>
      <c r="H68" s="27">
        <v>9</v>
      </c>
      <c r="I68" s="27">
        <v>7</v>
      </c>
      <c r="J68" s="27" t="s">
        <v>25</v>
      </c>
      <c r="K68" s="27">
        <v>7</v>
      </c>
      <c r="L68" s="70">
        <v>7</v>
      </c>
      <c r="M68" s="28">
        <f t="shared" si="7"/>
        <v>7.2</v>
      </c>
      <c r="N68" s="29" t="str">
        <f t="shared" si="8"/>
        <v>B</v>
      </c>
      <c r="O68" s="30" t="str">
        <f t="shared" si="9"/>
        <v>Khá</v>
      </c>
      <c r="P68" s="31" t="str">
        <f t="shared" si="11"/>
        <v/>
      </c>
      <c r="Q68" s="32"/>
      <c r="R68" s="3"/>
      <c r="S68" s="21"/>
      <c r="T68" s="72" t="str">
        <f t="shared" si="10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 x14ac:dyDescent="0.25">
      <c r="B69" s="22">
        <v>61</v>
      </c>
      <c r="C69" s="23" t="s">
        <v>794</v>
      </c>
      <c r="D69" s="24" t="s">
        <v>795</v>
      </c>
      <c r="E69" s="25" t="s">
        <v>251</v>
      </c>
      <c r="F69" s="26" t="s">
        <v>585</v>
      </c>
      <c r="G69" s="23" t="s">
        <v>63</v>
      </c>
      <c r="H69" s="27">
        <v>10</v>
      </c>
      <c r="I69" s="27">
        <v>8</v>
      </c>
      <c r="J69" s="27" t="s">
        <v>25</v>
      </c>
      <c r="K69" s="27">
        <v>9</v>
      </c>
      <c r="L69" s="70">
        <v>7</v>
      </c>
      <c r="M69" s="28">
        <f t="shared" si="7"/>
        <v>7.8</v>
      </c>
      <c r="N69" s="29" t="str">
        <f t="shared" si="8"/>
        <v>B</v>
      </c>
      <c r="O69" s="30" t="str">
        <f t="shared" si="9"/>
        <v>Khá</v>
      </c>
      <c r="P69" s="31" t="str">
        <f t="shared" si="11"/>
        <v/>
      </c>
      <c r="Q69" s="32"/>
      <c r="R69" s="3"/>
      <c r="S69" s="21"/>
      <c r="T69" s="72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 x14ac:dyDescent="0.25">
      <c r="B70" s="22">
        <v>62</v>
      </c>
      <c r="C70" s="23" t="s">
        <v>796</v>
      </c>
      <c r="D70" s="24" t="s">
        <v>797</v>
      </c>
      <c r="E70" s="25" t="s">
        <v>251</v>
      </c>
      <c r="F70" s="26" t="s">
        <v>798</v>
      </c>
      <c r="G70" s="23" t="s">
        <v>129</v>
      </c>
      <c r="H70" s="27">
        <v>10</v>
      </c>
      <c r="I70" s="27">
        <v>6</v>
      </c>
      <c r="J70" s="27" t="s">
        <v>25</v>
      </c>
      <c r="K70" s="27">
        <v>5</v>
      </c>
      <c r="L70" s="70">
        <v>1</v>
      </c>
      <c r="M70" s="28">
        <f t="shared" si="7"/>
        <v>3.2</v>
      </c>
      <c r="N70" s="29" t="str">
        <f t="shared" si="8"/>
        <v>F</v>
      </c>
      <c r="O70" s="30" t="str">
        <f t="shared" si="9"/>
        <v>Kém</v>
      </c>
      <c r="P70" s="31" t="str">
        <f t="shared" si="11"/>
        <v/>
      </c>
      <c r="Q70" s="32"/>
      <c r="R70" s="3"/>
      <c r="S70" s="21"/>
      <c r="T70" s="72" t="str">
        <f t="shared" si="10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1.5" customHeight="1" x14ac:dyDescent="0.25">
      <c r="B71" s="22">
        <v>63</v>
      </c>
      <c r="C71" s="23" t="s">
        <v>799</v>
      </c>
      <c r="D71" s="24" t="s">
        <v>596</v>
      </c>
      <c r="E71" s="25" t="s">
        <v>631</v>
      </c>
      <c r="F71" s="26" t="s">
        <v>391</v>
      </c>
      <c r="G71" s="23" t="s">
        <v>53</v>
      </c>
      <c r="H71" s="27">
        <v>10</v>
      </c>
      <c r="I71" s="27">
        <v>7</v>
      </c>
      <c r="J71" s="27" t="s">
        <v>25</v>
      </c>
      <c r="K71" s="27">
        <v>7</v>
      </c>
      <c r="L71" s="70">
        <v>1.5</v>
      </c>
      <c r="M71" s="28">
        <f t="shared" si="7"/>
        <v>4</v>
      </c>
      <c r="N71" s="29" t="str">
        <f t="shared" si="8"/>
        <v>D</v>
      </c>
      <c r="O71" s="30" t="str">
        <f t="shared" si="9"/>
        <v>Trung bình yếu</v>
      </c>
      <c r="P71" s="31" t="str">
        <f t="shared" si="11"/>
        <v/>
      </c>
      <c r="Q71" s="32"/>
      <c r="R71" s="3"/>
      <c r="S71" s="21"/>
      <c r="T71" s="72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1.5" customHeight="1" x14ac:dyDescent="0.25">
      <c r="B72" s="22">
        <v>64</v>
      </c>
      <c r="C72" s="23" t="s">
        <v>800</v>
      </c>
      <c r="D72" s="24" t="s">
        <v>463</v>
      </c>
      <c r="E72" s="25" t="s">
        <v>651</v>
      </c>
      <c r="F72" s="26" t="s">
        <v>374</v>
      </c>
      <c r="G72" s="23" t="s">
        <v>129</v>
      </c>
      <c r="H72" s="27">
        <v>8</v>
      </c>
      <c r="I72" s="27">
        <v>6</v>
      </c>
      <c r="J72" s="27" t="s">
        <v>25</v>
      </c>
      <c r="K72" s="27">
        <v>6</v>
      </c>
      <c r="L72" s="70">
        <v>1</v>
      </c>
      <c r="M72" s="28">
        <f t="shared" si="7"/>
        <v>3.2</v>
      </c>
      <c r="N72" s="29" t="str">
        <f t="shared" si="8"/>
        <v>F</v>
      </c>
      <c r="O72" s="30" t="str">
        <f t="shared" si="9"/>
        <v>Kém</v>
      </c>
      <c r="P72" s="31" t="str">
        <f t="shared" si="11"/>
        <v/>
      </c>
      <c r="Q72" s="32"/>
      <c r="R72" s="3"/>
      <c r="S72" s="21"/>
      <c r="T72" s="72" t="str">
        <f t="shared" si="10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 x14ac:dyDescent="0.25">
      <c r="B73" s="22">
        <v>65</v>
      </c>
      <c r="C73" s="23" t="s">
        <v>801</v>
      </c>
      <c r="D73" s="24" t="s">
        <v>802</v>
      </c>
      <c r="E73" s="25" t="s">
        <v>609</v>
      </c>
      <c r="F73" s="26" t="s">
        <v>516</v>
      </c>
      <c r="G73" s="23" t="s">
        <v>83</v>
      </c>
      <c r="H73" s="27">
        <v>10</v>
      </c>
      <c r="I73" s="27">
        <v>7</v>
      </c>
      <c r="J73" s="27" t="s">
        <v>25</v>
      </c>
      <c r="K73" s="27">
        <v>7</v>
      </c>
      <c r="L73" s="70">
        <v>2.5</v>
      </c>
      <c r="M73" s="28">
        <f t="shared" ref="M73:M82" si="12">ROUND(SUMPRODUCT(H73:L73,$H$8:$L$8)/100,1)</f>
        <v>4.5999999999999996</v>
      </c>
      <c r="N73" s="29" t="str">
        <f t="shared" ref="N73:N82" si="13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2" si="14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1"/>
        <v/>
      </c>
      <c r="Q73" s="32"/>
      <c r="R73" s="3"/>
      <c r="S73" s="21"/>
      <c r="T73" s="72" t="str">
        <f t="shared" ref="T73:T82" si="15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 x14ac:dyDescent="0.25">
      <c r="B74" s="22">
        <v>66</v>
      </c>
      <c r="C74" s="23" t="s">
        <v>803</v>
      </c>
      <c r="D74" s="24" t="s">
        <v>213</v>
      </c>
      <c r="E74" s="25" t="s">
        <v>804</v>
      </c>
      <c r="F74" s="26" t="s">
        <v>118</v>
      </c>
      <c r="G74" s="23" t="s">
        <v>154</v>
      </c>
      <c r="H74" s="27">
        <v>10</v>
      </c>
      <c r="I74" s="27">
        <v>6</v>
      </c>
      <c r="J74" s="27" t="s">
        <v>25</v>
      </c>
      <c r="K74" s="27">
        <v>6</v>
      </c>
      <c r="L74" s="70">
        <v>3.5</v>
      </c>
      <c r="M74" s="28">
        <f t="shared" si="12"/>
        <v>4.9000000000000004</v>
      </c>
      <c r="N74" s="29" t="str">
        <f t="shared" si="13"/>
        <v>D</v>
      </c>
      <c r="O74" s="30" t="str">
        <f t="shared" si="14"/>
        <v>Trung bình yếu</v>
      </c>
      <c r="P74" s="31" t="str">
        <f t="shared" si="11"/>
        <v/>
      </c>
      <c r="Q74" s="32"/>
      <c r="R74" s="3"/>
      <c r="S74" s="21"/>
      <c r="T74" s="72" t="str">
        <f t="shared" si="15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 x14ac:dyDescent="0.25">
      <c r="B75" s="22">
        <v>67</v>
      </c>
      <c r="C75" s="23" t="s">
        <v>805</v>
      </c>
      <c r="D75" s="24" t="s">
        <v>806</v>
      </c>
      <c r="E75" s="25" t="s">
        <v>290</v>
      </c>
      <c r="F75" s="26" t="s">
        <v>623</v>
      </c>
      <c r="G75" s="23" t="s">
        <v>63</v>
      </c>
      <c r="H75" s="27">
        <v>10</v>
      </c>
      <c r="I75" s="27">
        <v>8</v>
      </c>
      <c r="J75" s="27" t="s">
        <v>25</v>
      </c>
      <c r="K75" s="27">
        <v>8</v>
      </c>
      <c r="L75" s="70">
        <v>2</v>
      </c>
      <c r="M75" s="28">
        <f t="shared" si="12"/>
        <v>4.5999999999999996</v>
      </c>
      <c r="N75" s="29" t="str">
        <f t="shared" si="13"/>
        <v>D</v>
      </c>
      <c r="O75" s="30" t="str">
        <f t="shared" si="14"/>
        <v>Trung bình yếu</v>
      </c>
      <c r="P75" s="31" t="str">
        <f t="shared" si="11"/>
        <v/>
      </c>
      <c r="Q75" s="32"/>
      <c r="R75" s="3"/>
      <c r="S75" s="21"/>
      <c r="T75" s="72" t="str">
        <f t="shared" si="15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 x14ac:dyDescent="0.25">
      <c r="B76" s="22">
        <v>68</v>
      </c>
      <c r="C76" s="23" t="s">
        <v>807</v>
      </c>
      <c r="D76" s="24" t="s">
        <v>120</v>
      </c>
      <c r="E76" s="25" t="s">
        <v>290</v>
      </c>
      <c r="F76" s="26" t="s">
        <v>225</v>
      </c>
      <c r="G76" s="23" t="s">
        <v>48</v>
      </c>
      <c r="H76" s="27">
        <v>10</v>
      </c>
      <c r="I76" s="27">
        <v>7</v>
      </c>
      <c r="J76" s="27" t="s">
        <v>25</v>
      </c>
      <c r="K76" s="27">
        <v>7</v>
      </c>
      <c r="L76" s="70">
        <v>4.5</v>
      </c>
      <c r="M76" s="28">
        <f t="shared" si="12"/>
        <v>5.8</v>
      </c>
      <c r="N76" s="29" t="str">
        <f t="shared" si="13"/>
        <v>C</v>
      </c>
      <c r="O76" s="30" t="str">
        <f t="shared" si="14"/>
        <v>Trung bình</v>
      </c>
      <c r="P76" s="31" t="str">
        <f t="shared" si="11"/>
        <v/>
      </c>
      <c r="Q76" s="32"/>
      <c r="R76" s="3"/>
      <c r="S76" s="21"/>
      <c r="T76" s="72" t="str">
        <f t="shared" si="15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 x14ac:dyDescent="0.25">
      <c r="B77" s="22">
        <v>69</v>
      </c>
      <c r="C77" s="23" t="s">
        <v>808</v>
      </c>
      <c r="D77" s="24" t="s">
        <v>809</v>
      </c>
      <c r="E77" s="25" t="s">
        <v>301</v>
      </c>
      <c r="F77" s="26" t="s">
        <v>221</v>
      </c>
      <c r="G77" s="23" t="s">
        <v>93</v>
      </c>
      <c r="H77" s="27">
        <v>9</v>
      </c>
      <c r="I77" s="27">
        <v>7</v>
      </c>
      <c r="J77" s="27" t="s">
        <v>25</v>
      </c>
      <c r="K77" s="27">
        <v>7</v>
      </c>
      <c r="L77" s="70">
        <v>3</v>
      </c>
      <c r="M77" s="28">
        <f t="shared" si="12"/>
        <v>4.8</v>
      </c>
      <c r="N77" s="29" t="str">
        <f t="shared" si="13"/>
        <v>D</v>
      </c>
      <c r="O77" s="30" t="str">
        <f t="shared" si="14"/>
        <v>Trung bình yếu</v>
      </c>
      <c r="P77" s="31" t="str">
        <f t="shared" si="11"/>
        <v/>
      </c>
      <c r="Q77" s="32"/>
      <c r="R77" s="3"/>
      <c r="S77" s="21"/>
      <c r="T77" s="72" t="str">
        <f t="shared" si="15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 x14ac:dyDescent="0.25">
      <c r="B78" s="22">
        <v>70</v>
      </c>
      <c r="C78" s="23" t="s">
        <v>810</v>
      </c>
      <c r="D78" s="24" t="s">
        <v>633</v>
      </c>
      <c r="E78" s="25" t="s">
        <v>301</v>
      </c>
      <c r="F78" s="26" t="s">
        <v>811</v>
      </c>
      <c r="G78" s="23" t="s">
        <v>256</v>
      </c>
      <c r="H78" s="27">
        <v>0</v>
      </c>
      <c r="I78" s="27">
        <v>0</v>
      </c>
      <c r="J78" s="27" t="s">
        <v>25</v>
      </c>
      <c r="K78" s="27">
        <v>0</v>
      </c>
      <c r="L78" s="70" t="s">
        <v>25</v>
      </c>
      <c r="M78" s="28">
        <f t="shared" si="12"/>
        <v>0</v>
      </c>
      <c r="N78" s="29" t="str">
        <f t="shared" si="13"/>
        <v>F</v>
      </c>
      <c r="O78" s="30" t="str">
        <f t="shared" si="14"/>
        <v>Kém</v>
      </c>
      <c r="P78" s="31" t="str">
        <f t="shared" si="11"/>
        <v>Không đủ ĐKDT</v>
      </c>
      <c r="Q78" s="32"/>
      <c r="R78" s="3"/>
      <c r="S78" s="21"/>
      <c r="T78" s="72" t="str">
        <f t="shared" si="15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 x14ac:dyDescent="0.25">
      <c r="B79" s="22">
        <v>71</v>
      </c>
      <c r="C79" s="23" t="s">
        <v>812</v>
      </c>
      <c r="D79" s="24" t="s">
        <v>85</v>
      </c>
      <c r="E79" s="25" t="s">
        <v>515</v>
      </c>
      <c r="F79" s="26" t="s">
        <v>630</v>
      </c>
      <c r="G79" s="23" t="s">
        <v>63</v>
      </c>
      <c r="H79" s="27">
        <v>10</v>
      </c>
      <c r="I79" s="27">
        <v>8</v>
      </c>
      <c r="J79" s="27" t="s">
        <v>25</v>
      </c>
      <c r="K79" s="27">
        <v>8</v>
      </c>
      <c r="L79" s="70">
        <v>9</v>
      </c>
      <c r="M79" s="28">
        <f t="shared" si="12"/>
        <v>8.8000000000000007</v>
      </c>
      <c r="N79" s="29" t="str">
        <f t="shared" si="13"/>
        <v>A</v>
      </c>
      <c r="O79" s="30" t="str">
        <f t="shared" si="14"/>
        <v>Giỏi</v>
      </c>
      <c r="P79" s="31" t="str">
        <f t="shared" si="11"/>
        <v/>
      </c>
      <c r="Q79" s="32"/>
      <c r="R79" s="3"/>
      <c r="S79" s="21"/>
      <c r="T79" s="72" t="str">
        <f t="shared" si="15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 x14ac:dyDescent="0.25">
      <c r="B80" s="22">
        <v>72</v>
      </c>
      <c r="C80" s="23" t="s">
        <v>813</v>
      </c>
      <c r="D80" s="24" t="s">
        <v>814</v>
      </c>
      <c r="E80" s="25" t="s">
        <v>305</v>
      </c>
      <c r="F80" s="26" t="s">
        <v>622</v>
      </c>
      <c r="G80" s="23" t="s">
        <v>154</v>
      </c>
      <c r="H80" s="27">
        <v>10</v>
      </c>
      <c r="I80" s="27">
        <v>7</v>
      </c>
      <c r="J80" s="27" t="s">
        <v>25</v>
      </c>
      <c r="K80" s="27">
        <v>7</v>
      </c>
      <c r="L80" s="70">
        <v>3.5</v>
      </c>
      <c r="M80" s="28">
        <f t="shared" si="12"/>
        <v>5.2</v>
      </c>
      <c r="N80" s="29" t="str">
        <f t="shared" si="13"/>
        <v>D+</v>
      </c>
      <c r="O80" s="30" t="str">
        <f t="shared" si="14"/>
        <v>Trung bình yếu</v>
      </c>
      <c r="P80" s="31" t="str">
        <f t="shared" si="11"/>
        <v/>
      </c>
      <c r="Q80" s="32"/>
      <c r="R80" s="3"/>
      <c r="S80" s="21"/>
      <c r="T80" s="72" t="str">
        <f t="shared" si="15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 x14ac:dyDescent="0.25">
      <c r="B81" s="22">
        <v>73</v>
      </c>
      <c r="C81" s="23" t="s">
        <v>815</v>
      </c>
      <c r="D81" s="24" t="s">
        <v>120</v>
      </c>
      <c r="E81" s="25" t="s">
        <v>611</v>
      </c>
      <c r="F81" s="26" t="s">
        <v>816</v>
      </c>
      <c r="G81" s="23" t="s">
        <v>63</v>
      </c>
      <c r="H81" s="27">
        <v>9</v>
      </c>
      <c r="I81" s="27">
        <v>7</v>
      </c>
      <c r="J81" s="27" t="s">
        <v>25</v>
      </c>
      <c r="K81" s="27">
        <v>7</v>
      </c>
      <c r="L81" s="70">
        <v>0</v>
      </c>
      <c r="M81" s="28">
        <f t="shared" si="12"/>
        <v>3</v>
      </c>
      <c r="N81" s="29" t="str">
        <f t="shared" si="13"/>
        <v>F</v>
      </c>
      <c r="O81" s="30" t="str">
        <f t="shared" si="14"/>
        <v>Kém</v>
      </c>
      <c r="P81" s="31" t="str">
        <f t="shared" si="11"/>
        <v/>
      </c>
      <c r="Q81" s="32"/>
      <c r="R81" s="3"/>
      <c r="S81" s="21"/>
      <c r="T81" s="72" t="str">
        <f t="shared" si="15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1.5" customHeight="1" x14ac:dyDescent="0.25">
      <c r="B82" s="22">
        <v>74</v>
      </c>
      <c r="C82" s="23" t="s">
        <v>817</v>
      </c>
      <c r="D82" s="24" t="s">
        <v>818</v>
      </c>
      <c r="E82" s="25" t="s">
        <v>654</v>
      </c>
      <c r="F82" s="26" t="s">
        <v>819</v>
      </c>
      <c r="G82" s="23" t="s">
        <v>115</v>
      </c>
      <c r="H82" s="27">
        <v>9</v>
      </c>
      <c r="I82" s="27">
        <v>0</v>
      </c>
      <c r="J82" s="27" t="s">
        <v>25</v>
      </c>
      <c r="K82" s="27">
        <v>0</v>
      </c>
      <c r="L82" s="70" t="s">
        <v>25</v>
      </c>
      <c r="M82" s="28">
        <f t="shared" si="12"/>
        <v>0.9</v>
      </c>
      <c r="N82" s="29" t="str">
        <f t="shared" si="13"/>
        <v>F</v>
      </c>
      <c r="O82" s="30" t="str">
        <f t="shared" si="14"/>
        <v>Kém</v>
      </c>
      <c r="P82" s="31" t="str">
        <f t="shared" si="11"/>
        <v>Không đủ ĐKDT</v>
      </c>
      <c r="Q82" s="32"/>
      <c r="R82" s="3"/>
      <c r="S82" s="21"/>
      <c r="T82" s="72" t="str">
        <f t="shared" si="15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$W$7 -COUNTIF($P$8:$P$241,"Vắng") -COUNTIF($P$8:$P$241,"Vắng có phép") - COUNTIF($P$8:$P$241,"Đình chỉ thi") - COUNTIF($P$8:$P$241,"Không đủ ĐKDT")</f>
        <v>66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49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COUNTIF($P$8:$P$117,"Vắng")</f>
        <v>2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COUNTIF(T9:T82,"Học lại")</f>
        <v>25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1088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U82">
    <sortCondition ref="B9:B82"/>
  </sortState>
  <mergeCells count="40">
    <mergeCell ref="L6:L7"/>
    <mergeCell ref="B8:G8"/>
    <mergeCell ref="B84:C84"/>
    <mergeCell ref="F86:K86"/>
    <mergeCell ref="F87:K87"/>
    <mergeCell ref="J89:Q89"/>
    <mergeCell ref="J90:Q90"/>
    <mergeCell ref="F85:K8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N6:N7"/>
  </mergeCells>
  <conditionalFormatting sqref="H9:L82">
    <cfRule type="cellIs" dxfId="26" priority="15" operator="greaterThan">
      <formula>10</formula>
    </cfRule>
  </conditionalFormatting>
  <conditionalFormatting sqref="L9:L82">
    <cfRule type="cellIs" dxfId="25" priority="7" operator="greaterThan">
      <formula>10</formula>
    </cfRule>
    <cfRule type="cellIs" dxfId="24" priority="8" operator="greaterThan">
      <formula>10</formula>
    </cfRule>
    <cfRule type="cellIs" dxfId="23" priority="9" operator="greaterThan">
      <formula>10</formula>
    </cfRule>
    <cfRule type="cellIs" dxfId="22" priority="10" operator="greaterThan">
      <formula>10</formula>
    </cfRule>
    <cfRule type="cellIs" dxfId="21" priority="11" operator="greaterThan">
      <formula>10</formula>
    </cfRule>
    <cfRule type="cellIs" dxfId="20" priority="12" operator="greaterThan">
      <formula>10</formula>
    </cfRule>
  </conditionalFormatting>
  <conditionalFormatting sqref="H9:K82">
    <cfRule type="cellIs" dxfId="19" priority="5" operator="greaterThan">
      <formula>10</formula>
    </cfRule>
  </conditionalFormatting>
  <conditionalFormatting sqref="C1:C1048576">
    <cfRule type="duplicateValues" dxfId="18" priority="21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zoomScale="115" zoomScaleNormal="115" workbookViewId="0">
      <pane ySplit="2" topLeftCell="A90" activePane="bottomLeft" state="frozen"/>
      <selection activeCell="O5" sqref="L1:O1048576"/>
      <selection pane="bottomLeft" activeCell="A94" sqref="A94:XFD104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375" style="1" customWidth="1"/>
    <col min="5" max="5" width="8.8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315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INT1330-02</v>
      </c>
      <c r="W7" s="58">
        <f>+$AF$7+$AH$7+$AD$7</f>
        <v>77</v>
      </c>
      <c r="X7" s="52">
        <f>COUNTIF($P$8:$P$113,"Khiển trách")</f>
        <v>0</v>
      </c>
      <c r="Y7" s="52">
        <f>COUNTIF($P$8:$P$113,"Cảnh cáo")</f>
        <v>0</v>
      </c>
      <c r="Z7" s="52">
        <f>COUNTIF($P$8:$P$113,"Đình chỉ thi")</f>
        <v>0</v>
      </c>
      <c r="AA7" s="59">
        <f>+($X$7+$Y$7+$Z$7)/$W$7*100%</f>
        <v>0</v>
      </c>
      <c r="AB7" s="52">
        <f>SUM(COUNTIF($P$8:$P$111,"Vắng"),COUNTIF($P$8:$P$111,"Vắng có phép"))</f>
        <v>0</v>
      </c>
      <c r="AC7" s="60">
        <f>+$AB$7/$W$7</f>
        <v>0</v>
      </c>
      <c r="AD7" s="61">
        <f>COUNTIF($T$8:$T$111,"Thi lại")</f>
        <v>0</v>
      </c>
      <c r="AE7" s="60">
        <f>+$AD$7/$W$7</f>
        <v>0</v>
      </c>
      <c r="AF7" s="61">
        <f>COUNTIF($T$8:$T$112,"Học lại")</f>
        <v>5</v>
      </c>
      <c r="AG7" s="60">
        <f>+$AF$7/$W$7</f>
        <v>6.4935064935064929E-2</v>
      </c>
      <c r="AH7" s="52">
        <f>COUNTIF($T$9:$T$112,"Đạt")</f>
        <v>72</v>
      </c>
      <c r="AI7" s="59">
        <f>+$AH$7/$W$7</f>
        <v>0.93506493506493504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7.75" customHeight="1" x14ac:dyDescent="0.25">
      <c r="B9" s="11">
        <v>1</v>
      </c>
      <c r="C9" s="12" t="s">
        <v>320</v>
      </c>
      <c r="D9" s="13" t="s">
        <v>55</v>
      </c>
      <c r="E9" s="14" t="s">
        <v>51</v>
      </c>
      <c r="F9" s="15" t="s">
        <v>321</v>
      </c>
      <c r="G9" s="12" t="s">
        <v>88</v>
      </c>
      <c r="H9" s="16">
        <v>10</v>
      </c>
      <c r="I9" s="16">
        <v>7</v>
      </c>
      <c r="J9" s="16" t="s">
        <v>25</v>
      </c>
      <c r="K9" s="16">
        <v>7</v>
      </c>
      <c r="L9" s="17">
        <v>7</v>
      </c>
      <c r="M9" s="18">
        <f t="shared" ref="M9:M40" si="0">ROUND(SUMPRODUCT(H9:L9,$H$8:$L$8)/100,1)</f>
        <v>7.3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27.75" customHeight="1" x14ac:dyDescent="0.25">
      <c r="B10" s="22">
        <v>2</v>
      </c>
      <c r="C10" s="23" t="s">
        <v>322</v>
      </c>
      <c r="D10" s="24" t="s">
        <v>323</v>
      </c>
      <c r="E10" s="25" t="s">
        <v>51</v>
      </c>
      <c r="F10" s="26" t="s">
        <v>324</v>
      </c>
      <c r="G10" s="23" t="s">
        <v>88</v>
      </c>
      <c r="H10" s="27">
        <v>10</v>
      </c>
      <c r="I10" s="27">
        <v>8</v>
      </c>
      <c r="J10" s="27" t="s">
        <v>25</v>
      </c>
      <c r="K10" s="27">
        <v>8</v>
      </c>
      <c r="L10" s="70">
        <v>5.5</v>
      </c>
      <c r="M10" s="28">
        <f t="shared" si="0"/>
        <v>6.7</v>
      </c>
      <c r="N10" s="29" t="str">
        <f t="shared" si="1"/>
        <v>C+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7.75" customHeight="1" x14ac:dyDescent="0.25">
      <c r="B11" s="22">
        <v>3</v>
      </c>
      <c r="C11" s="23" t="s">
        <v>325</v>
      </c>
      <c r="D11" s="24" t="s">
        <v>326</v>
      </c>
      <c r="E11" s="25" t="s">
        <v>51</v>
      </c>
      <c r="F11" s="26" t="s">
        <v>327</v>
      </c>
      <c r="G11" s="23" t="s">
        <v>88</v>
      </c>
      <c r="H11" s="27">
        <v>10</v>
      </c>
      <c r="I11" s="27">
        <v>7</v>
      </c>
      <c r="J11" s="27" t="s">
        <v>25</v>
      </c>
      <c r="K11" s="27">
        <v>7</v>
      </c>
      <c r="L11" s="70">
        <v>6</v>
      </c>
      <c r="M11" s="28">
        <f t="shared" si="0"/>
        <v>6.7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7.75" customHeight="1" x14ac:dyDescent="0.25">
      <c r="B12" s="22">
        <v>4</v>
      </c>
      <c r="C12" s="23" t="s">
        <v>328</v>
      </c>
      <c r="D12" s="24" t="s">
        <v>329</v>
      </c>
      <c r="E12" s="25" t="s">
        <v>51</v>
      </c>
      <c r="F12" s="26" t="s">
        <v>330</v>
      </c>
      <c r="G12" s="23" t="s">
        <v>78</v>
      </c>
      <c r="H12" s="27">
        <v>9</v>
      </c>
      <c r="I12" s="27">
        <v>7</v>
      </c>
      <c r="J12" s="27" t="s">
        <v>25</v>
      </c>
      <c r="K12" s="27">
        <v>7</v>
      </c>
      <c r="L12" s="70">
        <v>2</v>
      </c>
      <c r="M12" s="28">
        <f t="shared" si="0"/>
        <v>4.2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7.75" customHeight="1" x14ac:dyDescent="0.25">
      <c r="B13" s="22">
        <v>5</v>
      </c>
      <c r="C13" s="23" t="s">
        <v>331</v>
      </c>
      <c r="D13" s="24" t="s">
        <v>332</v>
      </c>
      <c r="E13" s="25" t="s">
        <v>51</v>
      </c>
      <c r="F13" s="26" t="s">
        <v>333</v>
      </c>
      <c r="G13" s="23" t="s">
        <v>164</v>
      </c>
      <c r="H13" s="27">
        <v>9</v>
      </c>
      <c r="I13" s="27">
        <v>7</v>
      </c>
      <c r="J13" s="27" t="s">
        <v>25</v>
      </c>
      <c r="K13" s="27">
        <v>7</v>
      </c>
      <c r="L13" s="70">
        <v>6.5</v>
      </c>
      <c r="M13" s="28">
        <f t="shared" si="0"/>
        <v>6.9</v>
      </c>
      <c r="N13" s="29" t="str">
        <f t="shared" si="1"/>
        <v>C+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7.75" customHeight="1" x14ac:dyDescent="0.25">
      <c r="B14" s="22">
        <v>6</v>
      </c>
      <c r="C14" s="23" t="s">
        <v>334</v>
      </c>
      <c r="D14" s="24" t="s">
        <v>335</v>
      </c>
      <c r="E14" s="25" t="s">
        <v>51</v>
      </c>
      <c r="F14" s="26" t="s">
        <v>336</v>
      </c>
      <c r="G14" s="23" t="s">
        <v>164</v>
      </c>
      <c r="H14" s="27">
        <v>10</v>
      </c>
      <c r="I14" s="27">
        <v>8</v>
      </c>
      <c r="J14" s="27" t="s">
        <v>25</v>
      </c>
      <c r="K14" s="27">
        <v>9</v>
      </c>
      <c r="L14" s="70">
        <v>5.5</v>
      </c>
      <c r="M14" s="28">
        <f t="shared" si="0"/>
        <v>6.9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7.75" customHeight="1" x14ac:dyDescent="0.25">
      <c r="B15" s="22">
        <v>7</v>
      </c>
      <c r="C15" s="23" t="s">
        <v>337</v>
      </c>
      <c r="D15" s="24" t="s">
        <v>338</v>
      </c>
      <c r="E15" s="25" t="s">
        <v>51</v>
      </c>
      <c r="F15" s="26" t="s">
        <v>339</v>
      </c>
      <c r="G15" s="23" t="s">
        <v>53</v>
      </c>
      <c r="H15" s="27">
        <v>10</v>
      </c>
      <c r="I15" s="27">
        <v>7</v>
      </c>
      <c r="J15" s="27" t="s">
        <v>25</v>
      </c>
      <c r="K15" s="27">
        <v>7</v>
      </c>
      <c r="L15" s="70">
        <v>6</v>
      </c>
      <c r="M15" s="28">
        <f t="shared" si="0"/>
        <v>6.7</v>
      </c>
      <c r="N15" s="29" t="str">
        <f t="shared" si="1"/>
        <v>C+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7.75" customHeight="1" x14ac:dyDescent="0.25">
      <c r="B16" s="22">
        <v>8</v>
      </c>
      <c r="C16" s="23" t="s">
        <v>340</v>
      </c>
      <c r="D16" s="24" t="s">
        <v>341</v>
      </c>
      <c r="E16" s="25" t="s">
        <v>66</v>
      </c>
      <c r="F16" s="26" t="s">
        <v>342</v>
      </c>
      <c r="G16" s="23" t="s">
        <v>88</v>
      </c>
      <c r="H16" s="27">
        <v>10</v>
      </c>
      <c r="I16" s="27">
        <v>7</v>
      </c>
      <c r="J16" s="27" t="s">
        <v>25</v>
      </c>
      <c r="K16" s="27">
        <v>7</v>
      </c>
      <c r="L16" s="70">
        <v>5.5</v>
      </c>
      <c r="M16" s="28">
        <f t="shared" si="0"/>
        <v>6.4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7.75" customHeight="1" x14ac:dyDescent="0.25">
      <c r="B17" s="22">
        <v>9</v>
      </c>
      <c r="C17" s="23" t="s">
        <v>343</v>
      </c>
      <c r="D17" s="24" t="s">
        <v>344</v>
      </c>
      <c r="E17" s="25" t="s">
        <v>345</v>
      </c>
      <c r="F17" s="26" t="s">
        <v>346</v>
      </c>
      <c r="G17" s="23" t="s">
        <v>88</v>
      </c>
      <c r="H17" s="27">
        <v>9</v>
      </c>
      <c r="I17" s="27">
        <v>7</v>
      </c>
      <c r="J17" s="27" t="s">
        <v>25</v>
      </c>
      <c r="K17" s="27">
        <v>7</v>
      </c>
      <c r="L17" s="70">
        <v>3</v>
      </c>
      <c r="M17" s="28">
        <f t="shared" si="0"/>
        <v>4.8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7.75" customHeight="1" x14ac:dyDescent="0.25">
      <c r="B18" s="22">
        <v>10</v>
      </c>
      <c r="C18" s="23" t="s">
        <v>347</v>
      </c>
      <c r="D18" s="24" t="s">
        <v>348</v>
      </c>
      <c r="E18" s="25" t="s">
        <v>349</v>
      </c>
      <c r="F18" s="26" t="s">
        <v>350</v>
      </c>
      <c r="G18" s="23" t="s">
        <v>83</v>
      </c>
      <c r="H18" s="27">
        <v>10</v>
      </c>
      <c r="I18" s="27">
        <v>7</v>
      </c>
      <c r="J18" s="27" t="s">
        <v>25</v>
      </c>
      <c r="K18" s="27">
        <v>7</v>
      </c>
      <c r="L18" s="70">
        <v>4.5</v>
      </c>
      <c r="M18" s="28">
        <f t="shared" si="0"/>
        <v>5.8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7.75" customHeight="1" x14ac:dyDescent="0.25">
      <c r="B19" s="22">
        <v>11</v>
      </c>
      <c r="C19" s="23" t="s">
        <v>351</v>
      </c>
      <c r="D19" s="24" t="s">
        <v>352</v>
      </c>
      <c r="E19" s="25" t="s">
        <v>81</v>
      </c>
      <c r="F19" s="26" t="s">
        <v>353</v>
      </c>
      <c r="G19" s="23" t="s">
        <v>88</v>
      </c>
      <c r="H19" s="27">
        <v>10</v>
      </c>
      <c r="I19" s="27">
        <v>7</v>
      </c>
      <c r="J19" s="27" t="s">
        <v>25</v>
      </c>
      <c r="K19" s="27">
        <v>7</v>
      </c>
      <c r="L19" s="70">
        <v>4.5</v>
      </c>
      <c r="M19" s="28">
        <f t="shared" si="0"/>
        <v>5.8</v>
      </c>
      <c r="N19" s="29" t="str">
        <f t="shared" si="1"/>
        <v>C</v>
      </c>
      <c r="O19" s="30" t="str">
        <f t="shared" si="2"/>
        <v>Trung bình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7.75" customHeight="1" x14ac:dyDescent="0.25">
      <c r="B20" s="22">
        <v>12</v>
      </c>
      <c r="C20" s="23" t="s">
        <v>354</v>
      </c>
      <c r="D20" s="24" t="s">
        <v>50</v>
      </c>
      <c r="E20" s="25" t="s">
        <v>86</v>
      </c>
      <c r="F20" s="26" t="s">
        <v>355</v>
      </c>
      <c r="G20" s="23" t="s">
        <v>136</v>
      </c>
      <c r="H20" s="27">
        <v>10</v>
      </c>
      <c r="I20" s="27">
        <v>7</v>
      </c>
      <c r="J20" s="27" t="s">
        <v>25</v>
      </c>
      <c r="K20" s="27">
        <v>7</v>
      </c>
      <c r="L20" s="70">
        <v>4.5</v>
      </c>
      <c r="M20" s="28">
        <f t="shared" si="0"/>
        <v>5.8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7.75" customHeight="1" x14ac:dyDescent="0.25">
      <c r="B21" s="22">
        <v>13</v>
      </c>
      <c r="C21" s="23" t="s">
        <v>356</v>
      </c>
      <c r="D21" s="24" t="s">
        <v>357</v>
      </c>
      <c r="E21" s="25" t="s">
        <v>91</v>
      </c>
      <c r="F21" s="26" t="s">
        <v>358</v>
      </c>
      <c r="G21" s="23" t="s">
        <v>68</v>
      </c>
      <c r="H21" s="27">
        <v>10</v>
      </c>
      <c r="I21" s="27">
        <v>7</v>
      </c>
      <c r="J21" s="27" t="s">
        <v>25</v>
      </c>
      <c r="K21" s="27">
        <v>7</v>
      </c>
      <c r="L21" s="70">
        <v>5</v>
      </c>
      <c r="M21" s="28">
        <f t="shared" si="0"/>
        <v>6.1</v>
      </c>
      <c r="N21" s="29" t="str">
        <f t="shared" si="1"/>
        <v>C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7.75" customHeight="1" x14ac:dyDescent="0.25">
      <c r="B22" s="22">
        <v>14</v>
      </c>
      <c r="C22" s="23" t="s">
        <v>359</v>
      </c>
      <c r="D22" s="24" t="s">
        <v>360</v>
      </c>
      <c r="E22" s="25" t="s">
        <v>91</v>
      </c>
      <c r="F22" s="26" t="s">
        <v>361</v>
      </c>
      <c r="G22" s="23" t="s">
        <v>164</v>
      </c>
      <c r="H22" s="27">
        <v>10</v>
      </c>
      <c r="I22" s="27">
        <v>7</v>
      </c>
      <c r="J22" s="27" t="s">
        <v>25</v>
      </c>
      <c r="K22" s="27">
        <v>7</v>
      </c>
      <c r="L22" s="70">
        <v>7</v>
      </c>
      <c r="M22" s="28">
        <f t="shared" si="0"/>
        <v>7.3</v>
      </c>
      <c r="N22" s="29" t="str">
        <f t="shared" si="1"/>
        <v>B</v>
      </c>
      <c r="O22" s="30" t="str">
        <f t="shared" si="2"/>
        <v>Khá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7.75" customHeight="1" x14ac:dyDescent="0.25">
      <c r="B23" s="22">
        <v>15</v>
      </c>
      <c r="C23" s="23" t="s">
        <v>362</v>
      </c>
      <c r="D23" s="24" t="s">
        <v>120</v>
      </c>
      <c r="E23" s="25" t="s">
        <v>363</v>
      </c>
      <c r="F23" s="26" t="s">
        <v>364</v>
      </c>
      <c r="G23" s="23" t="s">
        <v>48</v>
      </c>
      <c r="H23" s="27">
        <v>10</v>
      </c>
      <c r="I23" s="27">
        <v>7</v>
      </c>
      <c r="J23" s="27" t="s">
        <v>25</v>
      </c>
      <c r="K23" s="27">
        <v>7</v>
      </c>
      <c r="L23" s="70">
        <v>6</v>
      </c>
      <c r="M23" s="28">
        <f t="shared" si="0"/>
        <v>6.7</v>
      </c>
      <c r="N23" s="29" t="str">
        <f t="shared" si="1"/>
        <v>C+</v>
      </c>
      <c r="O23" s="30" t="str">
        <f t="shared" si="2"/>
        <v>Trung bình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7.75" customHeight="1" x14ac:dyDescent="0.25">
      <c r="B24" s="22">
        <v>16</v>
      </c>
      <c r="C24" s="23" t="s">
        <v>365</v>
      </c>
      <c r="D24" s="24" t="s">
        <v>366</v>
      </c>
      <c r="E24" s="25" t="s">
        <v>367</v>
      </c>
      <c r="F24" s="26" t="s">
        <v>107</v>
      </c>
      <c r="G24" s="23" t="s">
        <v>78</v>
      </c>
      <c r="H24" s="27">
        <v>10</v>
      </c>
      <c r="I24" s="27">
        <v>8</v>
      </c>
      <c r="J24" s="27" t="s">
        <v>25</v>
      </c>
      <c r="K24" s="27">
        <v>9</v>
      </c>
      <c r="L24" s="70">
        <v>5.5</v>
      </c>
      <c r="M24" s="28">
        <f t="shared" si="0"/>
        <v>6.9</v>
      </c>
      <c r="N24" s="29" t="str">
        <f t="shared" si="1"/>
        <v>C+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7.75" customHeight="1" x14ac:dyDescent="0.25">
      <c r="B25" s="22">
        <v>17</v>
      </c>
      <c r="C25" s="23" t="s">
        <v>368</v>
      </c>
      <c r="D25" s="24" t="s">
        <v>369</v>
      </c>
      <c r="E25" s="25" t="s">
        <v>132</v>
      </c>
      <c r="F25" s="26" t="s">
        <v>370</v>
      </c>
      <c r="G25" s="23" t="s">
        <v>73</v>
      </c>
      <c r="H25" s="27">
        <v>10</v>
      </c>
      <c r="I25" s="27">
        <v>8</v>
      </c>
      <c r="J25" s="27" t="s">
        <v>25</v>
      </c>
      <c r="K25" s="27">
        <v>9</v>
      </c>
      <c r="L25" s="70">
        <v>6.5</v>
      </c>
      <c r="M25" s="28">
        <f t="shared" si="0"/>
        <v>7.5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7.75" customHeight="1" x14ac:dyDescent="0.25">
      <c r="B26" s="22">
        <v>18</v>
      </c>
      <c r="C26" s="23" t="s">
        <v>371</v>
      </c>
      <c r="D26" s="24" t="s">
        <v>372</v>
      </c>
      <c r="E26" s="25" t="s">
        <v>373</v>
      </c>
      <c r="F26" s="26" t="s">
        <v>374</v>
      </c>
      <c r="G26" s="23" t="s">
        <v>68</v>
      </c>
      <c r="H26" s="27">
        <v>10</v>
      </c>
      <c r="I26" s="27">
        <v>7</v>
      </c>
      <c r="J26" s="27" t="s">
        <v>25</v>
      </c>
      <c r="K26" s="27">
        <v>7</v>
      </c>
      <c r="L26" s="70">
        <v>4.5</v>
      </c>
      <c r="M26" s="28">
        <f t="shared" si="0"/>
        <v>5.8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7.75" customHeight="1" x14ac:dyDescent="0.25">
      <c r="B27" s="22">
        <v>19</v>
      </c>
      <c r="C27" s="23" t="s">
        <v>375</v>
      </c>
      <c r="D27" s="24" t="s">
        <v>376</v>
      </c>
      <c r="E27" s="25" t="s">
        <v>143</v>
      </c>
      <c r="F27" s="26" t="s">
        <v>377</v>
      </c>
      <c r="G27" s="23" t="s">
        <v>68</v>
      </c>
      <c r="H27" s="27">
        <v>10</v>
      </c>
      <c r="I27" s="27">
        <v>7</v>
      </c>
      <c r="J27" s="27" t="s">
        <v>25</v>
      </c>
      <c r="K27" s="27">
        <v>7</v>
      </c>
      <c r="L27" s="70">
        <v>2.5</v>
      </c>
      <c r="M27" s="28">
        <f t="shared" si="0"/>
        <v>4.5999999999999996</v>
      </c>
      <c r="N27" s="29" t="str">
        <f t="shared" si="1"/>
        <v>D</v>
      </c>
      <c r="O27" s="30" t="str">
        <f t="shared" si="2"/>
        <v>Trung bình yếu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7.75" customHeight="1" x14ac:dyDescent="0.25">
      <c r="B28" s="22">
        <v>20</v>
      </c>
      <c r="C28" s="23" t="s">
        <v>378</v>
      </c>
      <c r="D28" s="24" t="s">
        <v>194</v>
      </c>
      <c r="E28" s="25" t="s">
        <v>143</v>
      </c>
      <c r="F28" s="26" t="s">
        <v>379</v>
      </c>
      <c r="G28" s="23" t="s">
        <v>48</v>
      </c>
      <c r="H28" s="27">
        <v>9</v>
      </c>
      <c r="I28" s="27">
        <v>7</v>
      </c>
      <c r="J28" s="27" t="s">
        <v>25</v>
      </c>
      <c r="K28" s="27">
        <v>8</v>
      </c>
      <c r="L28" s="70">
        <v>6</v>
      </c>
      <c r="M28" s="28">
        <f t="shared" si="0"/>
        <v>6.8</v>
      </c>
      <c r="N28" s="29" t="str">
        <f t="shared" si="1"/>
        <v>C+</v>
      </c>
      <c r="O28" s="30" t="str">
        <f t="shared" si="2"/>
        <v>Trung bình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7.75" customHeight="1" x14ac:dyDescent="0.25">
      <c r="B29" s="22">
        <v>21</v>
      </c>
      <c r="C29" s="23" t="s">
        <v>380</v>
      </c>
      <c r="D29" s="24" t="s">
        <v>381</v>
      </c>
      <c r="E29" s="25" t="s">
        <v>382</v>
      </c>
      <c r="F29" s="26" t="s">
        <v>383</v>
      </c>
      <c r="G29" s="23" t="s">
        <v>83</v>
      </c>
      <c r="H29" s="27">
        <v>9</v>
      </c>
      <c r="I29" s="27">
        <v>8</v>
      </c>
      <c r="J29" s="27" t="s">
        <v>25</v>
      </c>
      <c r="K29" s="27">
        <v>9</v>
      </c>
      <c r="L29" s="70">
        <v>4</v>
      </c>
      <c r="M29" s="28">
        <f t="shared" si="0"/>
        <v>5.9</v>
      </c>
      <c r="N29" s="29" t="str">
        <f t="shared" si="1"/>
        <v>C</v>
      </c>
      <c r="O29" s="30" t="str">
        <f t="shared" si="2"/>
        <v>Trung bình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7.75" customHeight="1" x14ac:dyDescent="0.25">
      <c r="B30" s="22">
        <v>22</v>
      </c>
      <c r="C30" s="23" t="s">
        <v>384</v>
      </c>
      <c r="D30" s="24" t="s">
        <v>385</v>
      </c>
      <c r="E30" s="25" t="s">
        <v>382</v>
      </c>
      <c r="F30" s="26" t="s">
        <v>386</v>
      </c>
      <c r="G30" s="23" t="s">
        <v>63</v>
      </c>
      <c r="H30" s="27">
        <v>10</v>
      </c>
      <c r="I30" s="27">
        <v>8</v>
      </c>
      <c r="J30" s="27" t="s">
        <v>25</v>
      </c>
      <c r="K30" s="27">
        <v>8</v>
      </c>
      <c r="L30" s="70">
        <v>4</v>
      </c>
      <c r="M30" s="28">
        <f t="shared" si="0"/>
        <v>5.8</v>
      </c>
      <c r="N30" s="29" t="str">
        <f t="shared" si="1"/>
        <v>C</v>
      </c>
      <c r="O30" s="30" t="str">
        <f t="shared" si="2"/>
        <v>Trung bình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7.75" customHeight="1" x14ac:dyDescent="0.25">
      <c r="B31" s="22">
        <v>23</v>
      </c>
      <c r="C31" s="23" t="s">
        <v>387</v>
      </c>
      <c r="D31" s="24" t="s">
        <v>174</v>
      </c>
      <c r="E31" s="25" t="s">
        <v>388</v>
      </c>
      <c r="F31" s="26" t="s">
        <v>62</v>
      </c>
      <c r="G31" s="23" t="s">
        <v>73</v>
      </c>
      <c r="H31" s="27">
        <v>10</v>
      </c>
      <c r="I31" s="27">
        <v>8</v>
      </c>
      <c r="J31" s="27" t="s">
        <v>25</v>
      </c>
      <c r="K31" s="27">
        <v>8</v>
      </c>
      <c r="L31" s="70">
        <v>4.5</v>
      </c>
      <c r="M31" s="28">
        <f t="shared" si="0"/>
        <v>6.1</v>
      </c>
      <c r="N31" s="29" t="str">
        <f t="shared" si="1"/>
        <v>C</v>
      </c>
      <c r="O31" s="30" t="str">
        <f t="shared" si="2"/>
        <v>Trung bình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7.75" customHeight="1" x14ac:dyDescent="0.25">
      <c r="B32" s="22">
        <v>24</v>
      </c>
      <c r="C32" s="23" t="s">
        <v>389</v>
      </c>
      <c r="D32" s="24" t="s">
        <v>90</v>
      </c>
      <c r="E32" s="25" t="s">
        <v>390</v>
      </c>
      <c r="F32" s="26" t="s">
        <v>391</v>
      </c>
      <c r="G32" s="23" t="s">
        <v>68</v>
      </c>
      <c r="H32" s="27">
        <v>10</v>
      </c>
      <c r="I32" s="27">
        <v>7</v>
      </c>
      <c r="J32" s="27" t="s">
        <v>25</v>
      </c>
      <c r="K32" s="27">
        <v>7</v>
      </c>
      <c r="L32" s="70">
        <v>6.5</v>
      </c>
      <c r="M32" s="28">
        <f t="shared" si="0"/>
        <v>7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62"/>
      <c r="V32" s="62"/>
      <c r="W32" s="62"/>
      <c r="X32" s="54"/>
      <c r="Y32" s="54"/>
      <c r="Z32" s="54"/>
      <c r="AA32" s="54"/>
      <c r="AB32" s="53"/>
      <c r="AC32" s="54"/>
      <c r="AD32" s="54"/>
      <c r="AE32" s="54"/>
      <c r="AF32" s="54"/>
      <c r="AG32" s="54"/>
      <c r="AH32" s="54"/>
      <c r="AI32" s="55"/>
    </row>
    <row r="33" spans="2:35" ht="27.75" customHeight="1" x14ac:dyDescent="0.25">
      <c r="B33" s="22">
        <v>25</v>
      </c>
      <c r="C33" s="23" t="s">
        <v>392</v>
      </c>
      <c r="D33" s="24" t="s">
        <v>393</v>
      </c>
      <c r="E33" s="25" t="s">
        <v>168</v>
      </c>
      <c r="F33" s="26" t="s">
        <v>192</v>
      </c>
      <c r="G33" s="23" t="s">
        <v>93</v>
      </c>
      <c r="H33" s="27">
        <v>10</v>
      </c>
      <c r="I33" s="27">
        <v>8</v>
      </c>
      <c r="J33" s="27" t="s">
        <v>25</v>
      </c>
      <c r="K33" s="27">
        <v>8</v>
      </c>
      <c r="L33" s="70">
        <v>3</v>
      </c>
      <c r="M33" s="28">
        <f t="shared" si="0"/>
        <v>5.2</v>
      </c>
      <c r="N33" s="29" t="str">
        <f t="shared" si="1"/>
        <v>D+</v>
      </c>
      <c r="O33" s="30" t="str">
        <f t="shared" si="2"/>
        <v>Trung bình yếu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27.75" customHeight="1" x14ac:dyDescent="0.25">
      <c r="B34" s="22">
        <v>26</v>
      </c>
      <c r="C34" s="23" t="s">
        <v>394</v>
      </c>
      <c r="D34" s="24" t="s">
        <v>395</v>
      </c>
      <c r="E34" s="25" t="s">
        <v>180</v>
      </c>
      <c r="F34" s="26" t="s">
        <v>396</v>
      </c>
      <c r="G34" s="23" t="s">
        <v>88</v>
      </c>
      <c r="H34" s="27">
        <v>10</v>
      </c>
      <c r="I34" s="27">
        <v>8</v>
      </c>
      <c r="J34" s="27" t="s">
        <v>25</v>
      </c>
      <c r="K34" s="27">
        <v>8</v>
      </c>
      <c r="L34" s="70">
        <v>4.5</v>
      </c>
      <c r="M34" s="28">
        <f t="shared" si="0"/>
        <v>6.1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27.75" customHeight="1" x14ac:dyDescent="0.25">
      <c r="B35" s="22">
        <v>27</v>
      </c>
      <c r="C35" s="23" t="s">
        <v>397</v>
      </c>
      <c r="D35" s="24" t="s">
        <v>120</v>
      </c>
      <c r="E35" s="25" t="s">
        <v>184</v>
      </c>
      <c r="F35" s="26" t="s">
        <v>398</v>
      </c>
      <c r="G35" s="23" t="s">
        <v>164</v>
      </c>
      <c r="H35" s="27">
        <v>10</v>
      </c>
      <c r="I35" s="27">
        <v>8</v>
      </c>
      <c r="J35" s="27" t="s">
        <v>25</v>
      </c>
      <c r="K35" s="27">
        <v>8</v>
      </c>
      <c r="L35" s="70">
        <v>7.5</v>
      </c>
      <c r="M35" s="28">
        <f t="shared" si="0"/>
        <v>7.9</v>
      </c>
      <c r="N35" s="29" t="str">
        <f t="shared" si="1"/>
        <v>B</v>
      </c>
      <c r="O35" s="30" t="str">
        <f t="shared" si="2"/>
        <v>Khá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27.75" customHeight="1" x14ac:dyDescent="0.25">
      <c r="B36" s="22">
        <v>28</v>
      </c>
      <c r="C36" s="23" t="s">
        <v>399</v>
      </c>
      <c r="D36" s="24" t="s">
        <v>400</v>
      </c>
      <c r="E36" s="25" t="s">
        <v>401</v>
      </c>
      <c r="F36" s="26" t="s">
        <v>402</v>
      </c>
      <c r="G36" s="23" t="s">
        <v>48</v>
      </c>
      <c r="H36" s="27">
        <v>10</v>
      </c>
      <c r="I36" s="27">
        <v>7</v>
      </c>
      <c r="J36" s="27" t="s">
        <v>25</v>
      </c>
      <c r="K36" s="27">
        <v>7</v>
      </c>
      <c r="L36" s="70">
        <v>3</v>
      </c>
      <c r="M36" s="28">
        <f t="shared" si="0"/>
        <v>4.9000000000000004</v>
      </c>
      <c r="N36" s="29" t="str">
        <f t="shared" si="1"/>
        <v>D</v>
      </c>
      <c r="O36" s="30" t="str">
        <f t="shared" si="2"/>
        <v>Trung bình yếu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27.75" customHeight="1" x14ac:dyDescent="0.25">
      <c r="B37" s="22">
        <v>29</v>
      </c>
      <c r="C37" s="23" t="s">
        <v>403</v>
      </c>
      <c r="D37" s="24" t="s">
        <v>120</v>
      </c>
      <c r="E37" s="25" t="s">
        <v>220</v>
      </c>
      <c r="F37" s="26" t="s">
        <v>404</v>
      </c>
      <c r="G37" s="23" t="s">
        <v>164</v>
      </c>
      <c r="H37" s="27">
        <v>10</v>
      </c>
      <c r="I37" s="27">
        <v>7</v>
      </c>
      <c r="J37" s="27" t="s">
        <v>25</v>
      </c>
      <c r="K37" s="27">
        <v>7</v>
      </c>
      <c r="L37" s="70">
        <v>5</v>
      </c>
      <c r="M37" s="28">
        <f t="shared" si="0"/>
        <v>6.1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27.75" customHeight="1" x14ac:dyDescent="0.25">
      <c r="B38" s="22">
        <v>30</v>
      </c>
      <c r="C38" s="23" t="s">
        <v>405</v>
      </c>
      <c r="D38" s="24" t="s">
        <v>406</v>
      </c>
      <c r="E38" s="25" t="s">
        <v>220</v>
      </c>
      <c r="F38" s="26" t="s">
        <v>407</v>
      </c>
      <c r="G38" s="23" t="s">
        <v>83</v>
      </c>
      <c r="H38" s="27">
        <v>10</v>
      </c>
      <c r="I38" s="27">
        <v>7</v>
      </c>
      <c r="J38" s="27" t="s">
        <v>25</v>
      </c>
      <c r="K38" s="27">
        <v>7</v>
      </c>
      <c r="L38" s="70">
        <v>1.5</v>
      </c>
      <c r="M38" s="28">
        <f t="shared" si="0"/>
        <v>4</v>
      </c>
      <c r="N38" s="29" t="str">
        <f t="shared" si="1"/>
        <v>D</v>
      </c>
      <c r="O38" s="30" t="str">
        <f t="shared" si="2"/>
        <v>Trung bình yếu</v>
      </c>
      <c r="P38" s="31" t="str">
        <f t="shared" si="3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27.75" customHeight="1" x14ac:dyDescent="0.25">
      <c r="B39" s="22">
        <v>31</v>
      </c>
      <c r="C39" s="23" t="s">
        <v>408</v>
      </c>
      <c r="D39" s="24" t="s">
        <v>406</v>
      </c>
      <c r="E39" s="25" t="s">
        <v>220</v>
      </c>
      <c r="F39" s="26" t="s">
        <v>409</v>
      </c>
      <c r="G39" s="23" t="s">
        <v>410</v>
      </c>
      <c r="H39" s="27">
        <v>0</v>
      </c>
      <c r="I39" s="27">
        <v>0</v>
      </c>
      <c r="J39" s="27" t="s">
        <v>25</v>
      </c>
      <c r="K39" s="27">
        <v>0</v>
      </c>
      <c r="L39" s="70" t="s">
        <v>25</v>
      </c>
      <c r="M39" s="28">
        <f t="shared" si="0"/>
        <v>0</v>
      </c>
      <c r="N39" s="29" t="str">
        <f t="shared" si="1"/>
        <v>F</v>
      </c>
      <c r="O39" s="30" t="str">
        <f t="shared" si="2"/>
        <v>Kém</v>
      </c>
      <c r="P39" s="31" t="str">
        <f t="shared" si="3"/>
        <v>Không đủ ĐKDT</v>
      </c>
      <c r="Q39" s="32"/>
      <c r="R39" s="3"/>
      <c r="S39" s="21"/>
      <c r="T39" s="72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27.75" customHeight="1" x14ac:dyDescent="0.25">
      <c r="B40" s="22">
        <v>32</v>
      </c>
      <c r="C40" s="23" t="s">
        <v>411</v>
      </c>
      <c r="D40" s="24" t="s">
        <v>412</v>
      </c>
      <c r="E40" s="25" t="s">
        <v>413</v>
      </c>
      <c r="F40" s="26" t="s">
        <v>56</v>
      </c>
      <c r="G40" s="23" t="s">
        <v>83</v>
      </c>
      <c r="H40" s="27">
        <v>10</v>
      </c>
      <c r="I40" s="27">
        <v>7</v>
      </c>
      <c r="J40" s="27" t="s">
        <v>25</v>
      </c>
      <c r="K40" s="27">
        <v>7</v>
      </c>
      <c r="L40" s="70">
        <v>5</v>
      </c>
      <c r="M40" s="28">
        <f t="shared" si="0"/>
        <v>6.1</v>
      </c>
      <c r="N40" s="29" t="str">
        <f t="shared" si="1"/>
        <v>C</v>
      </c>
      <c r="O40" s="30" t="str">
        <f t="shared" si="2"/>
        <v>Trung bình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27.75" customHeight="1" x14ac:dyDescent="0.25">
      <c r="B41" s="22">
        <v>33</v>
      </c>
      <c r="C41" s="23" t="s">
        <v>414</v>
      </c>
      <c r="D41" s="24" t="s">
        <v>415</v>
      </c>
      <c r="E41" s="25" t="s">
        <v>416</v>
      </c>
      <c r="F41" s="26" t="s">
        <v>417</v>
      </c>
      <c r="G41" s="23" t="s">
        <v>88</v>
      </c>
      <c r="H41" s="27">
        <v>10</v>
      </c>
      <c r="I41" s="27">
        <v>8</v>
      </c>
      <c r="J41" s="27" t="s">
        <v>25</v>
      </c>
      <c r="K41" s="27">
        <v>8</v>
      </c>
      <c r="L41" s="70">
        <v>7</v>
      </c>
      <c r="M41" s="28">
        <f t="shared" ref="M41:M72" si="5">ROUND(SUMPRODUCT(H41:L41,$H$8:$L$8)/100,1)</f>
        <v>7.6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2" si="8">+IF(OR($H41=0,$I41=0,$J41=0,$K41=0),"Không đủ ĐKDT",IF(AND(L41=0,M41&gt;4),"Không đạt",""))</f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27.75" customHeight="1" x14ac:dyDescent="0.25">
      <c r="B42" s="22">
        <v>34</v>
      </c>
      <c r="C42" s="23" t="s">
        <v>418</v>
      </c>
      <c r="D42" s="24" t="s">
        <v>127</v>
      </c>
      <c r="E42" s="25" t="s">
        <v>235</v>
      </c>
      <c r="F42" s="26" t="s">
        <v>417</v>
      </c>
      <c r="G42" s="23" t="s">
        <v>154</v>
      </c>
      <c r="H42" s="27">
        <v>9</v>
      </c>
      <c r="I42" s="27">
        <v>7</v>
      </c>
      <c r="J42" s="27" t="s">
        <v>25</v>
      </c>
      <c r="K42" s="27">
        <v>7</v>
      </c>
      <c r="L42" s="70">
        <v>2.5</v>
      </c>
      <c r="M42" s="28">
        <f t="shared" si="5"/>
        <v>4.5</v>
      </c>
      <c r="N42" s="29" t="str">
        <f t="shared" si="6"/>
        <v>D</v>
      </c>
      <c r="O42" s="30" t="str">
        <f t="shared" si="7"/>
        <v>Trung bình yếu</v>
      </c>
      <c r="P42" s="31" t="str">
        <f t="shared" si="8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27.75" customHeight="1" x14ac:dyDescent="0.25">
      <c r="B43" s="22">
        <v>35</v>
      </c>
      <c r="C43" s="23" t="s">
        <v>419</v>
      </c>
      <c r="D43" s="24" t="s">
        <v>420</v>
      </c>
      <c r="E43" s="25" t="s">
        <v>421</v>
      </c>
      <c r="F43" s="26" t="s">
        <v>422</v>
      </c>
      <c r="G43" s="23" t="s">
        <v>164</v>
      </c>
      <c r="H43" s="27">
        <v>10</v>
      </c>
      <c r="I43" s="27">
        <v>8</v>
      </c>
      <c r="J43" s="27" t="s">
        <v>25</v>
      </c>
      <c r="K43" s="27">
        <v>8</v>
      </c>
      <c r="L43" s="70">
        <v>2</v>
      </c>
      <c r="M43" s="28">
        <f t="shared" si="5"/>
        <v>4.5999999999999996</v>
      </c>
      <c r="N43" s="29" t="str">
        <f t="shared" si="6"/>
        <v>D</v>
      </c>
      <c r="O43" s="30" t="str">
        <f t="shared" si="7"/>
        <v>Trung bình yếu</v>
      </c>
      <c r="P43" s="31" t="str">
        <f t="shared" si="8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27.75" customHeight="1" x14ac:dyDescent="0.25">
      <c r="B44" s="22">
        <v>36</v>
      </c>
      <c r="C44" s="23" t="s">
        <v>423</v>
      </c>
      <c r="D44" s="24" t="s">
        <v>113</v>
      </c>
      <c r="E44" s="25" t="s">
        <v>424</v>
      </c>
      <c r="F44" s="26" t="s">
        <v>425</v>
      </c>
      <c r="G44" s="23" t="s">
        <v>88</v>
      </c>
      <c r="H44" s="27">
        <v>10</v>
      </c>
      <c r="I44" s="27">
        <v>7</v>
      </c>
      <c r="J44" s="27" t="s">
        <v>25</v>
      </c>
      <c r="K44" s="27">
        <v>7</v>
      </c>
      <c r="L44" s="70">
        <v>5</v>
      </c>
      <c r="M44" s="28">
        <f t="shared" si="5"/>
        <v>6.1</v>
      </c>
      <c r="N44" s="29" t="str">
        <f t="shared" si="6"/>
        <v>C</v>
      </c>
      <c r="O44" s="30" t="str">
        <f t="shared" si="7"/>
        <v>Trung bình</v>
      </c>
      <c r="P44" s="31" t="str">
        <f t="shared" si="8"/>
        <v/>
      </c>
      <c r="Q44" s="32"/>
      <c r="R44" s="3"/>
      <c r="S44" s="21"/>
      <c r="T44" s="72" t="str">
        <f t="shared" si="9"/>
        <v>Đạt</v>
      </c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</row>
    <row r="45" spans="2:35" ht="27.75" customHeight="1" x14ac:dyDescent="0.25">
      <c r="B45" s="22">
        <v>37</v>
      </c>
      <c r="C45" s="23" t="s">
        <v>426</v>
      </c>
      <c r="D45" s="24" t="s">
        <v>427</v>
      </c>
      <c r="E45" s="25" t="s">
        <v>243</v>
      </c>
      <c r="F45" s="26" t="s">
        <v>428</v>
      </c>
      <c r="G45" s="23" t="s">
        <v>164</v>
      </c>
      <c r="H45" s="27">
        <v>10</v>
      </c>
      <c r="I45" s="27">
        <v>7</v>
      </c>
      <c r="J45" s="27" t="s">
        <v>25</v>
      </c>
      <c r="K45" s="27">
        <v>7</v>
      </c>
      <c r="L45" s="70">
        <v>4.5</v>
      </c>
      <c r="M45" s="28">
        <f t="shared" si="5"/>
        <v>5.8</v>
      </c>
      <c r="N45" s="29" t="str">
        <f t="shared" si="6"/>
        <v>C</v>
      </c>
      <c r="O45" s="30" t="str">
        <f t="shared" si="7"/>
        <v>Trung bình</v>
      </c>
      <c r="P45" s="31" t="str">
        <f t="shared" si="8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27.75" customHeight="1" x14ac:dyDescent="0.25">
      <c r="B46" s="22">
        <v>38</v>
      </c>
      <c r="C46" s="23" t="s">
        <v>429</v>
      </c>
      <c r="D46" s="24" t="s">
        <v>430</v>
      </c>
      <c r="E46" s="25" t="s">
        <v>243</v>
      </c>
      <c r="F46" s="26" t="s">
        <v>431</v>
      </c>
      <c r="G46" s="23" t="s">
        <v>73</v>
      </c>
      <c r="H46" s="27">
        <v>10</v>
      </c>
      <c r="I46" s="27">
        <v>8</v>
      </c>
      <c r="J46" s="27" t="s">
        <v>25</v>
      </c>
      <c r="K46" s="27">
        <v>8</v>
      </c>
      <c r="L46" s="70">
        <v>3</v>
      </c>
      <c r="M46" s="28">
        <f t="shared" si="5"/>
        <v>5.2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27.75" customHeight="1" x14ac:dyDescent="0.25">
      <c r="B47" s="22">
        <v>39</v>
      </c>
      <c r="C47" s="23" t="s">
        <v>432</v>
      </c>
      <c r="D47" s="24" t="s">
        <v>433</v>
      </c>
      <c r="E47" s="25" t="s">
        <v>434</v>
      </c>
      <c r="F47" s="26" t="s">
        <v>435</v>
      </c>
      <c r="G47" s="23" t="s">
        <v>88</v>
      </c>
      <c r="H47" s="27">
        <v>10</v>
      </c>
      <c r="I47" s="27">
        <v>6</v>
      </c>
      <c r="J47" s="27" t="s">
        <v>25</v>
      </c>
      <c r="K47" s="27">
        <v>6</v>
      </c>
      <c r="L47" s="70">
        <v>3</v>
      </c>
      <c r="M47" s="28">
        <f t="shared" si="5"/>
        <v>4.5999999999999996</v>
      </c>
      <c r="N47" s="29" t="str">
        <f t="shared" si="6"/>
        <v>D</v>
      </c>
      <c r="O47" s="30" t="str">
        <f t="shared" si="7"/>
        <v>Trung bình yếu</v>
      </c>
      <c r="P47" s="31" t="str">
        <f t="shared" si="8"/>
        <v/>
      </c>
      <c r="Q47" s="32"/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27.75" customHeight="1" x14ac:dyDescent="0.25">
      <c r="B48" s="22">
        <v>40</v>
      </c>
      <c r="C48" s="23" t="s">
        <v>436</v>
      </c>
      <c r="D48" s="24" t="s">
        <v>437</v>
      </c>
      <c r="E48" s="25" t="s">
        <v>251</v>
      </c>
      <c r="F48" s="26" t="s">
        <v>438</v>
      </c>
      <c r="G48" s="23" t="s">
        <v>73</v>
      </c>
      <c r="H48" s="27">
        <v>10</v>
      </c>
      <c r="I48" s="27">
        <v>7</v>
      </c>
      <c r="J48" s="27" t="s">
        <v>25</v>
      </c>
      <c r="K48" s="27">
        <v>7</v>
      </c>
      <c r="L48" s="70">
        <v>4</v>
      </c>
      <c r="M48" s="28">
        <f t="shared" si="5"/>
        <v>5.5</v>
      </c>
      <c r="N48" s="29" t="str">
        <f t="shared" si="6"/>
        <v>C</v>
      </c>
      <c r="O48" s="30" t="str">
        <f t="shared" si="7"/>
        <v>Trung bình</v>
      </c>
      <c r="P48" s="31" t="str">
        <f t="shared" si="8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27.75" customHeight="1" x14ac:dyDescent="0.25">
      <c r="B49" s="22">
        <v>41</v>
      </c>
      <c r="C49" s="23" t="s">
        <v>439</v>
      </c>
      <c r="D49" s="24" t="s">
        <v>440</v>
      </c>
      <c r="E49" s="25" t="s">
        <v>251</v>
      </c>
      <c r="F49" s="26" t="s">
        <v>441</v>
      </c>
      <c r="G49" s="23" t="s">
        <v>88</v>
      </c>
      <c r="H49" s="27">
        <v>10</v>
      </c>
      <c r="I49" s="27">
        <v>6</v>
      </c>
      <c r="J49" s="27" t="s">
        <v>25</v>
      </c>
      <c r="K49" s="27">
        <v>6</v>
      </c>
      <c r="L49" s="70">
        <v>4</v>
      </c>
      <c r="M49" s="28">
        <f t="shared" si="5"/>
        <v>5.2</v>
      </c>
      <c r="N49" s="29" t="str">
        <f t="shared" si="6"/>
        <v>D+</v>
      </c>
      <c r="O49" s="30" t="str">
        <f t="shared" si="7"/>
        <v>Trung bình yếu</v>
      </c>
      <c r="P49" s="31" t="str">
        <f t="shared" si="8"/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27.75" customHeight="1" x14ac:dyDescent="0.25">
      <c r="B50" s="22">
        <v>42</v>
      </c>
      <c r="C50" s="23" t="s">
        <v>442</v>
      </c>
      <c r="D50" s="24" t="s">
        <v>372</v>
      </c>
      <c r="E50" s="25" t="s">
        <v>443</v>
      </c>
      <c r="F50" s="26" t="s">
        <v>444</v>
      </c>
      <c r="G50" s="23" t="s">
        <v>68</v>
      </c>
      <c r="H50" s="27">
        <v>9</v>
      </c>
      <c r="I50" s="27">
        <v>7</v>
      </c>
      <c r="J50" s="27" t="s">
        <v>25</v>
      </c>
      <c r="K50" s="27">
        <v>7</v>
      </c>
      <c r="L50" s="70">
        <v>6</v>
      </c>
      <c r="M50" s="28">
        <f t="shared" si="5"/>
        <v>6.6</v>
      </c>
      <c r="N50" s="29" t="str">
        <f t="shared" si="6"/>
        <v>C+</v>
      </c>
      <c r="O50" s="30" t="str">
        <f t="shared" si="7"/>
        <v>Trung bình</v>
      </c>
      <c r="P50" s="31" t="str">
        <f t="shared" si="8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27.75" customHeight="1" x14ac:dyDescent="0.25">
      <c r="B51" s="22">
        <v>43</v>
      </c>
      <c r="C51" s="23" t="s">
        <v>445</v>
      </c>
      <c r="D51" s="24" t="s">
        <v>120</v>
      </c>
      <c r="E51" s="25" t="s">
        <v>264</v>
      </c>
      <c r="F51" s="26" t="s">
        <v>446</v>
      </c>
      <c r="G51" s="23" t="s">
        <v>83</v>
      </c>
      <c r="H51" s="27">
        <v>10</v>
      </c>
      <c r="I51" s="27">
        <v>7</v>
      </c>
      <c r="J51" s="27" t="s">
        <v>25</v>
      </c>
      <c r="K51" s="27">
        <v>7</v>
      </c>
      <c r="L51" s="70">
        <v>0</v>
      </c>
      <c r="M51" s="28">
        <f t="shared" si="5"/>
        <v>3.1</v>
      </c>
      <c r="N51" s="29" t="str">
        <f t="shared" si="6"/>
        <v>F</v>
      </c>
      <c r="O51" s="30" t="str">
        <f t="shared" si="7"/>
        <v>Kém</v>
      </c>
      <c r="P51" s="31" t="str">
        <f t="shared" si="8"/>
        <v/>
      </c>
      <c r="Q51" s="32"/>
      <c r="R51" s="3"/>
      <c r="S51" s="21"/>
      <c r="T51" s="72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27.75" customHeight="1" x14ac:dyDescent="0.25">
      <c r="B52" s="22">
        <v>44</v>
      </c>
      <c r="C52" s="23" t="s">
        <v>447</v>
      </c>
      <c r="D52" s="24" t="s">
        <v>448</v>
      </c>
      <c r="E52" s="25" t="s">
        <v>264</v>
      </c>
      <c r="F52" s="26" t="s">
        <v>449</v>
      </c>
      <c r="G52" s="23" t="s">
        <v>88</v>
      </c>
      <c r="H52" s="27">
        <v>10</v>
      </c>
      <c r="I52" s="27">
        <v>7</v>
      </c>
      <c r="J52" s="27" t="s">
        <v>25</v>
      </c>
      <c r="K52" s="27">
        <v>7</v>
      </c>
      <c r="L52" s="70">
        <v>5.5</v>
      </c>
      <c r="M52" s="28">
        <f t="shared" si="5"/>
        <v>6.4</v>
      </c>
      <c r="N52" s="29" t="str">
        <f t="shared" si="6"/>
        <v>C</v>
      </c>
      <c r="O52" s="30" t="str">
        <f t="shared" si="7"/>
        <v>Trung bình</v>
      </c>
      <c r="P52" s="31" t="str">
        <f t="shared" si="8"/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27.75" customHeight="1" x14ac:dyDescent="0.25">
      <c r="B53" s="22">
        <v>45</v>
      </c>
      <c r="C53" s="23" t="s">
        <v>450</v>
      </c>
      <c r="D53" s="24" t="s">
        <v>451</v>
      </c>
      <c r="E53" s="25" t="s">
        <v>452</v>
      </c>
      <c r="F53" s="26" t="s">
        <v>299</v>
      </c>
      <c r="G53" s="23" t="s">
        <v>53</v>
      </c>
      <c r="H53" s="27">
        <v>10</v>
      </c>
      <c r="I53" s="27">
        <v>7</v>
      </c>
      <c r="J53" s="27" t="s">
        <v>25</v>
      </c>
      <c r="K53" s="27">
        <v>7</v>
      </c>
      <c r="L53" s="70">
        <v>3.5</v>
      </c>
      <c r="M53" s="28">
        <f t="shared" si="5"/>
        <v>5.2</v>
      </c>
      <c r="N53" s="29" t="str">
        <f t="shared" si="6"/>
        <v>D+</v>
      </c>
      <c r="O53" s="30" t="str">
        <f t="shared" si="7"/>
        <v>Trung bình yếu</v>
      </c>
      <c r="P53" s="31" t="str">
        <f t="shared" si="8"/>
        <v/>
      </c>
      <c r="Q53" s="32"/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27.75" customHeight="1" x14ac:dyDescent="0.25">
      <c r="B54" s="22">
        <v>46</v>
      </c>
      <c r="C54" s="23" t="s">
        <v>453</v>
      </c>
      <c r="D54" s="24" t="s">
        <v>50</v>
      </c>
      <c r="E54" s="25" t="s">
        <v>454</v>
      </c>
      <c r="F54" s="26" t="s">
        <v>455</v>
      </c>
      <c r="G54" s="23" t="s">
        <v>88</v>
      </c>
      <c r="H54" s="27">
        <v>10</v>
      </c>
      <c r="I54" s="27">
        <v>9</v>
      </c>
      <c r="J54" s="27" t="s">
        <v>25</v>
      </c>
      <c r="K54" s="27">
        <v>9</v>
      </c>
      <c r="L54" s="70">
        <v>7</v>
      </c>
      <c r="M54" s="28">
        <f t="shared" si="5"/>
        <v>7.9</v>
      </c>
      <c r="N54" s="29" t="str">
        <f t="shared" si="6"/>
        <v>B</v>
      </c>
      <c r="O54" s="30" t="str">
        <f t="shared" si="7"/>
        <v>Khá</v>
      </c>
      <c r="P54" s="31" t="str">
        <f t="shared" si="8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27.75" customHeight="1" x14ac:dyDescent="0.25">
      <c r="B55" s="22">
        <v>47</v>
      </c>
      <c r="C55" s="23" t="s">
        <v>456</v>
      </c>
      <c r="D55" s="24" t="s">
        <v>113</v>
      </c>
      <c r="E55" s="25" t="s">
        <v>457</v>
      </c>
      <c r="F55" s="26" t="s">
        <v>458</v>
      </c>
      <c r="G55" s="23" t="s">
        <v>63</v>
      </c>
      <c r="H55" s="27">
        <v>10</v>
      </c>
      <c r="I55" s="27">
        <v>8</v>
      </c>
      <c r="J55" s="27" t="s">
        <v>25</v>
      </c>
      <c r="K55" s="27">
        <v>8</v>
      </c>
      <c r="L55" s="70">
        <v>5.5</v>
      </c>
      <c r="M55" s="28">
        <f t="shared" si="5"/>
        <v>6.7</v>
      </c>
      <c r="N55" s="29" t="str">
        <f t="shared" si="6"/>
        <v>C+</v>
      </c>
      <c r="O55" s="30" t="str">
        <f t="shared" si="7"/>
        <v>Trung bình</v>
      </c>
      <c r="P55" s="31" t="str">
        <f t="shared" si="8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27.75" customHeight="1" x14ac:dyDescent="0.25">
      <c r="B56" s="22">
        <v>48</v>
      </c>
      <c r="C56" s="23" t="s">
        <v>459</v>
      </c>
      <c r="D56" s="24" t="s">
        <v>460</v>
      </c>
      <c r="E56" s="25" t="s">
        <v>271</v>
      </c>
      <c r="F56" s="26" t="s">
        <v>461</v>
      </c>
      <c r="G56" s="23" t="s">
        <v>88</v>
      </c>
      <c r="H56" s="27">
        <v>10</v>
      </c>
      <c r="I56" s="27">
        <v>7</v>
      </c>
      <c r="J56" s="27" t="s">
        <v>25</v>
      </c>
      <c r="K56" s="27">
        <v>7</v>
      </c>
      <c r="L56" s="70">
        <v>7</v>
      </c>
      <c r="M56" s="28">
        <f t="shared" si="5"/>
        <v>7.3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/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27.75" customHeight="1" x14ac:dyDescent="0.25">
      <c r="B57" s="22">
        <v>49</v>
      </c>
      <c r="C57" s="23" t="s">
        <v>462</v>
      </c>
      <c r="D57" s="24" t="s">
        <v>463</v>
      </c>
      <c r="E57" s="25" t="s">
        <v>271</v>
      </c>
      <c r="F57" s="26" t="s">
        <v>82</v>
      </c>
      <c r="G57" s="23" t="s">
        <v>68</v>
      </c>
      <c r="H57" s="27">
        <v>10</v>
      </c>
      <c r="I57" s="27">
        <v>7</v>
      </c>
      <c r="J57" s="27" t="s">
        <v>25</v>
      </c>
      <c r="K57" s="27">
        <v>7</v>
      </c>
      <c r="L57" s="70">
        <v>5</v>
      </c>
      <c r="M57" s="28">
        <f t="shared" si="5"/>
        <v>6.1</v>
      </c>
      <c r="N57" s="29" t="str">
        <f t="shared" si="6"/>
        <v>C</v>
      </c>
      <c r="O57" s="30" t="str">
        <f t="shared" si="7"/>
        <v>Trung bình</v>
      </c>
      <c r="P57" s="31" t="str">
        <f t="shared" si="8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27.75" customHeight="1" x14ac:dyDescent="0.25">
      <c r="B58" s="22">
        <v>50</v>
      </c>
      <c r="C58" s="23" t="s">
        <v>464</v>
      </c>
      <c r="D58" s="24" t="s">
        <v>120</v>
      </c>
      <c r="E58" s="25" t="s">
        <v>271</v>
      </c>
      <c r="F58" s="26" t="s">
        <v>465</v>
      </c>
      <c r="G58" s="23" t="s">
        <v>129</v>
      </c>
      <c r="H58" s="27">
        <v>10</v>
      </c>
      <c r="I58" s="27">
        <v>7</v>
      </c>
      <c r="J58" s="27" t="s">
        <v>25</v>
      </c>
      <c r="K58" s="27">
        <v>8</v>
      </c>
      <c r="L58" s="70">
        <v>2.5</v>
      </c>
      <c r="M58" s="28">
        <f t="shared" si="5"/>
        <v>4.8</v>
      </c>
      <c r="N58" s="29" t="str">
        <f t="shared" si="6"/>
        <v>D</v>
      </c>
      <c r="O58" s="30" t="str">
        <f t="shared" si="7"/>
        <v>Trung bình yếu</v>
      </c>
      <c r="P58" s="31" t="str">
        <f t="shared" si="8"/>
        <v/>
      </c>
      <c r="Q58" s="32"/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27.75" customHeight="1" x14ac:dyDescent="0.25">
      <c r="B59" s="22">
        <v>51</v>
      </c>
      <c r="C59" s="23" t="s">
        <v>466</v>
      </c>
      <c r="D59" s="24" t="s">
        <v>250</v>
      </c>
      <c r="E59" s="25" t="s">
        <v>271</v>
      </c>
      <c r="F59" s="26" t="s">
        <v>467</v>
      </c>
      <c r="G59" s="23" t="s">
        <v>53</v>
      </c>
      <c r="H59" s="27">
        <v>10</v>
      </c>
      <c r="I59" s="27">
        <v>7</v>
      </c>
      <c r="J59" s="27" t="s">
        <v>25</v>
      </c>
      <c r="K59" s="27">
        <v>8</v>
      </c>
      <c r="L59" s="70">
        <v>3</v>
      </c>
      <c r="M59" s="28">
        <f t="shared" si="5"/>
        <v>5.0999999999999996</v>
      </c>
      <c r="N59" s="29" t="str">
        <f t="shared" si="6"/>
        <v>D+</v>
      </c>
      <c r="O59" s="30" t="str">
        <f t="shared" si="7"/>
        <v>Trung bình yếu</v>
      </c>
      <c r="P59" s="31" t="str">
        <f t="shared" si="8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27.75" customHeight="1" x14ac:dyDescent="0.25">
      <c r="B60" s="22">
        <v>52</v>
      </c>
      <c r="C60" s="23" t="s">
        <v>468</v>
      </c>
      <c r="D60" s="24" t="s">
        <v>469</v>
      </c>
      <c r="E60" s="25" t="s">
        <v>278</v>
      </c>
      <c r="F60" s="26" t="s">
        <v>470</v>
      </c>
      <c r="G60" s="23" t="s">
        <v>108</v>
      </c>
      <c r="H60" s="27">
        <v>10</v>
      </c>
      <c r="I60" s="27">
        <v>8</v>
      </c>
      <c r="J60" s="27" t="s">
        <v>25</v>
      </c>
      <c r="K60" s="27">
        <v>8</v>
      </c>
      <c r="L60" s="70">
        <v>5.5</v>
      </c>
      <c r="M60" s="28">
        <f t="shared" si="5"/>
        <v>6.7</v>
      </c>
      <c r="N60" s="29" t="str">
        <f t="shared" si="6"/>
        <v>C+</v>
      </c>
      <c r="O60" s="30" t="str">
        <f t="shared" si="7"/>
        <v>Trung bình</v>
      </c>
      <c r="P60" s="31" t="str">
        <f t="shared" si="8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27.75" customHeight="1" x14ac:dyDescent="0.25">
      <c r="B61" s="22">
        <v>53</v>
      </c>
      <c r="C61" s="23" t="s">
        <v>471</v>
      </c>
      <c r="D61" s="24" t="s">
        <v>472</v>
      </c>
      <c r="E61" s="25" t="s">
        <v>278</v>
      </c>
      <c r="F61" s="26" t="s">
        <v>111</v>
      </c>
      <c r="G61" s="23" t="s">
        <v>83</v>
      </c>
      <c r="H61" s="27">
        <v>10</v>
      </c>
      <c r="I61" s="27">
        <v>8</v>
      </c>
      <c r="J61" s="27" t="s">
        <v>25</v>
      </c>
      <c r="K61" s="27">
        <v>9</v>
      </c>
      <c r="L61" s="70">
        <v>7.5</v>
      </c>
      <c r="M61" s="28">
        <f t="shared" si="5"/>
        <v>8.1</v>
      </c>
      <c r="N61" s="29" t="str">
        <f t="shared" si="6"/>
        <v>B+</v>
      </c>
      <c r="O61" s="30" t="str">
        <f t="shared" si="7"/>
        <v>Khá</v>
      </c>
      <c r="P61" s="31" t="str">
        <f t="shared" si="8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27.75" customHeight="1" x14ac:dyDescent="0.25">
      <c r="B62" s="22">
        <v>54</v>
      </c>
      <c r="C62" s="23" t="s">
        <v>473</v>
      </c>
      <c r="D62" s="24" t="s">
        <v>474</v>
      </c>
      <c r="E62" s="25" t="s">
        <v>475</v>
      </c>
      <c r="F62" s="26" t="s">
        <v>476</v>
      </c>
      <c r="G62" s="23" t="s">
        <v>73</v>
      </c>
      <c r="H62" s="27">
        <v>10</v>
      </c>
      <c r="I62" s="27">
        <v>7</v>
      </c>
      <c r="J62" s="27" t="s">
        <v>25</v>
      </c>
      <c r="K62" s="27">
        <v>7</v>
      </c>
      <c r="L62" s="70">
        <v>5</v>
      </c>
      <c r="M62" s="28">
        <f t="shared" si="5"/>
        <v>6.1</v>
      </c>
      <c r="N62" s="29" t="str">
        <f t="shared" si="6"/>
        <v>C</v>
      </c>
      <c r="O62" s="30" t="str">
        <f t="shared" si="7"/>
        <v>Trung bình</v>
      </c>
      <c r="P62" s="31" t="str">
        <f t="shared" si="8"/>
        <v/>
      </c>
      <c r="Q62" s="32"/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27.75" customHeight="1" x14ac:dyDescent="0.25">
      <c r="B63" s="22">
        <v>55</v>
      </c>
      <c r="C63" s="23" t="s">
        <v>477</v>
      </c>
      <c r="D63" s="24" t="s">
        <v>478</v>
      </c>
      <c r="E63" s="25" t="s">
        <v>475</v>
      </c>
      <c r="F63" s="26" t="s">
        <v>479</v>
      </c>
      <c r="G63" s="23" t="s">
        <v>63</v>
      </c>
      <c r="H63" s="27">
        <v>10</v>
      </c>
      <c r="I63" s="27">
        <v>7</v>
      </c>
      <c r="J63" s="27" t="s">
        <v>25</v>
      </c>
      <c r="K63" s="27">
        <v>7</v>
      </c>
      <c r="L63" s="70">
        <v>8</v>
      </c>
      <c r="M63" s="28">
        <f t="shared" si="5"/>
        <v>7.9</v>
      </c>
      <c r="N63" s="29" t="str">
        <f t="shared" si="6"/>
        <v>B</v>
      </c>
      <c r="O63" s="30" t="str">
        <f t="shared" si="7"/>
        <v>Khá</v>
      </c>
      <c r="P63" s="31" t="str">
        <f t="shared" si="8"/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27.75" customHeight="1" x14ac:dyDescent="0.25">
      <c r="B64" s="22">
        <v>56</v>
      </c>
      <c r="C64" s="23" t="s">
        <v>480</v>
      </c>
      <c r="D64" s="24" t="s">
        <v>120</v>
      </c>
      <c r="E64" s="25" t="s">
        <v>481</v>
      </c>
      <c r="F64" s="26" t="s">
        <v>188</v>
      </c>
      <c r="G64" s="23" t="s">
        <v>83</v>
      </c>
      <c r="H64" s="27">
        <v>10</v>
      </c>
      <c r="I64" s="27">
        <v>7</v>
      </c>
      <c r="J64" s="27" t="s">
        <v>25</v>
      </c>
      <c r="K64" s="27">
        <v>7</v>
      </c>
      <c r="L64" s="70">
        <v>0</v>
      </c>
      <c r="M64" s="28">
        <f t="shared" si="5"/>
        <v>3.1</v>
      </c>
      <c r="N64" s="29" t="str">
        <f t="shared" si="6"/>
        <v>F</v>
      </c>
      <c r="O64" s="30" t="str">
        <f t="shared" si="7"/>
        <v>Kém</v>
      </c>
      <c r="P64" s="31" t="str">
        <f t="shared" si="8"/>
        <v/>
      </c>
      <c r="Q64" s="32"/>
      <c r="R64" s="3"/>
      <c r="S64" s="21"/>
      <c r="T64" s="72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27.75" customHeight="1" x14ac:dyDescent="0.25">
      <c r="B65" s="22">
        <v>57</v>
      </c>
      <c r="C65" s="23" t="s">
        <v>482</v>
      </c>
      <c r="D65" s="24" t="s">
        <v>483</v>
      </c>
      <c r="E65" s="25" t="s">
        <v>484</v>
      </c>
      <c r="F65" s="26" t="s">
        <v>485</v>
      </c>
      <c r="G65" s="23" t="s">
        <v>115</v>
      </c>
      <c r="H65" s="27">
        <v>10</v>
      </c>
      <c r="I65" s="27">
        <v>7</v>
      </c>
      <c r="J65" s="27" t="s">
        <v>25</v>
      </c>
      <c r="K65" s="27">
        <v>7</v>
      </c>
      <c r="L65" s="70">
        <v>3</v>
      </c>
      <c r="M65" s="28">
        <f t="shared" si="5"/>
        <v>4.9000000000000004</v>
      </c>
      <c r="N65" s="29" t="str">
        <f t="shared" si="6"/>
        <v>D</v>
      </c>
      <c r="O65" s="30" t="str">
        <f t="shared" si="7"/>
        <v>Trung bình yếu</v>
      </c>
      <c r="P65" s="31" t="str">
        <f t="shared" si="8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27.75" customHeight="1" x14ac:dyDescent="0.25">
      <c r="B66" s="22">
        <v>58</v>
      </c>
      <c r="C66" s="23" t="s">
        <v>486</v>
      </c>
      <c r="D66" s="24" t="s">
        <v>487</v>
      </c>
      <c r="E66" s="25" t="s">
        <v>283</v>
      </c>
      <c r="F66" s="26" t="s">
        <v>252</v>
      </c>
      <c r="G66" s="23" t="s">
        <v>63</v>
      </c>
      <c r="H66" s="27">
        <v>10</v>
      </c>
      <c r="I66" s="27">
        <v>7</v>
      </c>
      <c r="J66" s="27" t="s">
        <v>25</v>
      </c>
      <c r="K66" s="27">
        <v>7</v>
      </c>
      <c r="L66" s="70">
        <v>4</v>
      </c>
      <c r="M66" s="28">
        <f t="shared" si="5"/>
        <v>5.5</v>
      </c>
      <c r="N66" s="29" t="str">
        <f t="shared" si="6"/>
        <v>C</v>
      </c>
      <c r="O66" s="30" t="str">
        <f t="shared" si="7"/>
        <v>Trung bình</v>
      </c>
      <c r="P66" s="31" t="str">
        <f t="shared" si="8"/>
        <v/>
      </c>
      <c r="Q66" s="32"/>
      <c r="R66" s="3"/>
      <c r="S66" s="21"/>
      <c r="T66" s="72" t="str">
        <f t="shared" si="9"/>
        <v>Đạt</v>
      </c>
      <c r="U66" s="63"/>
      <c r="V66" s="63"/>
      <c r="W66" s="73"/>
      <c r="X66" s="53"/>
      <c r="Y66" s="53"/>
      <c r="Z66" s="53"/>
      <c r="AA66" s="64"/>
      <c r="AB66" s="53"/>
      <c r="AC66" s="65"/>
      <c r="AD66" s="66"/>
      <c r="AE66" s="65"/>
      <c r="AF66" s="66"/>
      <c r="AG66" s="65"/>
      <c r="AH66" s="53"/>
      <c r="AI66" s="64"/>
    </row>
    <row r="67" spans="2:35" ht="27.75" customHeight="1" x14ac:dyDescent="0.25">
      <c r="B67" s="22">
        <v>59</v>
      </c>
      <c r="C67" s="23" t="s">
        <v>488</v>
      </c>
      <c r="D67" s="24" t="s">
        <v>489</v>
      </c>
      <c r="E67" s="25" t="s">
        <v>490</v>
      </c>
      <c r="F67" s="26" t="s">
        <v>248</v>
      </c>
      <c r="G67" s="23" t="s">
        <v>78</v>
      </c>
      <c r="H67" s="27">
        <v>10</v>
      </c>
      <c r="I67" s="27">
        <v>8</v>
      </c>
      <c r="J67" s="27" t="s">
        <v>25</v>
      </c>
      <c r="K67" s="27">
        <v>8</v>
      </c>
      <c r="L67" s="70">
        <v>2.5</v>
      </c>
      <c r="M67" s="28">
        <f t="shared" si="5"/>
        <v>4.9000000000000004</v>
      </c>
      <c r="N67" s="29" t="str">
        <f t="shared" si="6"/>
        <v>D</v>
      </c>
      <c r="O67" s="30" t="str">
        <f t="shared" si="7"/>
        <v>Trung bình yếu</v>
      </c>
      <c r="P67" s="31" t="str">
        <f t="shared" si="8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27.75" customHeight="1" x14ac:dyDescent="0.25">
      <c r="B68" s="22">
        <v>60</v>
      </c>
      <c r="C68" s="23" t="s">
        <v>491</v>
      </c>
      <c r="D68" s="24" t="s">
        <v>492</v>
      </c>
      <c r="E68" s="25" t="s">
        <v>493</v>
      </c>
      <c r="F68" s="26" t="s">
        <v>494</v>
      </c>
      <c r="G68" s="23" t="s">
        <v>48</v>
      </c>
      <c r="H68" s="27">
        <v>9</v>
      </c>
      <c r="I68" s="27">
        <v>7</v>
      </c>
      <c r="J68" s="27" t="s">
        <v>25</v>
      </c>
      <c r="K68" s="27">
        <v>7</v>
      </c>
      <c r="L68" s="70">
        <v>2.5</v>
      </c>
      <c r="M68" s="28">
        <f t="shared" si="5"/>
        <v>4.5</v>
      </c>
      <c r="N68" s="29" t="str">
        <f t="shared" si="6"/>
        <v>D</v>
      </c>
      <c r="O68" s="30" t="str">
        <f t="shared" si="7"/>
        <v>Trung bình yếu</v>
      </c>
      <c r="P68" s="31" t="str">
        <f t="shared" si="8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27.75" customHeight="1" x14ac:dyDescent="0.25">
      <c r="B69" s="22">
        <v>61</v>
      </c>
      <c r="C69" s="23" t="s">
        <v>495</v>
      </c>
      <c r="D69" s="24" t="s">
        <v>496</v>
      </c>
      <c r="E69" s="25" t="s">
        <v>497</v>
      </c>
      <c r="F69" s="26" t="s">
        <v>498</v>
      </c>
      <c r="G69" s="23" t="s">
        <v>499</v>
      </c>
      <c r="H69" s="27">
        <v>10</v>
      </c>
      <c r="I69" s="27">
        <v>7</v>
      </c>
      <c r="J69" s="27" t="s">
        <v>25</v>
      </c>
      <c r="K69" s="27">
        <v>7</v>
      </c>
      <c r="L69" s="70">
        <v>2</v>
      </c>
      <c r="M69" s="28">
        <f t="shared" si="5"/>
        <v>4.3</v>
      </c>
      <c r="N69" s="29" t="str">
        <f t="shared" si="6"/>
        <v>D</v>
      </c>
      <c r="O69" s="30" t="str">
        <f t="shared" si="7"/>
        <v>Trung bình yếu</v>
      </c>
      <c r="P69" s="31" t="str">
        <f t="shared" si="8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27.75" customHeight="1" x14ac:dyDescent="0.25">
      <c r="B70" s="22">
        <v>62</v>
      </c>
      <c r="C70" s="23" t="s">
        <v>500</v>
      </c>
      <c r="D70" s="24" t="s">
        <v>501</v>
      </c>
      <c r="E70" s="25" t="s">
        <v>502</v>
      </c>
      <c r="F70" s="26" t="s">
        <v>503</v>
      </c>
      <c r="G70" s="23" t="s">
        <v>504</v>
      </c>
      <c r="H70" s="27">
        <v>8</v>
      </c>
      <c r="I70" s="27">
        <v>7</v>
      </c>
      <c r="J70" s="27" t="s">
        <v>25</v>
      </c>
      <c r="K70" s="27">
        <v>7</v>
      </c>
      <c r="L70" s="70">
        <v>1</v>
      </c>
      <c r="M70" s="28">
        <f t="shared" si="5"/>
        <v>3.5</v>
      </c>
      <c r="N70" s="29" t="str">
        <f t="shared" si="6"/>
        <v>F</v>
      </c>
      <c r="O70" s="30" t="str">
        <f t="shared" si="7"/>
        <v>Kém</v>
      </c>
      <c r="P70" s="31" t="str">
        <f t="shared" si="8"/>
        <v/>
      </c>
      <c r="Q70" s="32"/>
      <c r="R70" s="3"/>
      <c r="S70" s="21"/>
      <c r="T70" s="72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27.75" customHeight="1" x14ac:dyDescent="0.25">
      <c r="B71" s="22">
        <v>63</v>
      </c>
      <c r="C71" s="23" t="s">
        <v>505</v>
      </c>
      <c r="D71" s="24" t="s">
        <v>483</v>
      </c>
      <c r="E71" s="25" t="s">
        <v>506</v>
      </c>
      <c r="F71" s="26" t="s">
        <v>507</v>
      </c>
      <c r="G71" s="23" t="s">
        <v>88</v>
      </c>
      <c r="H71" s="27">
        <v>9</v>
      </c>
      <c r="I71" s="27">
        <v>8</v>
      </c>
      <c r="J71" s="27" t="s">
        <v>25</v>
      </c>
      <c r="K71" s="27">
        <v>8</v>
      </c>
      <c r="L71" s="70">
        <v>6.5</v>
      </c>
      <c r="M71" s="28">
        <f t="shared" si="5"/>
        <v>7.2</v>
      </c>
      <c r="N71" s="29" t="str">
        <f t="shared" si="6"/>
        <v>B</v>
      </c>
      <c r="O71" s="30" t="str">
        <f t="shared" si="7"/>
        <v>Khá</v>
      </c>
      <c r="P71" s="31" t="str">
        <f t="shared" si="8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27.75" customHeight="1" x14ac:dyDescent="0.25">
      <c r="B72" s="22">
        <v>64</v>
      </c>
      <c r="C72" s="23" t="s">
        <v>508</v>
      </c>
      <c r="D72" s="24" t="s">
        <v>509</v>
      </c>
      <c r="E72" s="25" t="s">
        <v>290</v>
      </c>
      <c r="F72" s="26" t="s">
        <v>510</v>
      </c>
      <c r="G72" s="23" t="s">
        <v>83</v>
      </c>
      <c r="H72" s="27">
        <v>9</v>
      </c>
      <c r="I72" s="27">
        <v>7</v>
      </c>
      <c r="J72" s="27" t="s">
        <v>25</v>
      </c>
      <c r="K72" s="27">
        <v>7</v>
      </c>
      <c r="L72" s="70">
        <v>4</v>
      </c>
      <c r="M72" s="28">
        <f t="shared" si="5"/>
        <v>5.4</v>
      </c>
      <c r="N72" s="29" t="str">
        <f t="shared" si="6"/>
        <v>D+</v>
      </c>
      <c r="O72" s="30" t="str">
        <f t="shared" si="7"/>
        <v>Trung bình yếu</v>
      </c>
      <c r="P72" s="31" t="str">
        <f t="shared" si="8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27.75" customHeight="1" x14ac:dyDescent="0.25">
      <c r="B73" s="22">
        <v>65</v>
      </c>
      <c r="C73" s="23" t="s">
        <v>511</v>
      </c>
      <c r="D73" s="24" t="s">
        <v>512</v>
      </c>
      <c r="E73" s="25" t="s">
        <v>290</v>
      </c>
      <c r="F73" s="26" t="s">
        <v>425</v>
      </c>
      <c r="G73" s="23" t="s">
        <v>68</v>
      </c>
      <c r="H73" s="27">
        <v>6</v>
      </c>
      <c r="I73" s="27">
        <v>0</v>
      </c>
      <c r="J73" s="27" t="s">
        <v>25</v>
      </c>
      <c r="K73" s="27">
        <v>0</v>
      </c>
      <c r="L73" s="70" t="s">
        <v>25</v>
      </c>
      <c r="M73" s="28">
        <f t="shared" ref="M73:M85" si="10">ROUND(SUMPRODUCT(H73:L73,$H$8:$L$8)/100,1)</f>
        <v>0.6</v>
      </c>
      <c r="N73" s="29" t="str">
        <f t="shared" ref="N73:N85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5" si="12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ref="P73:P85" si="13">+IF(OR($H73=0,$I73=0,$J73=0,$K73=0),"Không đủ ĐKDT",IF(AND(L73=0,M73&gt;4),"Không đạt",""))</f>
        <v>Không đủ ĐKDT</v>
      </c>
      <c r="Q73" s="32"/>
      <c r="R73" s="3"/>
      <c r="S73" s="21"/>
      <c r="T73" s="72" t="str">
        <f t="shared" ref="T73:T85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27.75" customHeight="1" x14ac:dyDescent="0.25">
      <c r="B74" s="22">
        <v>66</v>
      </c>
      <c r="C74" s="23" t="s">
        <v>513</v>
      </c>
      <c r="D74" s="24" t="s">
        <v>514</v>
      </c>
      <c r="E74" s="25" t="s">
        <v>515</v>
      </c>
      <c r="F74" s="26" t="s">
        <v>516</v>
      </c>
      <c r="G74" s="23" t="s">
        <v>108</v>
      </c>
      <c r="H74" s="27">
        <v>10</v>
      </c>
      <c r="I74" s="27">
        <v>9</v>
      </c>
      <c r="J74" s="27" t="s">
        <v>25</v>
      </c>
      <c r="K74" s="27">
        <v>8</v>
      </c>
      <c r="L74" s="70">
        <v>8.5</v>
      </c>
      <c r="M74" s="28">
        <f t="shared" si="10"/>
        <v>8.6</v>
      </c>
      <c r="N74" s="29" t="str">
        <f t="shared" si="11"/>
        <v>A</v>
      </c>
      <c r="O74" s="30" t="str">
        <f t="shared" si="12"/>
        <v>Giỏi</v>
      </c>
      <c r="P74" s="31" t="str">
        <f t="shared" si="13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27.75" customHeight="1" x14ac:dyDescent="0.25">
      <c r="B75" s="22">
        <v>67</v>
      </c>
      <c r="C75" s="23" t="s">
        <v>517</v>
      </c>
      <c r="D75" s="24" t="s">
        <v>50</v>
      </c>
      <c r="E75" s="25" t="s">
        <v>515</v>
      </c>
      <c r="F75" s="26" t="s">
        <v>518</v>
      </c>
      <c r="G75" s="23" t="s">
        <v>83</v>
      </c>
      <c r="H75" s="27">
        <v>10</v>
      </c>
      <c r="I75" s="27">
        <v>7</v>
      </c>
      <c r="J75" s="27" t="s">
        <v>25</v>
      </c>
      <c r="K75" s="27">
        <v>7</v>
      </c>
      <c r="L75" s="70">
        <v>4.5</v>
      </c>
      <c r="M75" s="28">
        <f t="shared" si="10"/>
        <v>5.8</v>
      </c>
      <c r="N75" s="29" t="str">
        <f t="shared" si="11"/>
        <v>C</v>
      </c>
      <c r="O75" s="30" t="str">
        <f t="shared" si="12"/>
        <v>Trung bình</v>
      </c>
      <c r="P75" s="31" t="str">
        <f t="shared" si="13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27.75" customHeight="1" x14ac:dyDescent="0.25">
      <c r="B76" s="22">
        <v>68</v>
      </c>
      <c r="C76" s="23" t="s">
        <v>519</v>
      </c>
      <c r="D76" s="24" t="s">
        <v>520</v>
      </c>
      <c r="E76" s="25" t="s">
        <v>515</v>
      </c>
      <c r="F76" s="26" t="s">
        <v>521</v>
      </c>
      <c r="G76" s="23" t="s">
        <v>78</v>
      </c>
      <c r="H76" s="27">
        <v>10</v>
      </c>
      <c r="I76" s="27">
        <v>8</v>
      </c>
      <c r="J76" s="27" t="s">
        <v>25</v>
      </c>
      <c r="K76" s="27">
        <v>8</v>
      </c>
      <c r="L76" s="70">
        <v>4.5</v>
      </c>
      <c r="M76" s="28">
        <f t="shared" si="10"/>
        <v>6.1</v>
      </c>
      <c r="N76" s="29" t="str">
        <f t="shared" si="11"/>
        <v>C</v>
      </c>
      <c r="O76" s="30" t="str">
        <f t="shared" si="12"/>
        <v>Trung bình</v>
      </c>
      <c r="P76" s="31" t="str">
        <f t="shared" si="13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27.75" customHeight="1" x14ac:dyDescent="0.25">
      <c r="B77" s="22">
        <v>69</v>
      </c>
      <c r="C77" s="23" t="s">
        <v>522</v>
      </c>
      <c r="D77" s="24" t="s">
        <v>523</v>
      </c>
      <c r="E77" s="25" t="s">
        <v>305</v>
      </c>
      <c r="F77" s="26" t="s">
        <v>524</v>
      </c>
      <c r="G77" s="23" t="s">
        <v>108</v>
      </c>
      <c r="H77" s="27">
        <v>10</v>
      </c>
      <c r="I77" s="27">
        <v>8</v>
      </c>
      <c r="J77" s="27" t="s">
        <v>25</v>
      </c>
      <c r="K77" s="27">
        <v>8</v>
      </c>
      <c r="L77" s="70">
        <v>8</v>
      </c>
      <c r="M77" s="28">
        <f t="shared" si="10"/>
        <v>8.1999999999999993</v>
      </c>
      <c r="N77" s="29" t="str">
        <f t="shared" si="11"/>
        <v>B+</v>
      </c>
      <c r="O77" s="30" t="str">
        <f t="shared" si="12"/>
        <v>Khá</v>
      </c>
      <c r="P77" s="31" t="str">
        <f t="shared" si="13"/>
        <v/>
      </c>
      <c r="Q77" s="32"/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27.75" customHeight="1" x14ac:dyDescent="0.25">
      <c r="B78" s="22">
        <v>70</v>
      </c>
      <c r="C78" s="23" t="s">
        <v>525</v>
      </c>
      <c r="D78" s="24" t="s">
        <v>526</v>
      </c>
      <c r="E78" s="25" t="s">
        <v>305</v>
      </c>
      <c r="F78" s="26" t="s">
        <v>527</v>
      </c>
      <c r="G78" s="23" t="s">
        <v>48</v>
      </c>
      <c r="H78" s="27">
        <v>10</v>
      </c>
      <c r="I78" s="27">
        <v>8</v>
      </c>
      <c r="J78" s="27" t="s">
        <v>25</v>
      </c>
      <c r="K78" s="27">
        <v>7</v>
      </c>
      <c r="L78" s="70">
        <v>3</v>
      </c>
      <c r="M78" s="28">
        <f t="shared" si="10"/>
        <v>5</v>
      </c>
      <c r="N78" s="29" t="str">
        <f t="shared" si="11"/>
        <v>D+</v>
      </c>
      <c r="O78" s="30" t="str">
        <f t="shared" si="12"/>
        <v>Trung bình yếu</v>
      </c>
      <c r="P78" s="31" t="str">
        <f t="shared" si="13"/>
        <v/>
      </c>
      <c r="Q78" s="32"/>
      <c r="R78" s="3"/>
      <c r="S78" s="21"/>
      <c r="T78" s="72" t="str">
        <f t="shared" si="14"/>
        <v>Đạt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27.75" customHeight="1" x14ac:dyDescent="0.25">
      <c r="B79" s="22">
        <v>71</v>
      </c>
      <c r="C79" s="23" t="s">
        <v>528</v>
      </c>
      <c r="D79" s="24" t="s">
        <v>529</v>
      </c>
      <c r="E79" s="25" t="s">
        <v>305</v>
      </c>
      <c r="F79" s="26" t="s">
        <v>530</v>
      </c>
      <c r="G79" s="23" t="s">
        <v>63</v>
      </c>
      <c r="H79" s="27">
        <v>10</v>
      </c>
      <c r="I79" s="27">
        <v>7</v>
      </c>
      <c r="J79" s="27" t="s">
        <v>25</v>
      </c>
      <c r="K79" s="27">
        <v>7</v>
      </c>
      <c r="L79" s="70">
        <v>2</v>
      </c>
      <c r="M79" s="28">
        <f t="shared" si="10"/>
        <v>4.3</v>
      </c>
      <c r="N79" s="29" t="str">
        <f t="shared" si="11"/>
        <v>D</v>
      </c>
      <c r="O79" s="30" t="str">
        <f t="shared" si="12"/>
        <v>Trung bình yếu</v>
      </c>
      <c r="P79" s="31" t="str">
        <f t="shared" si="13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27.75" customHeight="1" x14ac:dyDescent="0.25">
      <c r="B80" s="22">
        <v>72</v>
      </c>
      <c r="C80" s="23" t="s">
        <v>531</v>
      </c>
      <c r="D80" s="24" t="s">
        <v>532</v>
      </c>
      <c r="E80" s="25" t="s">
        <v>309</v>
      </c>
      <c r="F80" s="26" t="s">
        <v>533</v>
      </c>
      <c r="G80" s="23" t="s">
        <v>534</v>
      </c>
      <c r="H80" s="27">
        <v>10</v>
      </c>
      <c r="I80" s="27">
        <v>8</v>
      </c>
      <c r="J80" s="27" t="s">
        <v>25</v>
      </c>
      <c r="K80" s="27">
        <v>8</v>
      </c>
      <c r="L80" s="70">
        <v>1.5</v>
      </c>
      <c r="M80" s="28">
        <f t="shared" si="10"/>
        <v>4.3</v>
      </c>
      <c r="N80" s="29" t="str">
        <f t="shared" si="11"/>
        <v>D</v>
      </c>
      <c r="O80" s="30" t="str">
        <f t="shared" si="12"/>
        <v>Trung bình yếu</v>
      </c>
      <c r="P80" s="31" t="str">
        <f t="shared" si="13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27.75" customHeight="1" x14ac:dyDescent="0.25">
      <c r="B81" s="22">
        <v>73</v>
      </c>
      <c r="C81" s="23" t="s">
        <v>535</v>
      </c>
      <c r="D81" s="24" t="s">
        <v>50</v>
      </c>
      <c r="E81" s="25" t="s">
        <v>536</v>
      </c>
      <c r="F81" s="26" t="s">
        <v>537</v>
      </c>
      <c r="G81" s="23" t="s">
        <v>108</v>
      </c>
      <c r="H81" s="27">
        <v>10</v>
      </c>
      <c r="I81" s="27">
        <v>9</v>
      </c>
      <c r="J81" s="27" t="s">
        <v>25</v>
      </c>
      <c r="K81" s="27">
        <v>8</v>
      </c>
      <c r="L81" s="70">
        <v>8.5</v>
      </c>
      <c r="M81" s="28">
        <f t="shared" si="10"/>
        <v>8.6</v>
      </c>
      <c r="N81" s="29" t="str">
        <f t="shared" si="11"/>
        <v>A</v>
      </c>
      <c r="O81" s="30" t="str">
        <f t="shared" si="12"/>
        <v>Giỏi</v>
      </c>
      <c r="P81" s="31" t="str">
        <f t="shared" si="13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27.75" customHeight="1" x14ac:dyDescent="0.25">
      <c r="B82" s="22">
        <v>74</v>
      </c>
      <c r="C82" s="23" t="s">
        <v>538</v>
      </c>
      <c r="D82" s="24" t="s">
        <v>539</v>
      </c>
      <c r="E82" s="25" t="s">
        <v>540</v>
      </c>
      <c r="F82" s="26" t="s">
        <v>541</v>
      </c>
      <c r="G82" s="23" t="s">
        <v>164</v>
      </c>
      <c r="H82" s="27">
        <v>10</v>
      </c>
      <c r="I82" s="27">
        <v>7</v>
      </c>
      <c r="J82" s="27" t="s">
        <v>25</v>
      </c>
      <c r="K82" s="27">
        <v>7</v>
      </c>
      <c r="L82" s="70">
        <v>5</v>
      </c>
      <c r="M82" s="28">
        <f t="shared" si="10"/>
        <v>6.1</v>
      </c>
      <c r="N82" s="29" t="str">
        <f t="shared" si="11"/>
        <v>C</v>
      </c>
      <c r="O82" s="30" t="str">
        <f t="shared" si="12"/>
        <v>Trung bình</v>
      </c>
      <c r="P82" s="31" t="str">
        <f t="shared" si="13"/>
        <v/>
      </c>
      <c r="Q82" s="32"/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27.75" customHeight="1" x14ac:dyDescent="0.25">
      <c r="B83" s="22">
        <v>75</v>
      </c>
      <c r="C83" s="23" t="s">
        <v>542</v>
      </c>
      <c r="D83" s="24" t="s">
        <v>526</v>
      </c>
      <c r="E83" s="25" t="s">
        <v>543</v>
      </c>
      <c r="F83" s="26" t="s">
        <v>383</v>
      </c>
      <c r="G83" s="23" t="s">
        <v>48</v>
      </c>
      <c r="H83" s="27">
        <v>10</v>
      </c>
      <c r="I83" s="27">
        <v>7</v>
      </c>
      <c r="J83" s="27" t="s">
        <v>25</v>
      </c>
      <c r="K83" s="27">
        <v>7</v>
      </c>
      <c r="L83" s="70">
        <v>3.5</v>
      </c>
      <c r="M83" s="28">
        <f t="shared" si="10"/>
        <v>5.2</v>
      </c>
      <c r="N83" s="29" t="str">
        <f t="shared" si="11"/>
        <v>D+</v>
      </c>
      <c r="O83" s="30" t="str">
        <f t="shared" si="12"/>
        <v>Trung bình yếu</v>
      </c>
      <c r="P83" s="31" t="str">
        <f t="shared" si="13"/>
        <v/>
      </c>
      <c r="Q83" s="32"/>
      <c r="R83" s="3"/>
      <c r="S83" s="21"/>
      <c r="T83" s="72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27.75" customHeight="1" x14ac:dyDescent="0.25">
      <c r="B84" s="22">
        <v>76</v>
      </c>
      <c r="C84" s="23" t="s">
        <v>544</v>
      </c>
      <c r="D84" s="24" t="s">
        <v>545</v>
      </c>
      <c r="E84" s="25" t="s">
        <v>546</v>
      </c>
      <c r="F84" s="26" t="s">
        <v>204</v>
      </c>
      <c r="G84" s="23" t="s">
        <v>164</v>
      </c>
      <c r="H84" s="27">
        <v>10</v>
      </c>
      <c r="I84" s="27">
        <v>7</v>
      </c>
      <c r="J84" s="27" t="s">
        <v>25</v>
      </c>
      <c r="K84" s="27">
        <v>7</v>
      </c>
      <c r="L84" s="70">
        <v>3.5</v>
      </c>
      <c r="M84" s="28">
        <f t="shared" si="10"/>
        <v>5.2</v>
      </c>
      <c r="N84" s="29" t="str">
        <f t="shared" si="11"/>
        <v>D+</v>
      </c>
      <c r="O84" s="30" t="str">
        <f t="shared" si="12"/>
        <v>Trung bình yếu</v>
      </c>
      <c r="P84" s="31" t="str">
        <f t="shared" si="13"/>
        <v/>
      </c>
      <c r="Q84" s="32"/>
      <c r="R84" s="3"/>
      <c r="S84" s="21"/>
      <c r="T84" s="72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27.75" customHeight="1" x14ac:dyDescent="0.25">
      <c r="B85" s="22">
        <v>77</v>
      </c>
      <c r="C85" s="23" t="s">
        <v>547</v>
      </c>
      <c r="D85" s="24" t="s">
        <v>463</v>
      </c>
      <c r="E85" s="25" t="s">
        <v>546</v>
      </c>
      <c r="F85" s="26" t="s">
        <v>548</v>
      </c>
      <c r="G85" s="23" t="s">
        <v>63</v>
      </c>
      <c r="H85" s="27">
        <v>10</v>
      </c>
      <c r="I85" s="27">
        <v>7</v>
      </c>
      <c r="J85" s="27" t="s">
        <v>25</v>
      </c>
      <c r="K85" s="27">
        <v>7</v>
      </c>
      <c r="L85" s="70">
        <v>6</v>
      </c>
      <c r="M85" s="28">
        <f t="shared" si="10"/>
        <v>6.7</v>
      </c>
      <c r="N85" s="29" t="str">
        <f t="shared" si="11"/>
        <v>C+</v>
      </c>
      <c r="O85" s="30" t="str">
        <f t="shared" si="12"/>
        <v>Trung bình</v>
      </c>
      <c r="P85" s="31" t="str">
        <f t="shared" si="13"/>
        <v/>
      </c>
      <c r="Q85" s="32"/>
      <c r="R85" s="3"/>
      <c r="S85" s="21"/>
      <c r="T85" s="72" t="str">
        <f t="shared" si="14"/>
        <v>Đạt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 ht="9" customHeight="1" x14ac:dyDescent="0.25">
      <c r="A86" s="2"/>
      <c r="B86" s="33"/>
      <c r="C86" s="34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35" ht="16.5" x14ac:dyDescent="0.25">
      <c r="A87" s="2"/>
      <c r="B87" s="90" t="s">
        <v>26</v>
      </c>
      <c r="C87" s="90"/>
      <c r="D87" s="34"/>
      <c r="E87" s="35"/>
      <c r="F87" s="35"/>
      <c r="G87" s="35"/>
      <c r="H87" s="36"/>
      <c r="I87" s="37"/>
      <c r="J87" s="37"/>
      <c r="K87" s="38"/>
      <c r="L87" s="38"/>
      <c r="M87" s="38"/>
      <c r="N87" s="38"/>
      <c r="O87" s="38"/>
      <c r="P87" s="38"/>
      <c r="Q87" s="38"/>
      <c r="R87" s="3"/>
    </row>
    <row r="88" spans="1:35" ht="16.5" customHeight="1" x14ac:dyDescent="0.25">
      <c r="A88" s="2"/>
      <c r="B88" s="39" t="s">
        <v>27</v>
      </c>
      <c r="C88" s="39"/>
      <c r="D88" s="40">
        <f>+$W$7</f>
        <v>77</v>
      </c>
      <c r="E88" s="41" t="s">
        <v>28</v>
      </c>
      <c r="F88" s="82" t="s">
        <v>29</v>
      </c>
      <c r="G88" s="82"/>
      <c r="H88" s="82"/>
      <c r="I88" s="82"/>
      <c r="J88" s="82"/>
      <c r="K88" s="82"/>
      <c r="L88" s="42">
        <f>$W$7 -COUNTIF($P$8:$P$243,"Vắng") -COUNTIF($P$8:$P$243,"Vắng có phép") - COUNTIF($P$8:$P$243,"Đình chỉ thi") - COUNTIF($P$8:$P$243,"Không đủ ĐKDT")</f>
        <v>75</v>
      </c>
      <c r="M88" s="42"/>
      <c r="N88" s="42"/>
      <c r="O88" s="43"/>
      <c r="P88" s="44" t="s">
        <v>28</v>
      </c>
      <c r="Q88" s="43"/>
      <c r="R88" s="3"/>
    </row>
    <row r="89" spans="1:35" ht="16.5" customHeight="1" x14ac:dyDescent="0.25">
      <c r="A89" s="2"/>
      <c r="B89" s="39" t="s">
        <v>30</v>
      </c>
      <c r="C89" s="39"/>
      <c r="D89" s="40">
        <f>+$AH$7</f>
        <v>72</v>
      </c>
      <c r="E89" s="41" t="s">
        <v>28</v>
      </c>
      <c r="F89" s="82" t="s">
        <v>31</v>
      </c>
      <c r="G89" s="82"/>
      <c r="H89" s="82"/>
      <c r="I89" s="82"/>
      <c r="J89" s="82"/>
      <c r="K89" s="82"/>
      <c r="L89" s="45">
        <f>COUNTIF($P$8:$P$119,"Vắng")</f>
        <v>0</v>
      </c>
      <c r="M89" s="45"/>
      <c r="N89" s="45"/>
      <c r="O89" s="46"/>
      <c r="P89" s="44" t="s">
        <v>28</v>
      </c>
      <c r="Q89" s="46"/>
      <c r="R89" s="3"/>
    </row>
    <row r="90" spans="1:35" ht="16.5" customHeight="1" x14ac:dyDescent="0.25">
      <c r="A90" s="2"/>
      <c r="B90" s="39" t="s">
        <v>39</v>
      </c>
      <c r="C90" s="39"/>
      <c r="D90" s="49">
        <f>COUNTIF(T9:T85,"Học lại")</f>
        <v>5</v>
      </c>
      <c r="E90" s="41" t="s">
        <v>28</v>
      </c>
      <c r="F90" s="82" t="s">
        <v>40</v>
      </c>
      <c r="G90" s="82"/>
      <c r="H90" s="82"/>
      <c r="I90" s="82"/>
      <c r="J90" s="82"/>
      <c r="K90" s="82"/>
      <c r="L90" s="42">
        <f>COUNTIF($P$8:$P$119,"Vắng có phép")</f>
        <v>0</v>
      </c>
      <c r="M90" s="42"/>
      <c r="N90" s="42"/>
      <c r="O90" s="43"/>
      <c r="P90" s="44" t="s">
        <v>28</v>
      </c>
      <c r="Q90" s="43"/>
      <c r="R90" s="3"/>
    </row>
    <row r="91" spans="1:35" ht="3" customHeight="1" x14ac:dyDescent="0.25">
      <c r="A91" s="2"/>
      <c r="B91" s="33"/>
      <c r="C91" s="34"/>
      <c r="D91" s="34"/>
      <c r="E91" s="35"/>
      <c r="F91" s="35"/>
      <c r="G91" s="35"/>
      <c r="H91" s="36"/>
      <c r="I91" s="37"/>
      <c r="J91" s="37"/>
      <c r="K91" s="38"/>
      <c r="L91" s="38"/>
      <c r="M91" s="38"/>
      <c r="N91" s="38"/>
      <c r="O91" s="38"/>
      <c r="P91" s="38"/>
      <c r="Q91" s="38"/>
      <c r="R91" s="3"/>
    </row>
    <row r="92" spans="1:35" x14ac:dyDescent="0.25">
      <c r="B92" s="67" t="s">
        <v>41</v>
      </c>
      <c r="C92" s="67"/>
      <c r="D92" s="68">
        <f>COUNTIF(T9:T85,"Thi lại")</f>
        <v>0</v>
      </c>
      <c r="E92" s="69" t="s">
        <v>28</v>
      </c>
      <c r="F92" s="3"/>
      <c r="G92" s="3"/>
      <c r="H92" s="3"/>
      <c r="I92" s="3"/>
      <c r="J92" s="83"/>
      <c r="K92" s="83"/>
      <c r="L92" s="83"/>
      <c r="M92" s="83"/>
      <c r="N92" s="83"/>
      <c r="O92" s="83"/>
      <c r="P92" s="83"/>
      <c r="Q92" s="83"/>
      <c r="R92" s="3"/>
    </row>
    <row r="93" spans="1:35" ht="24.75" customHeight="1" x14ac:dyDescent="0.25">
      <c r="B93" s="67"/>
      <c r="C93" s="67"/>
      <c r="D93" s="68"/>
      <c r="E93" s="69"/>
      <c r="F93" s="3"/>
      <c r="G93" s="3"/>
      <c r="H93" s="3"/>
      <c r="I93" s="3"/>
      <c r="J93" s="83" t="s">
        <v>1088</v>
      </c>
      <c r="K93" s="83"/>
      <c r="L93" s="83"/>
      <c r="M93" s="83"/>
      <c r="N93" s="83"/>
      <c r="O93" s="83"/>
      <c r="P93" s="83"/>
      <c r="Q93" s="83"/>
      <c r="R93" s="3"/>
    </row>
  </sheetData>
  <sheetProtection formatCells="0" formatColumns="0" formatRows="0" insertColumns="0" insertRows="0" insertHyperlinks="0" deleteColumns="0" deleteRows="0" sort="0" autoFilter="0" pivotTables="0"/>
  <autoFilter ref="A7:AI85">
    <filterColumn colId="3" showButton="0"/>
  </autoFilter>
  <sortState ref="B9:T85">
    <sortCondition ref="B9:B85"/>
  </sortState>
  <mergeCells count="40">
    <mergeCell ref="L6:L7"/>
    <mergeCell ref="B8:G8"/>
    <mergeCell ref="B87:C87"/>
    <mergeCell ref="F89:K89"/>
    <mergeCell ref="F90:K90"/>
    <mergeCell ref="J92:Q92"/>
    <mergeCell ref="J93:Q93"/>
    <mergeCell ref="F88:K88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N6:N7"/>
  </mergeCells>
  <conditionalFormatting sqref="H9:L85">
    <cfRule type="cellIs" dxfId="17" priority="14" operator="greaterThan">
      <formula>10</formula>
    </cfRule>
  </conditionalFormatting>
  <conditionalFormatting sqref="L9:L85">
    <cfRule type="cellIs" dxfId="16" priority="6" operator="greaterThan">
      <formula>10</formula>
    </cfRule>
    <cfRule type="cellIs" dxfId="15" priority="7" operator="greaterThan">
      <formula>10</formula>
    </cfRule>
    <cfRule type="cellIs" dxfId="14" priority="8" operator="greaterThan">
      <formula>10</formula>
    </cfRule>
    <cfRule type="cellIs" dxfId="13" priority="9" operator="greaterThan">
      <formula>10</formula>
    </cfRule>
    <cfRule type="cellIs" dxfId="12" priority="10" operator="greaterThan">
      <formula>10</formula>
    </cfRule>
    <cfRule type="cellIs" dxfId="11" priority="11" operator="greaterThan">
      <formula>10</formula>
    </cfRule>
  </conditionalFormatting>
  <conditionalFormatting sqref="H9:K85">
    <cfRule type="cellIs" dxfId="10" priority="4" operator="greaterThan">
      <formula>10</formula>
    </cfRule>
  </conditionalFormatting>
  <conditionalFormatting sqref="C1:C1048576">
    <cfRule type="duplicateValues" dxfId="9" priority="20"/>
  </conditionalFormatting>
  <dataValidations count="1">
    <dataValidation allowBlank="1" showInputMessage="1" showErrorMessage="1" errorTitle="Không xóa dữ liệu" error="Không xóa dữ liệu" prompt="Không xóa dữ liệu" sqref="T9:T85 D90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2"/>
  <sheetViews>
    <sheetView workbookViewId="0">
      <pane ySplit="2" topLeftCell="A86" activePane="bottomLeft" state="frozen"/>
      <selection activeCell="O9" sqref="O9"/>
      <selection pane="bottomLeft" activeCell="A93" sqref="A93:XFD102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375" style="1" customWidth="1"/>
    <col min="5" max="5" width="8.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314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INT1330-01</v>
      </c>
      <c r="W7" s="58">
        <f>+$AF$7+$AH$7+$AD$7</f>
        <v>76</v>
      </c>
      <c r="X7" s="52">
        <f>COUNTIF($P$8:$P$112,"Khiển trách")</f>
        <v>0</v>
      </c>
      <c r="Y7" s="52">
        <f>COUNTIF($P$8:$P$112,"Cảnh cáo")</f>
        <v>0</v>
      </c>
      <c r="Z7" s="52">
        <f>COUNTIF($P$8:$P$112,"Đình chỉ thi")</f>
        <v>0</v>
      </c>
      <c r="AA7" s="59">
        <f>+($X$7+$Y$7+$Z$7)/$W$7*100%</f>
        <v>0</v>
      </c>
      <c r="AB7" s="52">
        <f>SUM(COUNTIF($P$8:$P$110,"Vắng"),COUNTIF($P$8:$P$110,"Vắng có phép"))</f>
        <v>1</v>
      </c>
      <c r="AC7" s="60">
        <f>+$AB$7/$W$7</f>
        <v>1.3157894736842105E-2</v>
      </c>
      <c r="AD7" s="61">
        <f>COUNTIF($T$8:$T$110,"Thi lại")</f>
        <v>0</v>
      </c>
      <c r="AE7" s="60">
        <f>+$AD$7/$W$7</f>
        <v>0</v>
      </c>
      <c r="AF7" s="61">
        <f>COUNTIF($T$8:$T$111,"Học lại")</f>
        <v>8</v>
      </c>
      <c r="AG7" s="60">
        <f>+$AF$7/$W$7</f>
        <v>0.10526315789473684</v>
      </c>
      <c r="AH7" s="52">
        <f>COUNTIF($T$9:$T$111,"Đạt")</f>
        <v>68</v>
      </c>
      <c r="AI7" s="59">
        <f>+$AH$7/$W$7</f>
        <v>0.89473684210526316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 x14ac:dyDescent="0.25">
      <c r="B9" s="11">
        <v>1</v>
      </c>
      <c r="C9" s="12" t="s">
        <v>44</v>
      </c>
      <c r="D9" s="13" t="s">
        <v>45</v>
      </c>
      <c r="E9" s="14" t="s">
        <v>46</v>
      </c>
      <c r="F9" s="15" t="s">
        <v>47</v>
      </c>
      <c r="G9" s="12" t="s">
        <v>48</v>
      </c>
      <c r="H9" s="16">
        <v>10</v>
      </c>
      <c r="I9" s="16">
        <v>8</v>
      </c>
      <c r="J9" s="16" t="s">
        <v>25</v>
      </c>
      <c r="K9" s="16">
        <v>8</v>
      </c>
      <c r="L9" s="17">
        <v>8</v>
      </c>
      <c r="M9" s="18">
        <f t="shared" ref="M9:M40" si="0">ROUND(SUMPRODUCT(H9:L9,$H$8:$L$8)/100,1)</f>
        <v>8.1999999999999993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B+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.75" customHeight="1" x14ac:dyDescent="0.25">
      <c r="B10" s="22">
        <v>2</v>
      </c>
      <c r="C10" s="23" t="s">
        <v>49</v>
      </c>
      <c r="D10" s="24" t="s">
        <v>50</v>
      </c>
      <c r="E10" s="25" t="s">
        <v>51</v>
      </c>
      <c r="F10" s="26" t="s">
        <v>52</v>
      </c>
      <c r="G10" s="23" t="s">
        <v>53</v>
      </c>
      <c r="H10" s="27">
        <v>10</v>
      </c>
      <c r="I10" s="27">
        <v>9</v>
      </c>
      <c r="J10" s="27" t="s">
        <v>25</v>
      </c>
      <c r="K10" s="27">
        <v>8</v>
      </c>
      <c r="L10" s="70">
        <v>9</v>
      </c>
      <c r="M10" s="28">
        <f t="shared" si="0"/>
        <v>8.9</v>
      </c>
      <c r="N10" s="29" t="str">
        <f t="shared" si="1"/>
        <v>A</v>
      </c>
      <c r="O10" s="30" t="str">
        <f t="shared" si="2"/>
        <v>Giỏi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.75" customHeight="1" x14ac:dyDescent="0.25">
      <c r="B11" s="22">
        <v>3</v>
      </c>
      <c r="C11" s="23" t="s">
        <v>54</v>
      </c>
      <c r="D11" s="24" t="s">
        <v>55</v>
      </c>
      <c r="E11" s="25" t="s">
        <v>51</v>
      </c>
      <c r="F11" s="26" t="s">
        <v>56</v>
      </c>
      <c r="G11" s="23" t="s">
        <v>48</v>
      </c>
      <c r="H11" s="27">
        <v>10</v>
      </c>
      <c r="I11" s="27">
        <v>7</v>
      </c>
      <c r="J11" s="27" t="s">
        <v>25</v>
      </c>
      <c r="K11" s="27">
        <v>7</v>
      </c>
      <c r="L11" s="70">
        <v>5.5</v>
      </c>
      <c r="M11" s="28">
        <f t="shared" si="0"/>
        <v>6.4</v>
      </c>
      <c r="N11" s="29" t="str">
        <f t="shared" si="1"/>
        <v>C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.75" customHeight="1" x14ac:dyDescent="0.25">
      <c r="B12" s="22">
        <v>4</v>
      </c>
      <c r="C12" s="23" t="s">
        <v>57</v>
      </c>
      <c r="D12" s="24" t="s">
        <v>58</v>
      </c>
      <c r="E12" s="25" t="s">
        <v>51</v>
      </c>
      <c r="F12" s="26" t="s">
        <v>59</v>
      </c>
      <c r="G12" s="23" t="s">
        <v>48</v>
      </c>
      <c r="H12" s="27">
        <v>6</v>
      </c>
      <c r="I12" s="27">
        <v>0</v>
      </c>
      <c r="J12" s="27" t="s">
        <v>25</v>
      </c>
      <c r="K12" s="27">
        <v>0</v>
      </c>
      <c r="L12" s="70" t="s">
        <v>25</v>
      </c>
      <c r="M12" s="28">
        <f t="shared" si="0"/>
        <v>0.6</v>
      </c>
      <c r="N12" s="29" t="str">
        <f t="shared" si="1"/>
        <v>F</v>
      </c>
      <c r="O12" s="30" t="str">
        <f t="shared" si="2"/>
        <v>Kém</v>
      </c>
      <c r="P12" s="31" t="str">
        <f t="shared" si="3"/>
        <v>Không đủ ĐKDT</v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 x14ac:dyDescent="0.25">
      <c r="B13" s="22">
        <v>5</v>
      </c>
      <c r="C13" s="23" t="s">
        <v>60</v>
      </c>
      <c r="D13" s="24" t="s">
        <v>61</v>
      </c>
      <c r="E13" s="25" t="s">
        <v>51</v>
      </c>
      <c r="F13" s="26" t="s">
        <v>62</v>
      </c>
      <c r="G13" s="23" t="s">
        <v>63</v>
      </c>
      <c r="H13" s="27">
        <v>10</v>
      </c>
      <c r="I13" s="27">
        <v>8</v>
      </c>
      <c r="J13" s="27" t="s">
        <v>25</v>
      </c>
      <c r="K13" s="27">
        <v>8</v>
      </c>
      <c r="L13" s="70">
        <v>5</v>
      </c>
      <c r="M13" s="28">
        <f t="shared" si="0"/>
        <v>6.4</v>
      </c>
      <c r="N13" s="29" t="str">
        <f t="shared" si="1"/>
        <v>C</v>
      </c>
      <c r="O13" s="30" t="str">
        <f t="shared" si="2"/>
        <v>Trung bình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 x14ac:dyDescent="0.25">
      <c r="B14" s="22">
        <v>6</v>
      </c>
      <c r="C14" s="23" t="s">
        <v>64</v>
      </c>
      <c r="D14" s="24" t="s">
        <v>65</v>
      </c>
      <c r="E14" s="25" t="s">
        <v>66</v>
      </c>
      <c r="F14" s="26" t="s">
        <v>67</v>
      </c>
      <c r="G14" s="23" t="s">
        <v>68</v>
      </c>
      <c r="H14" s="27">
        <v>10</v>
      </c>
      <c r="I14" s="27">
        <v>8</v>
      </c>
      <c r="J14" s="27" t="s">
        <v>25</v>
      </c>
      <c r="K14" s="27">
        <v>9</v>
      </c>
      <c r="L14" s="70">
        <v>7</v>
      </c>
      <c r="M14" s="28">
        <f t="shared" si="0"/>
        <v>7.8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 x14ac:dyDescent="0.25">
      <c r="B15" s="22">
        <v>7</v>
      </c>
      <c r="C15" s="23" t="s">
        <v>69</v>
      </c>
      <c r="D15" s="24" t="s">
        <v>70</v>
      </c>
      <c r="E15" s="25" t="s">
        <v>71</v>
      </c>
      <c r="F15" s="26" t="s">
        <v>72</v>
      </c>
      <c r="G15" s="23" t="s">
        <v>73</v>
      </c>
      <c r="H15" s="27">
        <v>10</v>
      </c>
      <c r="I15" s="27">
        <v>7</v>
      </c>
      <c r="J15" s="27" t="s">
        <v>25</v>
      </c>
      <c r="K15" s="27">
        <v>7</v>
      </c>
      <c r="L15" s="70">
        <v>4.5</v>
      </c>
      <c r="M15" s="28">
        <f t="shared" si="0"/>
        <v>5.8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 x14ac:dyDescent="0.25">
      <c r="B16" s="22">
        <v>8</v>
      </c>
      <c r="C16" s="23" t="s">
        <v>74</v>
      </c>
      <c r="D16" s="24" t="s">
        <v>75</v>
      </c>
      <c r="E16" s="25" t="s">
        <v>76</v>
      </c>
      <c r="F16" s="26" t="s">
        <v>77</v>
      </c>
      <c r="G16" s="23" t="s">
        <v>78</v>
      </c>
      <c r="H16" s="27">
        <v>10</v>
      </c>
      <c r="I16" s="27">
        <v>6</v>
      </c>
      <c r="J16" s="27" t="s">
        <v>25</v>
      </c>
      <c r="K16" s="27">
        <v>6</v>
      </c>
      <c r="L16" s="70">
        <v>7.5</v>
      </c>
      <c r="M16" s="28">
        <f t="shared" si="0"/>
        <v>7.3</v>
      </c>
      <c r="N16" s="29" t="str">
        <f t="shared" si="1"/>
        <v>B</v>
      </c>
      <c r="O16" s="30" t="str">
        <f t="shared" si="2"/>
        <v>Khá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 x14ac:dyDescent="0.25">
      <c r="B17" s="22">
        <v>9</v>
      </c>
      <c r="C17" s="23" t="s">
        <v>79</v>
      </c>
      <c r="D17" s="24" t="s">
        <v>80</v>
      </c>
      <c r="E17" s="25" t="s">
        <v>81</v>
      </c>
      <c r="F17" s="26" t="s">
        <v>82</v>
      </c>
      <c r="G17" s="23" t="s">
        <v>83</v>
      </c>
      <c r="H17" s="27">
        <v>10</v>
      </c>
      <c r="I17" s="27">
        <v>7</v>
      </c>
      <c r="J17" s="27" t="s">
        <v>25</v>
      </c>
      <c r="K17" s="27">
        <v>7</v>
      </c>
      <c r="L17" s="70">
        <v>2.5</v>
      </c>
      <c r="M17" s="28">
        <f t="shared" si="0"/>
        <v>4.5999999999999996</v>
      </c>
      <c r="N17" s="29" t="str">
        <f t="shared" si="1"/>
        <v>D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 x14ac:dyDescent="0.25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88</v>
      </c>
      <c r="H18" s="27">
        <v>10</v>
      </c>
      <c r="I18" s="27">
        <v>7</v>
      </c>
      <c r="J18" s="27" t="s">
        <v>25</v>
      </c>
      <c r="K18" s="27">
        <v>8</v>
      </c>
      <c r="L18" s="70">
        <v>4.5</v>
      </c>
      <c r="M18" s="28">
        <f t="shared" si="0"/>
        <v>6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 x14ac:dyDescent="0.25">
      <c r="B19" s="22">
        <v>11</v>
      </c>
      <c r="C19" s="23" t="s">
        <v>89</v>
      </c>
      <c r="D19" s="24" t="s">
        <v>90</v>
      </c>
      <c r="E19" s="25" t="s">
        <v>91</v>
      </c>
      <c r="F19" s="26" t="s">
        <v>92</v>
      </c>
      <c r="G19" s="23" t="s">
        <v>93</v>
      </c>
      <c r="H19" s="27">
        <v>7</v>
      </c>
      <c r="I19" s="27">
        <v>0</v>
      </c>
      <c r="J19" s="27" t="s">
        <v>25</v>
      </c>
      <c r="K19" s="27">
        <v>0</v>
      </c>
      <c r="L19" s="70" t="s">
        <v>25</v>
      </c>
      <c r="M19" s="28">
        <f t="shared" si="0"/>
        <v>0.7</v>
      </c>
      <c r="N19" s="29" t="str">
        <f t="shared" si="1"/>
        <v>F</v>
      </c>
      <c r="O19" s="30" t="str">
        <f t="shared" si="2"/>
        <v>Kém</v>
      </c>
      <c r="P19" s="31" t="str">
        <f t="shared" si="3"/>
        <v>Không đủ ĐKDT</v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 x14ac:dyDescent="0.25">
      <c r="B20" s="22">
        <v>12</v>
      </c>
      <c r="C20" s="23" t="s">
        <v>94</v>
      </c>
      <c r="D20" s="24" t="s">
        <v>95</v>
      </c>
      <c r="E20" s="25" t="s">
        <v>91</v>
      </c>
      <c r="F20" s="26" t="s">
        <v>96</v>
      </c>
      <c r="G20" s="23" t="s">
        <v>88</v>
      </c>
      <c r="H20" s="27">
        <v>10</v>
      </c>
      <c r="I20" s="27">
        <v>7</v>
      </c>
      <c r="J20" s="27" t="s">
        <v>25</v>
      </c>
      <c r="K20" s="27">
        <v>7</v>
      </c>
      <c r="L20" s="70">
        <v>3</v>
      </c>
      <c r="M20" s="28">
        <f t="shared" si="0"/>
        <v>4.9000000000000004</v>
      </c>
      <c r="N20" s="29" t="str">
        <f t="shared" si="1"/>
        <v>D</v>
      </c>
      <c r="O20" s="30" t="str">
        <f t="shared" si="2"/>
        <v>Trung bình yếu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 x14ac:dyDescent="0.25">
      <c r="B21" s="22">
        <v>13</v>
      </c>
      <c r="C21" s="23" t="s">
        <v>97</v>
      </c>
      <c r="D21" s="24" t="s">
        <v>98</v>
      </c>
      <c r="E21" s="25" t="s">
        <v>91</v>
      </c>
      <c r="F21" s="26" t="s">
        <v>99</v>
      </c>
      <c r="G21" s="23" t="s">
        <v>48</v>
      </c>
      <c r="H21" s="27">
        <v>10</v>
      </c>
      <c r="I21" s="27">
        <v>7</v>
      </c>
      <c r="J21" s="27" t="s">
        <v>25</v>
      </c>
      <c r="K21" s="27">
        <v>7</v>
      </c>
      <c r="L21" s="70">
        <v>6</v>
      </c>
      <c r="M21" s="28">
        <f t="shared" si="0"/>
        <v>6.7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 x14ac:dyDescent="0.25">
      <c r="B22" s="22">
        <v>14</v>
      </c>
      <c r="C22" s="23" t="s">
        <v>100</v>
      </c>
      <c r="D22" s="24" t="s">
        <v>101</v>
      </c>
      <c r="E22" s="25" t="s">
        <v>91</v>
      </c>
      <c r="F22" s="26" t="s">
        <v>102</v>
      </c>
      <c r="G22" s="23" t="s">
        <v>103</v>
      </c>
      <c r="H22" s="27">
        <v>10</v>
      </c>
      <c r="I22" s="27">
        <v>7</v>
      </c>
      <c r="J22" s="27" t="s">
        <v>25</v>
      </c>
      <c r="K22" s="27">
        <v>7</v>
      </c>
      <c r="L22" s="70">
        <v>4</v>
      </c>
      <c r="M22" s="28">
        <f t="shared" si="0"/>
        <v>5.5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 x14ac:dyDescent="0.25">
      <c r="B23" s="22">
        <v>15</v>
      </c>
      <c r="C23" s="23" t="s">
        <v>104</v>
      </c>
      <c r="D23" s="24" t="s">
        <v>105</v>
      </c>
      <c r="E23" s="25" t="s">
        <v>106</v>
      </c>
      <c r="F23" s="26" t="s">
        <v>107</v>
      </c>
      <c r="G23" s="23" t="s">
        <v>108</v>
      </c>
      <c r="H23" s="27">
        <v>10</v>
      </c>
      <c r="I23" s="27">
        <v>7</v>
      </c>
      <c r="J23" s="27" t="s">
        <v>25</v>
      </c>
      <c r="K23" s="27">
        <v>7</v>
      </c>
      <c r="L23" s="70">
        <v>2.5</v>
      </c>
      <c r="M23" s="28">
        <f t="shared" si="0"/>
        <v>4.5999999999999996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 x14ac:dyDescent="0.25">
      <c r="B24" s="22">
        <v>16</v>
      </c>
      <c r="C24" s="23" t="s">
        <v>109</v>
      </c>
      <c r="D24" s="24" t="s">
        <v>45</v>
      </c>
      <c r="E24" s="25" t="s">
        <v>110</v>
      </c>
      <c r="F24" s="26" t="s">
        <v>111</v>
      </c>
      <c r="G24" s="23" t="s">
        <v>78</v>
      </c>
      <c r="H24" s="27">
        <v>10</v>
      </c>
      <c r="I24" s="27">
        <v>7</v>
      </c>
      <c r="J24" s="27" t="s">
        <v>25</v>
      </c>
      <c r="K24" s="27">
        <v>7</v>
      </c>
      <c r="L24" s="70">
        <v>2.5</v>
      </c>
      <c r="M24" s="28">
        <f t="shared" si="0"/>
        <v>4.5999999999999996</v>
      </c>
      <c r="N24" s="29" t="str">
        <f t="shared" si="1"/>
        <v>D</v>
      </c>
      <c r="O24" s="30" t="str">
        <f t="shared" si="2"/>
        <v>Trung bình yếu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 x14ac:dyDescent="0.25">
      <c r="B25" s="22">
        <v>17</v>
      </c>
      <c r="C25" s="23" t="s">
        <v>112</v>
      </c>
      <c r="D25" s="24" t="s">
        <v>113</v>
      </c>
      <c r="E25" s="25" t="s">
        <v>110</v>
      </c>
      <c r="F25" s="26" t="s">
        <v>114</v>
      </c>
      <c r="G25" s="23" t="s">
        <v>115</v>
      </c>
      <c r="H25" s="27">
        <v>10</v>
      </c>
      <c r="I25" s="27">
        <v>7</v>
      </c>
      <c r="J25" s="27" t="s">
        <v>25</v>
      </c>
      <c r="K25" s="27">
        <v>7</v>
      </c>
      <c r="L25" s="70">
        <v>3.5</v>
      </c>
      <c r="M25" s="28">
        <f t="shared" si="0"/>
        <v>5.2</v>
      </c>
      <c r="N25" s="29" t="str">
        <f t="shared" si="1"/>
        <v>D+</v>
      </c>
      <c r="O25" s="30" t="str">
        <f t="shared" si="2"/>
        <v>Trung bình yếu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 x14ac:dyDescent="0.25">
      <c r="B26" s="22">
        <v>18</v>
      </c>
      <c r="C26" s="23" t="s">
        <v>116</v>
      </c>
      <c r="D26" s="24" t="s">
        <v>117</v>
      </c>
      <c r="E26" s="25" t="s">
        <v>110</v>
      </c>
      <c r="F26" s="26" t="s">
        <v>118</v>
      </c>
      <c r="G26" s="23" t="s">
        <v>48</v>
      </c>
      <c r="H26" s="27">
        <v>10</v>
      </c>
      <c r="I26" s="27">
        <v>8</v>
      </c>
      <c r="J26" s="27" t="s">
        <v>25</v>
      </c>
      <c r="K26" s="27">
        <v>8</v>
      </c>
      <c r="L26" s="70">
        <v>5</v>
      </c>
      <c r="M26" s="28">
        <f t="shared" si="0"/>
        <v>6.4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 x14ac:dyDescent="0.25">
      <c r="B27" s="22">
        <v>19</v>
      </c>
      <c r="C27" s="23" t="s">
        <v>119</v>
      </c>
      <c r="D27" s="24" t="s">
        <v>120</v>
      </c>
      <c r="E27" s="25" t="s">
        <v>121</v>
      </c>
      <c r="F27" s="26" t="s">
        <v>122</v>
      </c>
      <c r="G27" s="23" t="s">
        <v>68</v>
      </c>
      <c r="H27" s="27">
        <v>6</v>
      </c>
      <c r="I27" s="27">
        <v>0</v>
      </c>
      <c r="J27" s="27" t="s">
        <v>25</v>
      </c>
      <c r="K27" s="27">
        <v>0</v>
      </c>
      <c r="L27" s="70" t="s">
        <v>25</v>
      </c>
      <c r="M27" s="28">
        <f t="shared" si="0"/>
        <v>0.6</v>
      </c>
      <c r="N27" s="29" t="str">
        <f t="shared" si="1"/>
        <v>F</v>
      </c>
      <c r="O27" s="30" t="str">
        <f t="shared" si="2"/>
        <v>Kém</v>
      </c>
      <c r="P27" s="31" t="str">
        <f t="shared" si="3"/>
        <v>Không đủ ĐKDT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 x14ac:dyDescent="0.25">
      <c r="B28" s="22">
        <v>20</v>
      </c>
      <c r="C28" s="23" t="s">
        <v>123</v>
      </c>
      <c r="D28" s="24" t="s">
        <v>124</v>
      </c>
      <c r="E28" s="25" t="s">
        <v>121</v>
      </c>
      <c r="F28" s="26" t="s">
        <v>125</v>
      </c>
      <c r="G28" s="23" t="s">
        <v>48</v>
      </c>
      <c r="H28" s="27">
        <v>6</v>
      </c>
      <c r="I28" s="27">
        <v>6</v>
      </c>
      <c r="J28" s="27" t="s">
        <v>25</v>
      </c>
      <c r="K28" s="27">
        <v>6</v>
      </c>
      <c r="L28" s="70">
        <v>3</v>
      </c>
      <c r="M28" s="28">
        <f t="shared" si="0"/>
        <v>4.2</v>
      </c>
      <c r="N28" s="29" t="str">
        <f t="shared" si="1"/>
        <v>D</v>
      </c>
      <c r="O28" s="30" t="str">
        <f t="shared" si="2"/>
        <v>Trung bình yếu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 x14ac:dyDescent="0.25">
      <c r="B29" s="22">
        <v>21</v>
      </c>
      <c r="C29" s="23" t="s">
        <v>126</v>
      </c>
      <c r="D29" s="24" t="s">
        <v>127</v>
      </c>
      <c r="E29" s="25" t="s">
        <v>121</v>
      </c>
      <c r="F29" s="26" t="s">
        <v>128</v>
      </c>
      <c r="G29" s="23" t="s">
        <v>129</v>
      </c>
      <c r="H29" s="27">
        <v>9</v>
      </c>
      <c r="I29" s="27">
        <v>7</v>
      </c>
      <c r="J29" s="27" t="s">
        <v>25</v>
      </c>
      <c r="K29" s="27">
        <v>7</v>
      </c>
      <c r="L29" s="70">
        <v>3.5</v>
      </c>
      <c r="M29" s="28">
        <f t="shared" si="0"/>
        <v>5.0999999999999996</v>
      </c>
      <c r="N29" s="29" t="str">
        <f t="shared" si="1"/>
        <v>D+</v>
      </c>
      <c r="O29" s="30" t="str">
        <f t="shared" si="2"/>
        <v>Trung bình yếu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 x14ac:dyDescent="0.25">
      <c r="B30" s="22">
        <v>22</v>
      </c>
      <c r="C30" s="23" t="s">
        <v>130</v>
      </c>
      <c r="D30" s="24" t="s">
        <v>131</v>
      </c>
      <c r="E30" s="25" t="s">
        <v>132</v>
      </c>
      <c r="F30" s="26" t="s">
        <v>133</v>
      </c>
      <c r="G30" s="23" t="s">
        <v>68</v>
      </c>
      <c r="H30" s="27">
        <v>10</v>
      </c>
      <c r="I30" s="27">
        <v>8</v>
      </c>
      <c r="J30" s="27" t="s">
        <v>25</v>
      </c>
      <c r="K30" s="27">
        <v>9</v>
      </c>
      <c r="L30" s="70">
        <v>9</v>
      </c>
      <c r="M30" s="28">
        <f t="shared" si="0"/>
        <v>9</v>
      </c>
      <c r="N30" s="29" t="str">
        <f t="shared" si="1"/>
        <v>A+</v>
      </c>
      <c r="O30" s="30" t="str">
        <f t="shared" si="2"/>
        <v>Giỏi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 x14ac:dyDescent="0.25">
      <c r="B31" s="22">
        <v>23</v>
      </c>
      <c r="C31" s="23" t="s">
        <v>134</v>
      </c>
      <c r="D31" s="24" t="s">
        <v>120</v>
      </c>
      <c r="E31" s="25" t="s">
        <v>132</v>
      </c>
      <c r="F31" s="26" t="s">
        <v>135</v>
      </c>
      <c r="G31" s="23" t="s">
        <v>136</v>
      </c>
      <c r="H31" s="27">
        <v>10</v>
      </c>
      <c r="I31" s="27">
        <v>8</v>
      </c>
      <c r="J31" s="27" t="s">
        <v>25</v>
      </c>
      <c r="K31" s="27">
        <v>8</v>
      </c>
      <c r="L31" s="70">
        <v>1.5</v>
      </c>
      <c r="M31" s="28">
        <f t="shared" si="0"/>
        <v>4.3</v>
      </c>
      <c r="N31" s="29" t="str">
        <f t="shared" si="1"/>
        <v>D</v>
      </c>
      <c r="O31" s="30" t="str">
        <f t="shared" si="2"/>
        <v>Trung bình yếu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 x14ac:dyDescent="0.25">
      <c r="B32" s="22">
        <v>24</v>
      </c>
      <c r="C32" s="23" t="s">
        <v>137</v>
      </c>
      <c r="D32" s="24" t="s">
        <v>138</v>
      </c>
      <c r="E32" s="25" t="s">
        <v>139</v>
      </c>
      <c r="F32" s="26" t="s">
        <v>140</v>
      </c>
      <c r="G32" s="23" t="s">
        <v>63</v>
      </c>
      <c r="H32" s="27">
        <v>10</v>
      </c>
      <c r="I32" s="27">
        <v>7</v>
      </c>
      <c r="J32" s="27" t="s">
        <v>25</v>
      </c>
      <c r="K32" s="27">
        <v>7</v>
      </c>
      <c r="L32" s="70">
        <v>6.5</v>
      </c>
      <c r="M32" s="28">
        <f t="shared" si="0"/>
        <v>7</v>
      </c>
      <c r="N32" s="29" t="str">
        <f t="shared" si="1"/>
        <v>B</v>
      </c>
      <c r="O32" s="30" t="str">
        <f t="shared" si="2"/>
        <v>Khá</v>
      </c>
      <c r="P32" s="31" t="str">
        <f t="shared" si="3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 x14ac:dyDescent="0.25">
      <c r="B33" s="22">
        <v>25</v>
      </c>
      <c r="C33" s="23" t="s">
        <v>141</v>
      </c>
      <c r="D33" s="24" t="s">
        <v>142</v>
      </c>
      <c r="E33" s="25" t="s">
        <v>143</v>
      </c>
      <c r="F33" s="26" t="s">
        <v>144</v>
      </c>
      <c r="G33" s="23" t="s">
        <v>78</v>
      </c>
      <c r="H33" s="27">
        <v>9</v>
      </c>
      <c r="I33" s="27">
        <v>7</v>
      </c>
      <c r="J33" s="27" t="s">
        <v>25</v>
      </c>
      <c r="K33" s="27">
        <v>7</v>
      </c>
      <c r="L33" s="70">
        <v>4.5</v>
      </c>
      <c r="M33" s="28">
        <f t="shared" si="0"/>
        <v>5.7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 x14ac:dyDescent="0.25">
      <c r="B34" s="22">
        <v>26</v>
      </c>
      <c r="C34" s="23" t="s">
        <v>145</v>
      </c>
      <c r="D34" s="24" t="s">
        <v>65</v>
      </c>
      <c r="E34" s="25" t="s">
        <v>146</v>
      </c>
      <c r="F34" s="26" t="s">
        <v>147</v>
      </c>
      <c r="G34" s="23" t="s">
        <v>73</v>
      </c>
      <c r="H34" s="27">
        <v>9</v>
      </c>
      <c r="I34" s="27">
        <v>7</v>
      </c>
      <c r="J34" s="27" t="s">
        <v>25</v>
      </c>
      <c r="K34" s="27">
        <v>7</v>
      </c>
      <c r="L34" s="70">
        <v>6.5</v>
      </c>
      <c r="M34" s="28">
        <f t="shared" si="0"/>
        <v>6.9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 x14ac:dyDescent="0.25">
      <c r="B35" s="22">
        <v>27</v>
      </c>
      <c r="C35" s="23" t="s">
        <v>148</v>
      </c>
      <c r="D35" s="24" t="s">
        <v>149</v>
      </c>
      <c r="E35" s="25" t="s">
        <v>150</v>
      </c>
      <c r="F35" s="26" t="s">
        <v>151</v>
      </c>
      <c r="G35" s="23" t="s">
        <v>88</v>
      </c>
      <c r="H35" s="27">
        <v>6</v>
      </c>
      <c r="I35" s="27">
        <v>7</v>
      </c>
      <c r="J35" s="27" t="s">
        <v>25</v>
      </c>
      <c r="K35" s="27">
        <v>7</v>
      </c>
      <c r="L35" s="70">
        <v>5.5</v>
      </c>
      <c r="M35" s="28">
        <f t="shared" si="0"/>
        <v>6</v>
      </c>
      <c r="N35" s="29" t="str">
        <f t="shared" si="1"/>
        <v>C</v>
      </c>
      <c r="O35" s="30" t="str">
        <f t="shared" si="2"/>
        <v>Trung bình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 x14ac:dyDescent="0.25">
      <c r="B36" s="22">
        <v>28</v>
      </c>
      <c r="C36" s="23" t="s">
        <v>152</v>
      </c>
      <c r="D36" s="24" t="s">
        <v>153</v>
      </c>
      <c r="E36" s="25" t="s">
        <v>150</v>
      </c>
      <c r="F36" s="26" t="s">
        <v>140</v>
      </c>
      <c r="G36" s="23" t="s">
        <v>154</v>
      </c>
      <c r="H36" s="27">
        <v>8</v>
      </c>
      <c r="I36" s="27">
        <v>0</v>
      </c>
      <c r="J36" s="27" t="s">
        <v>25</v>
      </c>
      <c r="K36" s="27">
        <v>0</v>
      </c>
      <c r="L36" s="70" t="s">
        <v>25</v>
      </c>
      <c r="M36" s="28">
        <f t="shared" si="0"/>
        <v>0.8</v>
      </c>
      <c r="N36" s="29" t="str">
        <f t="shared" si="1"/>
        <v>F</v>
      </c>
      <c r="O36" s="30" t="str">
        <f t="shared" si="2"/>
        <v>Kém</v>
      </c>
      <c r="P36" s="31" t="str">
        <f t="shared" si="3"/>
        <v>Không đủ ĐKDT</v>
      </c>
      <c r="Q36" s="32"/>
      <c r="R36" s="3"/>
      <c r="S36" s="21"/>
      <c r="T36" s="72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 x14ac:dyDescent="0.25">
      <c r="B37" s="22">
        <v>29</v>
      </c>
      <c r="C37" s="23" t="s">
        <v>155</v>
      </c>
      <c r="D37" s="24" t="s">
        <v>156</v>
      </c>
      <c r="E37" s="25" t="s">
        <v>150</v>
      </c>
      <c r="F37" s="26" t="s">
        <v>157</v>
      </c>
      <c r="G37" s="23" t="s">
        <v>48</v>
      </c>
      <c r="H37" s="27">
        <v>10</v>
      </c>
      <c r="I37" s="27">
        <v>6</v>
      </c>
      <c r="J37" s="27" t="s">
        <v>25</v>
      </c>
      <c r="K37" s="27">
        <v>6</v>
      </c>
      <c r="L37" s="70">
        <v>5</v>
      </c>
      <c r="M37" s="28">
        <f t="shared" si="0"/>
        <v>5.8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 x14ac:dyDescent="0.25">
      <c r="B38" s="22">
        <v>30</v>
      </c>
      <c r="C38" s="23" t="s">
        <v>158</v>
      </c>
      <c r="D38" s="24" t="s">
        <v>120</v>
      </c>
      <c r="E38" s="25" t="s">
        <v>159</v>
      </c>
      <c r="F38" s="26" t="s">
        <v>160</v>
      </c>
      <c r="G38" s="23" t="s">
        <v>108</v>
      </c>
      <c r="H38" s="27">
        <v>10</v>
      </c>
      <c r="I38" s="27">
        <v>7</v>
      </c>
      <c r="J38" s="27" t="s">
        <v>25</v>
      </c>
      <c r="K38" s="27">
        <v>7</v>
      </c>
      <c r="L38" s="70">
        <v>4</v>
      </c>
      <c r="M38" s="28">
        <f t="shared" si="0"/>
        <v>5.5</v>
      </c>
      <c r="N38" s="29" t="str">
        <f t="shared" si="1"/>
        <v>C</v>
      </c>
      <c r="O38" s="30" t="str">
        <f t="shared" si="2"/>
        <v>Trung bình</v>
      </c>
      <c r="P38" s="31" t="str">
        <f t="shared" si="3"/>
        <v/>
      </c>
      <c r="Q38" s="32"/>
      <c r="R38" s="3"/>
      <c r="S38" s="21"/>
      <c r="T38" s="72" t="str">
        <f t="shared" si="4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 x14ac:dyDescent="0.25">
      <c r="B39" s="22">
        <v>31</v>
      </c>
      <c r="C39" s="23" t="s">
        <v>161</v>
      </c>
      <c r="D39" s="24" t="s">
        <v>113</v>
      </c>
      <c r="E39" s="25" t="s">
        <v>162</v>
      </c>
      <c r="F39" s="26" t="s">
        <v>163</v>
      </c>
      <c r="G39" s="23" t="s">
        <v>164</v>
      </c>
      <c r="H39" s="27">
        <v>9</v>
      </c>
      <c r="I39" s="27">
        <v>8</v>
      </c>
      <c r="J39" s="27" t="s">
        <v>25</v>
      </c>
      <c r="K39" s="27">
        <v>8</v>
      </c>
      <c r="L39" s="70">
        <v>9</v>
      </c>
      <c r="M39" s="28">
        <f t="shared" si="0"/>
        <v>8.6999999999999993</v>
      </c>
      <c r="N39" s="29" t="str">
        <f t="shared" si="1"/>
        <v>A</v>
      </c>
      <c r="O39" s="30" t="str">
        <f t="shared" si="2"/>
        <v>Giỏi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 x14ac:dyDescent="0.25">
      <c r="B40" s="22">
        <v>32</v>
      </c>
      <c r="C40" s="23" t="s">
        <v>165</v>
      </c>
      <c r="D40" s="24" t="s">
        <v>166</v>
      </c>
      <c r="E40" s="25" t="s">
        <v>162</v>
      </c>
      <c r="F40" s="26" t="s">
        <v>87</v>
      </c>
      <c r="G40" s="23" t="s">
        <v>63</v>
      </c>
      <c r="H40" s="27">
        <v>10</v>
      </c>
      <c r="I40" s="27">
        <v>8</v>
      </c>
      <c r="J40" s="27" t="s">
        <v>25</v>
      </c>
      <c r="K40" s="27">
        <v>8</v>
      </c>
      <c r="L40" s="70">
        <v>7.5</v>
      </c>
      <c r="M40" s="28">
        <f t="shared" si="0"/>
        <v>7.9</v>
      </c>
      <c r="N40" s="29" t="str">
        <f t="shared" si="1"/>
        <v>B</v>
      </c>
      <c r="O40" s="30" t="str">
        <f t="shared" si="2"/>
        <v>Khá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 x14ac:dyDescent="0.25">
      <c r="B41" s="22">
        <v>33</v>
      </c>
      <c r="C41" s="23" t="s">
        <v>167</v>
      </c>
      <c r="D41" s="24" t="s">
        <v>55</v>
      </c>
      <c r="E41" s="25" t="s">
        <v>168</v>
      </c>
      <c r="F41" s="26" t="s">
        <v>169</v>
      </c>
      <c r="G41" s="23" t="s">
        <v>73</v>
      </c>
      <c r="H41" s="27">
        <v>10</v>
      </c>
      <c r="I41" s="27">
        <v>7</v>
      </c>
      <c r="J41" s="27" t="s">
        <v>25</v>
      </c>
      <c r="K41" s="27">
        <v>7</v>
      </c>
      <c r="L41" s="70">
        <v>2.5</v>
      </c>
      <c r="M41" s="28">
        <f t="shared" ref="M41:M72" si="5">ROUND(SUMPRODUCT(H41:L41,$H$8:$L$8)/100,1)</f>
        <v>4.5999999999999996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ref="P41:P59" si="8">+IF(OR($H41=0,$I41=0,$J41=0,$K41=0),"Không đủ ĐKDT",IF(AND(L41=0,M41&gt;4),"Không đạt",""))</f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 x14ac:dyDescent="0.25">
      <c r="B42" s="22">
        <v>34</v>
      </c>
      <c r="C42" s="23" t="s">
        <v>170</v>
      </c>
      <c r="D42" s="24" t="s">
        <v>171</v>
      </c>
      <c r="E42" s="25" t="s">
        <v>168</v>
      </c>
      <c r="F42" s="26" t="s">
        <v>172</v>
      </c>
      <c r="G42" s="23" t="s">
        <v>73</v>
      </c>
      <c r="H42" s="27">
        <v>9</v>
      </c>
      <c r="I42" s="27">
        <v>7</v>
      </c>
      <c r="J42" s="27" t="s">
        <v>25</v>
      </c>
      <c r="K42" s="27">
        <v>7</v>
      </c>
      <c r="L42" s="70">
        <v>4</v>
      </c>
      <c r="M42" s="28">
        <f t="shared" si="5"/>
        <v>5.4</v>
      </c>
      <c r="N42" s="29" t="str">
        <f t="shared" si="6"/>
        <v>D+</v>
      </c>
      <c r="O42" s="30" t="str">
        <f t="shared" si="7"/>
        <v>Trung bình yếu</v>
      </c>
      <c r="P42" s="31" t="str">
        <f t="shared" si="8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.75" customHeight="1" x14ac:dyDescent="0.25">
      <c r="B43" s="22">
        <v>35</v>
      </c>
      <c r="C43" s="23" t="s">
        <v>173</v>
      </c>
      <c r="D43" s="24" t="s">
        <v>174</v>
      </c>
      <c r="E43" s="25" t="s">
        <v>168</v>
      </c>
      <c r="F43" s="26" t="s">
        <v>175</v>
      </c>
      <c r="G43" s="23" t="s">
        <v>136</v>
      </c>
      <c r="H43" s="27">
        <v>10</v>
      </c>
      <c r="I43" s="27">
        <v>8</v>
      </c>
      <c r="J43" s="27" t="s">
        <v>25</v>
      </c>
      <c r="K43" s="27">
        <v>8</v>
      </c>
      <c r="L43" s="70">
        <v>7</v>
      </c>
      <c r="M43" s="28">
        <f t="shared" si="5"/>
        <v>7.6</v>
      </c>
      <c r="N43" s="29" t="str">
        <f t="shared" si="6"/>
        <v>B</v>
      </c>
      <c r="O43" s="30" t="str">
        <f t="shared" si="7"/>
        <v>Khá</v>
      </c>
      <c r="P43" s="31" t="str">
        <f t="shared" si="8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 x14ac:dyDescent="0.25">
      <c r="B44" s="22">
        <v>36</v>
      </c>
      <c r="C44" s="23" t="s">
        <v>176</v>
      </c>
      <c r="D44" s="24" t="s">
        <v>50</v>
      </c>
      <c r="E44" s="25" t="s">
        <v>168</v>
      </c>
      <c r="F44" s="26" t="s">
        <v>177</v>
      </c>
      <c r="G44" s="23" t="s">
        <v>53</v>
      </c>
      <c r="H44" s="27">
        <v>10</v>
      </c>
      <c r="I44" s="27">
        <v>8</v>
      </c>
      <c r="J44" s="27" t="s">
        <v>25</v>
      </c>
      <c r="K44" s="27">
        <v>8</v>
      </c>
      <c r="L44" s="70">
        <v>3</v>
      </c>
      <c r="M44" s="28">
        <f t="shared" si="5"/>
        <v>5.2</v>
      </c>
      <c r="N44" s="29" t="str">
        <f t="shared" si="6"/>
        <v>D+</v>
      </c>
      <c r="O44" s="30" t="str">
        <f t="shared" si="7"/>
        <v>Trung bình yếu</v>
      </c>
      <c r="P44" s="31" t="str">
        <f t="shared" si="8"/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 x14ac:dyDescent="0.25">
      <c r="B45" s="22">
        <v>37</v>
      </c>
      <c r="C45" s="23" t="s">
        <v>178</v>
      </c>
      <c r="D45" s="24" t="s">
        <v>179</v>
      </c>
      <c r="E45" s="25" t="s">
        <v>180</v>
      </c>
      <c r="F45" s="26" t="s">
        <v>181</v>
      </c>
      <c r="G45" s="23" t="s">
        <v>83</v>
      </c>
      <c r="H45" s="27">
        <v>10</v>
      </c>
      <c r="I45" s="27">
        <v>8</v>
      </c>
      <c r="J45" s="27" t="s">
        <v>25</v>
      </c>
      <c r="K45" s="27">
        <v>9</v>
      </c>
      <c r="L45" s="70">
        <v>5</v>
      </c>
      <c r="M45" s="28">
        <f t="shared" si="5"/>
        <v>6.6</v>
      </c>
      <c r="N45" s="29" t="str">
        <f t="shared" si="6"/>
        <v>C+</v>
      </c>
      <c r="O45" s="30" t="str">
        <f t="shared" si="7"/>
        <v>Trung bình</v>
      </c>
      <c r="P45" s="31" t="str">
        <f t="shared" si="8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 x14ac:dyDescent="0.25">
      <c r="B46" s="22">
        <v>38</v>
      </c>
      <c r="C46" s="23" t="s">
        <v>182</v>
      </c>
      <c r="D46" s="24" t="s">
        <v>183</v>
      </c>
      <c r="E46" s="25" t="s">
        <v>184</v>
      </c>
      <c r="F46" s="26" t="s">
        <v>135</v>
      </c>
      <c r="G46" s="23" t="s">
        <v>68</v>
      </c>
      <c r="H46" s="27">
        <v>8</v>
      </c>
      <c r="I46" s="27">
        <v>6</v>
      </c>
      <c r="J46" s="27" t="s">
        <v>25</v>
      </c>
      <c r="K46" s="27">
        <v>6</v>
      </c>
      <c r="L46" s="70">
        <v>4</v>
      </c>
      <c r="M46" s="28">
        <f t="shared" si="5"/>
        <v>5</v>
      </c>
      <c r="N46" s="29" t="str">
        <f t="shared" si="6"/>
        <v>D+</v>
      </c>
      <c r="O46" s="30" t="str">
        <f t="shared" si="7"/>
        <v>Trung bình yếu</v>
      </c>
      <c r="P46" s="31" t="str">
        <f t="shared" si="8"/>
        <v/>
      </c>
      <c r="Q46" s="32"/>
      <c r="R46" s="3"/>
      <c r="S46" s="21"/>
      <c r="T46" s="72" t="str">
        <f t="shared" si="9"/>
        <v>Đạt</v>
      </c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</row>
    <row r="47" spans="2:35" ht="30.75" customHeight="1" x14ac:dyDescent="0.25">
      <c r="B47" s="22">
        <v>39</v>
      </c>
      <c r="C47" s="23" t="s">
        <v>185</v>
      </c>
      <c r="D47" s="24" t="s">
        <v>186</v>
      </c>
      <c r="E47" s="25" t="s">
        <v>187</v>
      </c>
      <c r="F47" s="26" t="s">
        <v>188</v>
      </c>
      <c r="G47" s="23" t="s">
        <v>53</v>
      </c>
      <c r="H47" s="27">
        <v>10</v>
      </c>
      <c r="I47" s="27">
        <v>9</v>
      </c>
      <c r="J47" s="27" t="s">
        <v>25</v>
      </c>
      <c r="K47" s="27">
        <v>10</v>
      </c>
      <c r="L47" s="70">
        <v>5.5</v>
      </c>
      <c r="M47" s="28">
        <f t="shared" si="5"/>
        <v>7.2</v>
      </c>
      <c r="N47" s="29" t="str">
        <f t="shared" si="6"/>
        <v>B</v>
      </c>
      <c r="O47" s="30" t="str">
        <f t="shared" si="7"/>
        <v>Khá</v>
      </c>
      <c r="P47" s="31" t="str">
        <f t="shared" si="8"/>
        <v/>
      </c>
      <c r="Q47" s="32"/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 x14ac:dyDescent="0.25">
      <c r="B48" s="22">
        <v>40</v>
      </c>
      <c r="C48" s="23" t="s">
        <v>189</v>
      </c>
      <c r="D48" s="24" t="s">
        <v>190</v>
      </c>
      <c r="E48" s="25" t="s">
        <v>191</v>
      </c>
      <c r="F48" s="26" t="s">
        <v>192</v>
      </c>
      <c r="G48" s="23" t="s">
        <v>48</v>
      </c>
      <c r="H48" s="27">
        <v>8</v>
      </c>
      <c r="I48" s="27">
        <v>6</v>
      </c>
      <c r="J48" s="27" t="s">
        <v>25</v>
      </c>
      <c r="K48" s="27">
        <v>6</v>
      </c>
      <c r="L48" s="70">
        <v>5.5</v>
      </c>
      <c r="M48" s="28">
        <f t="shared" si="5"/>
        <v>5.9</v>
      </c>
      <c r="N48" s="29" t="str">
        <f t="shared" si="6"/>
        <v>C</v>
      </c>
      <c r="O48" s="30" t="str">
        <f t="shared" si="7"/>
        <v>Trung bình</v>
      </c>
      <c r="P48" s="31" t="str">
        <f t="shared" si="8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 x14ac:dyDescent="0.25">
      <c r="B49" s="22">
        <v>41</v>
      </c>
      <c r="C49" s="23" t="s">
        <v>193</v>
      </c>
      <c r="D49" s="24" t="s">
        <v>194</v>
      </c>
      <c r="E49" s="25" t="s">
        <v>195</v>
      </c>
      <c r="F49" s="26" t="s">
        <v>196</v>
      </c>
      <c r="G49" s="23" t="s">
        <v>78</v>
      </c>
      <c r="H49" s="27">
        <v>10</v>
      </c>
      <c r="I49" s="27">
        <v>9</v>
      </c>
      <c r="J49" s="27" t="s">
        <v>25</v>
      </c>
      <c r="K49" s="27">
        <v>10</v>
      </c>
      <c r="L49" s="70">
        <v>4.5</v>
      </c>
      <c r="M49" s="28">
        <f t="shared" si="5"/>
        <v>6.6</v>
      </c>
      <c r="N49" s="29" t="str">
        <f t="shared" si="6"/>
        <v>C+</v>
      </c>
      <c r="O49" s="30" t="str">
        <f t="shared" si="7"/>
        <v>Trung bình</v>
      </c>
      <c r="P49" s="31" t="str">
        <f t="shared" si="8"/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 x14ac:dyDescent="0.25">
      <c r="B50" s="22">
        <v>42</v>
      </c>
      <c r="C50" s="23" t="s">
        <v>197</v>
      </c>
      <c r="D50" s="24" t="s">
        <v>198</v>
      </c>
      <c r="E50" s="25" t="s">
        <v>199</v>
      </c>
      <c r="F50" s="26" t="s">
        <v>200</v>
      </c>
      <c r="G50" s="23" t="s">
        <v>68</v>
      </c>
      <c r="H50" s="27">
        <v>10</v>
      </c>
      <c r="I50" s="27">
        <v>8</v>
      </c>
      <c r="J50" s="27" t="s">
        <v>25</v>
      </c>
      <c r="K50" s="27">
        <v>8</v>
      </c>
      <c r="L50" s="70">
        <v>7.5</v>
      </c>
      <c r="M50" s="28">
        <f t="shared" si="5"/>
        <v>7.9</v>
      </c>
      <c r="N50" s="29" t="str">
        <f t="shared" si="6"/>
        <v>B</v>
      </c>
      <c r="O50" s="30" t="str">
        <f t="shared" si="7"/>
        <v>Khá</v>
      </c>
      <c r="P50" s="31" t="str">
        <f t="shared" si="8"/>
        <v/>
      </c>
      <c r="Q50" s="32"/>
      <c r="R50" s="3"/>
      <c r="S50" s="21"/>
      <c r="T50" s="72" t="str">
        <f t="shared" si="9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 x14ac:dyDescent="0.25">
      <c r="B51" s="22">
        <v>43</v>
      </c>
      <c r="C51" s="23" t="s">
        <v>201</v>
      </c>
      <c r="D51" s="24" t="s">
        <v>202</v>
      </c>
      <c r="E51" s="25" t="s">
        <v>203</v>
      </c>
      <c r="F51" s="26" t="s">
        <v>204</v>
      </c>
      <c r="G51" s="23" t="s">
        <v>53</v>
      </c>
      <c r="H51" s="27">
        <v>10</v>
      </c>
      <c r="I51" s="27">
        <v>8</v>
      </c>
      <c r="J51" s="27" t="s">
        <v>25</v>
      </c>
      <c r="K51" s="27">
        <v>8</v>
      </c>
      <c r="L51" s="70">
        <v>4.5</v>
      </c>
      <c r="M51" s="28">
        <f t="shared" si="5"/>
        <v>6.1</v>
      </c>
      <c r="N51" s="29" t="str">
        <f t="shared" si="6"/>
        <v>C</v>
      </c>
      <c r="O51" s="30" t="str">
        <f t="shared" si="7"/>
        <v>Trung bình</v>
      </c>
      <c r="P51" s="31" t="str">
        <f t="shared" si="8"/>
        <v/>
      </c>
      <c r="Q51" s="32"/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 x14ac:dyDescent="0.25">
      <c r="B52" s="22">
        <v>44</v>
      </c>
      <c r="C52" s="23" t="s">
        <v>205</v>
      </c>
      <c r="D52" s="24" t="s">
        <v>206</v>
      </c>
      <c r="E52" s="25" t="s">
        <v>203</v>
      </c>
      <c r="F52" s="26" t="s">
        <v>207</v>
      </c>
      <c r="G52" s="23" t="s">
        <v>129</v>
      </c>
      <c r="H52" s="27">
        <v>10</v>
      </c>
      <c r="I52" s="27">
        <v>7</v>
      </c>
      <c r="J52" s="27" t="s">
        <v>25</v>
      </c>
      <c r="K52" s="27">
        <v>7</v>
      </c>
      <c r="L52" s="70">
        <v>5.5</v>
      </c>
      <c r="M52" s="28">
        <f t="shared" si="5"/>
        <v>6.4</v>
      </c>
      <c r="N52" s="29" t="str">
        <f t="shared" si="6"/>
        <v>C</v>
      </c>
      <c r="O52" s="30" t="str">
        <f t="shared" si="7"/>
        <v>Trung bình</v>
      </c>
      <c r="P52" s="31" t="str">
        <f t="shared" si="8"/>
        <v/>
      </c>
      <c r="Q52" s="32"/>
      <c r="R52" s="3"/>
      <c r="S52" s="21"/>
      <c r="T52" s="72" t="str">
        <f t="shared" si="9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 x14ac:dyDescent="0.25">
      <c r="B53" s="22">
        <v>45</v>
      </c>
      <c r="C53" s="23" t="s">
        <v>208</v>
      </c>
      <c r="D53" s="24" t="s">
        <v>209</v>
      </c>
      <c r="E53" s="25" t="s">
        <v>210</v>
      </c>
      <c r="F53" s="26" t="s">
        <v>211</v>
      </c>
      <c r="G53" s="23" t="s">
        <v>115</v>
      </c>
      <c r="H53" s="27">
        <v>10</v>
      </c>
      <c r="I53" s="27">
        <v>9</v>
      </c>
      <c r="J53" s="27" t="s">
        <v>25</v>
      </c>
      <c r="K53" s="27">
        <v>9</v>
      </c>
      <c r="L53" s="70">
        <v>5.5</v>
      </c>
      <c r="M53" s="28">
        <f t="shared" si="5"/>
        <v>7</v>
      </c>
      <c r="N53" s="29" t="str">
        <f t="shared" si="6"/>
        <v>B</v>
      </c>
      <c r="O53" s="30" t="str">
        <f t="shared" si="7"/>
        <v>Khá</v>
      </c>
      <c r="P53" s="31" t="str">
        <f t="shared" si="8"/>
        <v/>
      </c>
      <c r="Q53" s="32"/>
      <c r="R53" s="3"/>
      <c r="S53" s="21"/>
      <c r="T53" s="72" t="str">
        <f t="shared" si="9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 x14ac:dyDescent="0.25">
      <c r="B54" s="22">
        <v>46</v>
      </c>
      <c r="C54" s="23" t="s">
        <v>212</v>
      </c>
      <c r="D54" s="24" t="s">
        <v>213</v>
      </c>
      <c r="E54" s="25" t="s">
        <v>214</v>
      </c>
      <c r="F54" s="26" t="s">
        <v>215</v>
      </c>
      <c r="G54" s="23" t="s">
        <v>78</v>
      </c>
      <c r="H54" s="27">
        <v>10</v>
      </c>
      <c r="I54" s="27">
        <v>7</v>
      </c>
      <c r="J54" s="27" t="s">
        <v>25</v>
      </c>
      <c r="K54" s="27">
        <v>7</v>
      </c>
      <c r="L54" s="70">
        <v>5</v>
      </c>
      <c r="M54" s="28">
        <f t="shared" si="5"/>
        <v>6.1</v>
      </c>
      <c r="N54" s="29" t="str">
        <f t="shared" si="6"/>
        <v>C</v>
      </c>
      <c r="O54" s="30" t="str">
        <f t="shared" si="7"/>
        <v>Trung bình</v>
      </c>
      <c r="P54" s="31" t="str">
        <f t="shared" si="8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 x14ac:dyDescent="0.25">
      <c r="B55" s="22">
        <v>47</v>
      </c>
      <c r="C55" s="23" t="s">
        <v>216</v>
      </c>
      <c r="D55" s="24" t="s">
        <v>217</v>
      </c>
      <c r="E55" s="25" t="s">
        <v>214</v>
      </c>
      <c r="F55" s="26" t="s">
        <v>218</v>
      </c>
      <c r="G55" s="23" t="s">
        <v>63</v>
      </c>
      <c r="H55" s="27">
        <v>10</v>
      </c>
      <c r="I55" s="27">
        <v>8</v>
      </c>
      <c r="J55" s="27" t="s">
        <v>25</v>
      </c>
      <c r="K55" s="27">
        <v>8</v>
      </c>
      <c r="L55" s="70">
        <v>8</v>
      </c>
      <c r="M55" s="28">
        <f t="shared" si="5"/>
        <v>8.1999999999999993</v>
      </c>
      <c r="N55" s="29" t="str">
        <f t="shared" si="6"/>
        <v>B+</v>
      </c>
      <c r="O55" s="30" t="str">
        <f t="shared" si="7"/>
        <v>Khá</v>
      </c>
      <c r="P55" s="31" t="str">
        <f t="shared" si="8"/>
        <v/>
      </c>
      <c r="Q55" s="32"/>
      <c r="R55" s="3"/>
      <c r="S55" s="21"/>
      <c r="T55" s="72" t="str">
        <f t="shared" si="9"/>
        <v>Đạt</v>
      </c>
      <c r="U55" s="62"/>
      <c r="V55" s="62"/>
      <c r="W55" s="62"/>
      <c r="X55" s="54"/>
      <c r="Y55" s="54"/>
      <c r="Z55" s="54"/>
      <c r="AA55" s="54"/>
      <c r="AB55" s="53"/>
      <c r="AC55" s="54"/>
      <c r="AD55" s="54"/>
      <c r="AE55" s="54"/>
      <c r="AF55" s="54"/>
      <c r="AG55" s="54"/>
      <c r="AH55" s="54"/>
      <c r="AI55" s="55"/>
    </row>
    <row r="56" spans="2:35" ht="30.75" customHeight="1" x14ac:dyDescent="0.25">
      <c r="B56" s="22">
        <v>48</v>
      </c>
      <c r="C56" s="23" t="s">
        <v>219</v>
      </c>
      <c r="D56" s="24" t="s">
        <v>120</v>
      </c>
      <c r="E56" s="25" t="s">
        <v>220</v>
      </c>
      <c r="F56" s="26" t="s">
        <v>221</v>
      </c>
      <c r="G56" s="23" t="s">
        <v>53</v>
      </c>
      <c r="H56" s="27">
        <v>10</v>
      </c>
      <c r="I56" s="27">
        <v>8</v>
      </c>
      <c r="J56" s="27" t="s">
        <v>25</v>
      </c>
      <c r="K56" s="27">
        <v>9</v>
      </c>
      <c r="L56" s="70">
        <v>6.5</v>
      </c>
      <c r="M56" s="28">
        <f t="shared" si="5"/>
        <v>7.5</v>
      </c>
      <c r="N56" s="29" t="str">
        <f t="shared" si="6"/>
        <v>B</v>
      </c>
      <c r="O56" s="30" t="str">
        <f t="shared" si="7"/>
        <v>Khá</v>
      </c>
      <c r="P56" s="31" t="str">
        <f t="shared" si="8"/>
        <v/>
      </c>
      <c r="Q56" s="32"/>
      <c r="R56" s="3"/>
      <c r="S56" s="21"/>
      <c r="T56" s="72" t="str">
        <f t="shared" si="9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 x14ac:dyDescent="0.25">
      <c r="B57" s="22">
        <v>49</v>
      </c>
      <c r="C57" s="23" t="s">
        <v>222</v>
      </c>
      <c r="D57" s="24" t="s">
        <v>120</v>
      </c>
      <c r="E57" s="25" t="s">
        <v>220</v>
      </c>
      <c r="F57" s="26" t="s">
        <v>77</v>
      </c>
      <c r="G57" s="23" t="s">
        <v>115</v>
      </c>
      <c r="H57" s="27">
        <v>9</v>
      </c>
      <c r="I57" s="27">
        <v>7</v>
      </c>
      <c r="J57" s="27" t="s">
        <v>25</v>
      </c>
      <c r="K57" s="27">
        <v>7</v>
      </c>
      <c r="L57" s="70">
        <v>2</v>
      </c>
      <c r="M57" s="28">
        <f t="shared" si="5"/>
        <v>4.2</v>
      </c>
      <c r="N57" s="29" t="str">
        <f t="shared" si="6"/>
        <v>D</v>
      </c>
      <c r="O57" s="30" t="str">
        <f t="shared" si="7"/>
        <v>Trung bình yếu</v>
      </c>
      <c r="P57" s="31" t="str">
        <f t="shared" si="8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 x14ac:dyDescent="0.25">
      <c r="B58" s="22">
        <v>50</v>
      </c>
      <c r="C58" s="23" t="s">
        <v>223</v>
      </c>
      <c r="D58" s="24" t="s">
        <v>224</v>
      </c>
      <c r="E58" s="25" t="s">
        <v>220</v>
      </c>
      <c r="F58" s="26" t="s">
        <v>225</v>
      </c>
      <c r="G58" s="23" t="s">
        <v>88</v>
      </c>
      <c r="H58" s="27">
        <v>10</v>
      </c>
      <c r="I58" s="27">
        <v>8</v>
      </c>
      <c r="J58" s="27" t="s">
        <v>25</v>
      </c>
      <c r="K58" s="27">
        <v>8</v>
      </c>
      <c r="L58" s="70">
        <v>5</v>
      </c>
      <c r="M58" s="28">
        <f t="shared" si="5"/>
        <v>6.4</v>
      </c>
      <c r="N58" s="29" t="str">
        <f t="shared" si="6"/>
        <v>C</v>
      </c>
      <c r="O58" s="30" t="str">
        <f t="shared" si="7"/>
        <v>Trung bình</v>
      </c>
      <c r="P58" s="31" t="str">
        <f t="shared" si="8"/>
        <v/>
      </c>
      <c r="Q58" s="32"/>
      <c r="R58" s="3"/>
      <c r="S58" s="21"/>
      <c r="T58" s="72" t="str">
        <f t="shared" si="9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 x14ac:dyDescent="0.25">
      <c r="B59" s="22">
        <v>51</v>
      </c>
      <c r="C59" s="23" t="s">
        <v>226</v>
      </c>
      <c r="D59" s="24" t="s">
        <v>227</v>
      </c>
      <c r="E59" s="25" t="s">
        <v>220</v>
      </c>
      <c r="F59" s="26" t="s">
        <v>228</v>
      </c>
      <c r="G59" s="23" t="s">
        <v>63</v>
      </c>
      <c r="H59" s="27">
        <v>9</v>
      </c>
      <c r="I59" s="27">
        <v>7</v>
      </c>
      <c r="J59" s="27" t="s">
        <v>25</v>
      </c>
      <c r="K59" s="27">
        <v>7</v>
      </c>
      <c r="L59" s="70">
        <v>5.5</v>
      </c>
      <c r="M59" s="28">
        <f t="shared" si="5"/>
        <v>6.3</v>
      </c>
      <c r="N59" s="29" t="str">
        <f t="shared" si="6"/>
        <v>C</v>
      </c>
      <c r="O59" s="30" t="str">
        <f t="shared" si="7"/>
        <v>Trung bình</v>
      </c>
      <c r="P59" s="31" t="str">
        <f t="shared" si="8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 x14ac:dyDescent="0.25">
      <c r="B60" s="22">
        <v>52</v>
      </c>
      <c r="C60" s="23" t="s">
        <v>229</v>
      </c>
      <c r="D60" s="24" t="s">
        <v>230</v>
      </c>
      <c r="E60" s="25" t="s">
        <v>231</v>
      </c>
      <c r="F60" s="26" t="s">
        <v>232</v>
      </c>
      <c r="G60" s="23" t="s">
        <v>88</v>
      </c>
      <c r="H60" s="27">
        <v>6</v>
      </c>
      <c r="I60" s="27">
        <v>6</v>
      </c>
      <c r="J60" s="27" t="s">
        <v>25</v>
      </c>
      <c r="K60" s="27">
        <v>6</v>
      </c>
      <c r="L60" s="70">
        <v>0</v>
      </c>
      <c r="M60" s="28">
        <f t="shared" si="5"/>
        <v>2.4</v>
      </c>
      <c r="N60" s="29" t="str">
        <f t="shared" si="6"/>
        <v>F</v>
      </c>
      <c r="O60" s="30" t="str">
        <f t="shared" si="7"/>
        <v>Kém</v>
      </c>
      <c r="P60" s="75" t="s">
        <v>1087</v>
      </c>
      <c r="Q60" s="32"/>
      <c r="R60" s="3"/>
      <c r="S60" s="21"/>
      <c r="T60" s="72" t="str">
        <f t="shared" si="9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 x14ac:dyDescent="0.25">
      <c r="B61" s="22">
        <v>53</v>
      </c>
      <c r="C61" s="23" t="s">
        <v>233</v>
      </c>
      <c r="D61" s="24" t="s">
        <v>234</v>
      </c>
      <c r="E61" s="25" t="s">
        <v>235</v>
      </c>
      <c r="F61" s="26" t="s">
        <v>236</v>
      </c>
      <c r="G61" s="23" t="s">
        <v>237</v>
      </c>
      <c r="H61" s="27">
        <v>0</v>
      </c>
      <c r="I61" s="27">
        <v>0</v>
      </c>
      <c r="J61" s="27" t="s">
        <v>25</v>
      </c>
      <c r="K61" s="27">
        <v>0</v>
      </c>
      <c r="L61" s="70" t="s">
        <v>25</v>
      </c>
      <c r="M61" s="28">
        <f t="shared" si="5"/>
        <v>0</v>
      </c>
      <c r="N61" s="29" t="str">
        <f t="shared" si="6"/>
        <v>F</v>
      </c>
      <c r="O61" s="30" t="str">
        <f t="shared" si="7"/>
        <v>Kém</v>
      </c>
      <c r="P61" s="31" t="str">
        <f t="shared" ref="P61:P84" si="10">+IF(OR($H61=0,$I61=0,$J61=0,$K61=0),"Không đủ ĐKDT",IF(AND(L61=0,M61&gt;4),"Không đạt",""))</f>
        <v>Không đủ ĐKDT</v>
      </c>
      <c r="Q61" s="32"/>
      <c r="R61" s="3"/>
      <c r="S61" s="21"/>
      <c r="T61" s="72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 x14ac:dyDescent="0.25">
      <c r="B62" s="22">
        <v>54</v>
      </c>
      <c r="C62" s="23" t="s">
        <v>238</v>
      </c>
      <c r="D62" s="24" t="s">
        <v>239</v>
      </c>
      <c r="E62" s="25" t="s">
        <v>235</v>
      </c>
      <c r="F62" s="26" t="s">
        <v>240</v>
      </c>
      <c r="G62" s="23" t="s">
        <v>108</v>
      </c>
      <c r="H62" s="27">
        <v>9</v>
      </c>
      <c r="I62" s="27">
        <v>7</v>
      </c>
      <c r="J62" s="27" t="s">
        <v>25</v>
      </c>
      <c r="K62" s="27">
        <v>7</v>
      </c>
      <c r="L62" s="70">
        <v>2.5</v>
      </c>
      <c r="M62" s="28">
        <f t="shared" si="5"/>
        <v>4.5</v>
      </c>
      <c r="N62" s="29" t="str">
        <f t="shared" si="6"/>
        <v>D</v>
      </c>
      <c r="O62" s="30" t="str">
        <f t="shared" si="7"/>
        <v>Trung bình yếu</v>
      </c>
      <c r="P62" s="31" t="str">
        <f t="shared" si="10"/>
        <v/>
      </c>
      <c r="Q62" s="32"/>
      <c r="R62" s="3"/>
      <c r="S62" s="21"/>
      <c r="T62" s="72" t="str">
        <f t="shared" si="9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 x14ac:dyDescent="0.25">
      <c r="B63" s="22">
        <v>55</v>
      </c>
      <c r="C63" s="23" t="s">
        <v>241</v>
      </c>
      <c r="D63" s="24" t="s">
        <v>242</v>
      </c>
      <c r="E63" s="25" t="s">
        <v>243</v>
      </c>
      <c r="F63" s="26" t="s">
        <v>244</v>
      </c>
      <c r="G63" s="23" t="s">
        <v>154</v>
      </c>
      <c r="H63" s="27">
        <v>10</v>
      </c>
      <c r="I63" s="27">
        <v>7</v>
      </c>
      <c r="J63" s="27" t="s">
        <v>25</v>
      </c>
      <c r="K63" s="27">
        <v>7</v>
      </c>
      <c r="L63" s="70">
        <v>4</v>
      </c>
      <c r="M63" s="28">
        <f t="shared" si="5"/>
        <v>5.5</v>
      </c>
      <c r="N63" s="29" t="str">
        <f t="shared" si="6"/>
        <v>C</v>
      </c>
      <c r="O63" s="30" t="str">
        <f t="shared" si="7"/>
        <v>Trung bình</v>
      </c>
      <c r="P63" s="31" t="str">
        <f t="shared" si="10"/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.75" customHeight="1" x14ac:dyDescent="0.25">
      <c r="B64" s="22">
        <v>56</v>
      </c>
      <c r="C64" s="23" t="s">
        <v>245</v>
      </c>
      <c r="D64" s="24" t="s">
        <v>246</v>
      </c>
      <c r="E64" s="25" t="s">
        <v>247</v>
      </c>
      <c r="F64" s="26" t="s">
        <v>248</v>
      </c>
      <c r="G64" s="23" t="s">
        <v>78</v>
      </c>
      <c r="H64" s="27">
        <v>10</v>
      </c>
      <c r="I64" s="27">
        <v>7</v>
      </c>
      <c r="J64" s="27" t="s">
        <v>25</v>
      </c>
      <c r="K64" s="27">
        <v>7</v>
      </c>
      <c r="L64" s="70">
        <v>8</v>
      </c>
      <c r="M64" s="28">
        <f t="shared" si="5"/>
        <v>7.9</v>
      </c>
      <c r="N64" s="29" t="str">
        <f t="shared" si="6"/>
        <v>B</v>
      </c>
      <c r="O64" s="30" t="str">
        <f t="shared" si="7"/>
        <v>Khá</v>
      </c>
      <c r="P64" s="31" t="str">
        <f t="shared" si="10"/>
        <v/>
      </c>
      <c r="Q64" s="32"/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.75" customHeight="1" x14ac:dyDescent="0.25">
      <c r="B65" s="22">
        <v>57</v>
      </c>
      <c r="C65" s="23" t="s">
        <v>249</v>
      </c>
      <c r="D65" s="24" t="s">
        <v>250</v>
      </c>
      <c r="E65" s="25" t="s">
        <v>251</v>
      </c>
      <c r="F65" s="26" t="s">
        <v>252</v>
      </c>
      <c r="G65" s="23" t="s">
        <v>136</v>
      </c>
      <c r="H65" s="27">
        <v>10</v>
      </c>
      <c r="I65" s="27">
        <v>8</v>
      </c>
      <c r="J65" s="27" t="s">
        <v>25</v>
      </c>
      <c r="K65" s="27">
        <v>8</v>
      </c>
      <c r="L65" s="70">
        <v>6</v>
      </c>
      <c r="M65" s="28">
        <f t="shared" si="5"/>
        <v>7</v>
      </c>
      <c r="N65" s="29" t="str">
        <f t="shared" si="6"/>
        <v>B</v>
      </c>
      <c r="O65" s="30" t="str">
        <f t="shared" si="7"/>
        <v>Khá</v>
      </c>
      <c r="P65" s="31" t="str">
        <f t="shared" si="10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 x14ac:dyDescent="0.25">
      <c r="B66" s="22">
        <v>58</v>
      </c>
      <c r="C66" s="23" t="s">
        <v>253</v>
      </c>
      <c r="D66" s="24" t="s">
        <v>254</v>
      </c>
      <c r="E66" s="25" t="s">
        <v>251</v>
      </c>
      <c r="F66" s="26" t="s">
        <v>255</v>
      </c>
      <c r="G66" s="23" t="s">
        <v>256</v>
      </c>
      <c r="H66" s="27">
        <v>0</v>
      </c>
      <c r="I66" s="27">
        <v>0</v>
      </c>
      <c r="J66" s="27" t="s">
        <v>25</v>
      </c>
      <c r="K66" s="27">
        <v>0</v>
      </c>
      <c r="L66" s="70" t="s">
        <v>25</v>
      </c>
      <c r="M66" s="28">
        <f t="shared" si="5"/>
        <v>0</v>
      </c>
      <c r="N66" s="29" t="str">
        <f t="shared" si="6"/>
        <v>F</v>
      </c>
      <c r="O66" s="30" t="str">
        <f t="shared" si="7"/>
        <v>Kém</v>
      </c>
      <c r="P66" s="31" t="str">
        <f t="shared" si="10"/>
        <v>Không đủ ĐKDT</v>
      </c>
      <c r="Q66" s="32"/>
      <c r="R66" s="3"/>
      <c r="S66" s="21"/>
      <c r="T66" s="72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 x14ac:dyDescent="0.25">
      <c r="B67" s="22">
        <v>59</v>
      </c>
      <c r="C67" s="23" t="s">
        <v>257</v>
      </c>
      <c r="D67" s="24" t="s">
        <v>258</v>
      </c>
      <c r="E67" s="25" t="s">
        <v>259</v>
      </c>
      <c r="F67" s="26" t="s">
        <v>260</v>
      </c>
      <c r="G67" s="23" t="s">
        <v>261</v>
      </c>
      <c r="H67" s="27">
        <v>10</v>
      </c>
      <c r="I67" s="27">
        <v>7</v>
      </c>
      <c r="J67" s="27" t="s">
        <v>25</v>
      </c>
      <c r="K67" s="27">
        <v>7</v>
      </c>
      <c r="L67" s="70">
        <v>4</v>
      </c>
      <c r="M67" s="28">
        <f t="shared" si="5"/>
        <v>5.5</v>
      </c>
      <c r="N67" s="29" t="str">
        <f t="shared" si="6"/>
        <v>C</v>
      </c>
      <c r="O67" s="30" t="str">
        <f t="shared" si="7"/>
        <v>Trung bình</v>
      </c>
      <c r="P67" s="31" t="str">
        <f t="shared" si="10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 x14ac:dyDescent="0.25">
      <c r="B68" s="22">
        <v>60</v>
      </c>
      <c r="C68" s="23" t="s">
        <v>262</v>
      </c>
      <c r="D68" s="24" t="s">
        <v>263</v>
      </c>
      <c r="E68" s="25" t="s">
        <v>264</v>
      </c>
      <c r="F68" s="26" t="s">
        <v>265</v>
      </c>
      <c r="G68" s="23" t="s">
        <v>63</v>
      </c>
      <c r="H68" s="27">
        <v>10</v>
      </c>
      <c r="I68" s="27">
        <v>7</v>
      </c>
      <c r="J68" s="27" t="s">
        <v>25</v>
      </c>
      <c r="K68" s="27">
        <v>7</v>
      </c>
      <c r="L68" s="70">
        <v>3</v>
      </c>
      <c r="M68" s="28">
        <f t="shared" si="5"/>
        <v>4.9000000000000004</v>
      </c>
      <c r="N68" s="29" t="str">
        <f t="shared" si="6"/>
        <v>D</v>
      </c>
      <c r="O68" s="30" t="str">
        <f t="shared" si="7"/>
        <v>Trung bình yếu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 x14ac:dyDescent="0.25">
      <c r="B69" s="22">
        <v>61</v>
      </c>
      <c r="C69" s="23" t="s">
        <v>266</v>
      </c>
      <c r="D69" s="24" t="s">
        <v>267</v>
      </c>
      <c r="E69" s="25" t="s">
        <v>264</v>
      </c>
      <c r="F69" s="26" t="s">
        <v>188</v>
      </c>
      <c r="G69" s="23" t="s">
        <v>78</v>
      </c>
      <c r="H69" s="27">
        <v>10</v>
      </c>
      <c r="I69" s="27">
        <v>7</v>
      </c>
      <c r="J69" s="27" t="s">
        <v>25</v>
      </c>
      <c r="K69" s="27">
        <v>7</v>
      </c>
      <c r="L69" s="70">
        <v>7.5</v>
      </c>
      <c r="M69" s="28">
        <f t="shared" si="5"/>
        <v>7.6</v>
      </c>
      <c r="N69" s="29" t="str">
        <f t="shared" si="6"/>
        <v>B</v>
      </c>
      <c r="O69" s="30" t="str">
        <f t="shared" si="7"/>
        <v>Khá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63"/>
      <c r="V69" s="63"/>
      <c r="W69" s="73"/>
      <c r="X69" s="53"/>
      <c r="Y69" s="53"/>
      <c r="Z69" s="53"/>
      <c r="AA69" s="64"/>
      <c r="AB69" s="53"/>
      <c r="AC69" s="65"/>
      <c r="AD69" s="66"/>
      <c r="AE69" s="65"/>
      <c r="AF69" s="66"/>
      <c r="AG69" s="65"/>
      <c r="AH69" s="53"/>
      <c r="AI69" s="64"/>
    </row>
    <row r="70" spans="2:35" ht="30.75" customHeight="1" x14ac:dyDescent="0.25">
      <c r="B70" s="22">
        <v>62</v>
      </c>
      <c r="C70" s="23" t="s">
        <v>268</v>
      </c>
      <c r="D70" s="24" t="s">
        <v>120</v>
      </c>
      <c r="E70" s="25" t="s">
        <v>264</v>
      </c>
      <c r="F70" s="26" t="s">
        <v>269</v>
      </c>
      <c r="G70" s="23" t="s">
        <v>93</v>
      </c>
      <c r="H70" s="27">
        <v>9</v>
      </c>
      <c r="I70" s="27">
        <v>7</v>
      </c>
      <c r="J70" s="27" t="s">
        <v>25</v>
      </c>
      <c r="K70" s="27">
        <v>7</v>
      </c>
      <c r="L70" s="70">
        <v>8.5</v>
      </c>
      <c r="M70" s="28">
        <f t="shared" si="5"/>
        <v>8.1</v>
      </c>
      <c r="N70" s="29" t="str">
        <f t="shared" si="6"/>
        <v>B+</v>
      </c>
      <c r="O70" s="30" t="str">
        <f t="shared" si="7"/>
        <v>Khá</v>
      </c>
      <c r="P70" s="31" t="str">
        <f t="shared" si="10"/>
        <v/>
      </c>
      <c r="Q70" s="32"/>
      <c r="R70" s="3"/>
      <c r="S70" s="21"/>
      <c r="T70" s="72" t="str">
        <f t="shared" si="9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 x14ac:dyDescent="0.25">
      <c r="B71" s="22">
        <v>63</v>
      </c>
      <c r="C71" s="23" t="s">
        <v>270</v>
      </c>
      <c r="D71" s="24" t="s">
        <v>61</v>
      </c>
      <c r="E71" s="25" t="s">
        <v>271</v>
      </c>
      <c r="F71" s="26" t="s">
        <v>272</v>
      </c>
      <c r="G71" s="23" t="s">
        <v>48</v>
      </c>
      <c r="H71" s="27">
        <v>8</v>
      </c>
      <c r="I71" s="27">
        <v>6</v>
      </c>
      <c r="J71" s="27" t="s">
        <v>25</v>
      </c>
      <c r="K71" s="27">
        <v>6</v>
      </c>
      <c r="L71" s="70">
        <v>5</v>
      </c>
      <c r="M71" s="28">
        <f t="shared" si="5"/>
        <v>5.6</v>
      </c>
      <c r="N71" s="29" t="str">
        <f t="shared" si="6"/>
        <v>C</v>
      </c>
      <c r="O71" s="30" t="str">
        <f t="shared" si="7"/>
        <v>Trung bình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 x14ac:dyDescent="0.25">
      <c r="B72" s="22">
        <v>64</v>
      </c>
      <c r="C72" s="23" t="s">
        <v>273</v>
      </c>
      <c r="D72" s="24" t="s">
        <v>274</v>
      </c>
      <c r="E72" s="25" t="s">
        <v>275</v>
      </c>
      <c r="F72" s="26" t="s">
        <v>252</v>
      </c>
      <c r="G72" s="23" t="s">
        <v>63</v>
      </c>
      <c r="H72" s="27">
        <v>10</v>
      </c>
      <c r="I72" s="27">
        <v>7</v>
      </c>
      <c r="J72" s="27" t="s">
        <v>25</v>
      </c>
      <c r="K72" s="27">
        <v>7</v>
      </c>
      <c r="L72" s="70">
        <v>4.5</v>
      </c>
      <c r="M72" s="28">
        <f t="shared" si="5"/>
        <v>5.8</v>
      </c>
      <c r="N72" s="29" t="str">
        <f t="shared" si="6"/>
        <v>C</v>
      </c>
      <c r="O72" s="30" t="str">
        <f t="shared" si="7"/>
        <v>Trung bình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 x14ac:dyDescent="0.25">
      <c r="B73" s="22">
        <v>65</v>
      </c>
      <c r="C73" s="23" t="s">
        <v>276</v>
      </c>
      <c r="D73" s="24" t="s">
        <v>277</v>
      </c>
      <c r="E73" s="25" t="s">
        <v>278</v>
      </c>
      <c r="F73" s="26" t="s">
        <v>279</v>
      </c>
      <c r="G73" s="23" t="s">
        <v>136</v>
      </c>
      <c r="H73" s="27">
        <v>10</v>
      </c>
      <c r="I73" s="27">
        <v>9</v>
      </c>
      <c r="J73" s="27" t="s">
        <v>25</v>
      </c>
      <c r="K73" s="27">
        <v>9</v>
      </c>
      <c r="L73" s="70">
        <v>2.5</v>
      </c>
      <c r="M73" s="28">
        <f t="shared" ref="M73:M84" si="11">ROUND(SUMPRODUCT(H73:L73,$H$8:$L$8)/100,1)</f>
        <v>5.2</v>
      </c>
      <c r="N73" s="29" t="str">
        <f t="shared" ref="N73:N84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D+</v>
      </c>
      <c r="O73" s="30" t="str">
        <f t="shared" ref="O73:O84" si="13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0"/>
        <v/>
      </c>
      <c r="Q73" s="32"/>
      <c r="R73" s="3"/>
      <c r="S73" s="21"/>
      <c r="T73" s="72" t="str">
        <f t="shared" ref="T73:T84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 x14ac:dyDescent="0.25">
      <c r="B74" s="22">
        <v>66</v>
      </c>
      <c r="C74" s="23" t="s">
        <v>280</v>
      </c>
      <c r="D74" s="24" t="s">
        <v>120</v>
      </c>
      <c r="E74" s="25" t="s">
        <v>278</v>
      </c>
      <c r="F74" s="26" t="s">
        <v>281</v>
      </c>
      <c r="G74" s="23" t="s">
        <v>48</v>
      </c>
      <c r="H74" s="27">
        <v>10</v>
      </c>
      <c r="I74" s="27">
        <v>7</v>
      </c>
      <c r="J74" s="27" t="s">
        <v>25</v>
      </c>
      <c r="K74" s="27">
        <v>8</v>
      </c>
      <c r="L74" s="70">
        <v>5</v>
      </c>
      <c r="M74" s="28">
        <f t="shared" si="11"/>
        <v>6.3</v>
      </c>
      <c r="N74" s="29" t="str">
        <f t="shared" si="12"/>
        <v>C</v>
      </c>
      <c r="O74" s="30" t="str">
        <f t="shared" si="13"/>
        <v>Trung bình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 x14ac:dyDescent="0.25">
      <c r="B75" s="22">
        <v>67</v>
      </c>
      <c r="C75" s="23" t="s">
        <v>282</v>
      </c>
      <c r="D75" s="24" t="s">
        <v>174</v>
      </c>
      <c r="E75" s="25" t="s">
        <v>283</v>
      </c>
      <c r="F75" s="26" t="s">
        <v>284</v>
      </c>
      <c r="G75" s="23" t="s">
        <v>68</v>
      </c>
      <c r="H75" s="27">
        <v>10</v>
      </c>
      <c r="I75" s="27">
        <v>8</v>
      </c>
      <c r="J75" s="27" t="s">
        <v>25</v>
      </c>
      <c r="K75" s="27">
        <v>8</v>
      </c>
      <c r="L75" s="70">
        <v>2.5</v>
      </c>
      <c r="M75" s="28">
        <f t="shared" si="11"/>
        <v>4.9000000000000004</v>
      </c>
      <c r="N75" s="29" t="str">
        <f t="shared" si="12"/>
        <v>D</v>
      </c>
      <c r="O75" s="30" t="str">
        <f t="shared" si="13"/>
        <v>Trung bình yếu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 x14ac:dyDescent="0.25">
      <c r="B76" s="22">
        <v>68</v>
      </c>
      <c r="C76" s="23" t="s">
        <v>285</v>
      </c>
      <c r="D76" s="24" t="s">
        <v>120</v>
      </c>
      <c r="E76" s="25" t="s">
        <v>286</v>
      </c>
      <c r="F76" s="26" t="s">
        <v>287</v>
      </c>
      <c r="G76" s="23" t="s">
        <v>63</v>
      </c>
      <c r="H76" s="27">
        <v>9</v>
      </c>
      <c r="I76" s="27">
        <v>7</v>
      </c>
      <c r="J76" s="27" t="s">
        <v>25</v>
      </c>
      <c r="K76" s="27">
        <v>7</v>
      </c>
      <c r="L76" s="70">
        <v>4</v>
      </c>
      <c r="M76" s="28">
        <f t="shared" si="11"/>
        <v>5.4</v>
      </c>
      <c r="N76" s="29" t="str">
        <f t="shared" si="12"/>
        <v>D+</v>
      </c>
      <c r="O76" s="30" t="str">
        <f t="shared" si="13"/>
        <v>Trung bình yếu</v>
      </c>
      <c r="P76" s="31" t="str">
        <f t="shared" si="10"/>
        <v/>
      </c>
      <c r="Q76" s="32"/>
      <c r="R76" s="3"/>
      <c r="S76" s="21"/>
      <c r="T76" s="72" t="str">
        <f t="shared" si="14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 x14ac:dyDescent="0.25">
      <c r="B77" s="22">
        <v>69</v>
      </c>
      <c r="C77" s="23" t="s">
        <v>288</v>
      </c>
      <c r="D77" s="24" t="s">
        <v>289</v>
      </c>
      <c r="E77" s="25" t="s">
        <v>290</v>
      </c>
      <c r="F77" s="26" t="s">
        <v>291</v>
      </c>
      <c r="G77" s="23" t="s">
        <v>83</v>
      </c>
      <c r="H77" s="27">
        <v>10</v>
      </c>
      <c r="I77" s="27">
        <v>7</v>
      </c>
      <c r="J77" s="27" t="s">
        <v>25</v>
      </c>
      <c r="K77" s="27">
        <v>7</v>
      </c>
      <c r="L77" s="70">
        <v>5.5</v>
      </c>
      <c r="M77" s="28">
        <f t="shared" si="11"/>
        <v>6.4</v>
      </c>
      <c r="N77" s="29" t="str">
        <f t="shared" si="12"/>
        <v>C</v>
      </c>
      <c r="O77" s="30" t="str">
        <f t="shared" si="13"/>
        <v>Trung bình</v>
      </c>
      <c r="P77" s="31" t="str">
        <f t="shared" si="10"/>
        <v/>
      </c>
      <c r="Q77" s="32"/>
      <c r="R77" s="3"/>
      <c r="S77" s="21"/>
      <c r="T77" s="72" t="str">
        <f t="shared" si="14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 x14ac:dyDescent="0.25">
      <c r="B78" s="22">
        <v>70</v>
      </c>
      <c r="C78" s="23" t="s">
        <v>292</v>
      </c>
      <c r="D78" s="24" t="s">
        <v>293</v>
      </c>
      <c r="E78" s="25" t="s">
        <v>290</v>
      </c>
      <c r="F78" s="26" t="s">
        <v>294</v>
      </c>
      <c r="G78" s="23" t="s">
        <v>53</v>
      </c>
      <c r="H78" s="27">
        <v>10</v>
      </c>
      <c r="I78" s="27">
        <v>0</v>
      </c>
      <c r="J78" s="27" t="s">
        <v>25</v>
      </c>
      <c r="K78" s="27">
        <v>0</v>
      </c>
      <c r="L78" s="70" t="s">
        <v>25</v>
      </c>
      <c r="M78" s="28">
        <f t="shared" si="11"/>
        <v>1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>Không đủ ĐKDT</v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 x14ac:dyDescent="0.25">
      <c r="B79" s="22">
        <v>71</v>
      </c>
      <c r="C79" s="23" t="s">
        <v>295</v>
      </c>
      <c r="D79" s="24" t="s">
        <v>296</v>
      </c>
      <c r="E79" s="25" t="s">
        <v>290</v>
      </c>
      <c r="F79" s="26" t="s">
        <v>269</v>
      </c>
      <c r="G79" s="23" t="s">
        <v>154</v>
      </c>
      <c r="H79" s="27">
        <v>10</v>
      </c>
      <c r="I79" s="27">
        <v>7</v>
      </c>
      <c r="J79" s="27" t="s">
        <v>25</v>
      </c>
      <c r="K79" s="27">
        <v>7</v>
      </c>
      <c r="L79" s="70">
        <v>5.5</v>
      </c>
      <c r="M79" s="28">
        <f t="shared" si="11"/>
        <v>6.4</v>
      </c>
      <c r="N79" s="29" t="str">
        <f t="shared" si="12"/>
        <v>C</v>
      </c>
      <c r="O79" s="30" t="str">
        <f t="shared" si="13"/>
        <v>Trung bình</v>
      </c>
      <c r="P79" s="31" t="str">
        <f t="shared" si="10"/>
        <v/>
      </c>
      <c r="Q79" s="32"/>
      <c r="R79" s="3"/>
      <c r="S79" s="21"/>
      <c r="T79" s="72" t="str">
        <f t="shared" si="14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 x14ac:dyDescent="0.25">
      <c r="B80" s="22">
        <v>72</v>
      </c>
      <c r="C80" s="23" t="s">
        <v>297</v>
      </c>
      <c r="D80" s="24" t="s">
        <v>298</v>
      </c>
      <c r="E80" s="25" t="s">
        <v>290</v>
      </c>
      <c r="F80" s="26" t="s">
        <v>299</v>
      </c>
      <c r="G80" s="23" t="s">
        <v>164</v>
      </c>
      <c r="H80" s="27">
        <v>10</v>
      </c>
      <c r="I80" s="27">
        <v>8</v>
      </c>
      <c r="J80" s="27" t="s">
        <v>25</v>
      </c>
      <c r="K80" s="27">
        <v>9</v>
      </c>
      <c r="L80" s="70">
        <v>6</v>
      </c>
      <c r="M80" s="28">
        <f t="shared" si="11"/>
        <v>7.2</v>
      </c>
      <c r="N80" s="29" t="str">
        <f t="shared" si="12"/>
        <v>B</v>
      </c>
      <c r="O80" s="30" t="str">
        <f t="shared" si="13"/>
        <v>Khá</v>
      </c>
      <c r="P80" s="31" t="str">
        <f t="shared" si="10"/>
        <v/>
      </c>
      <c r="Q80" s="32"/>
      <c r="R80" s="3"/>
      <c r="S80" s="21"/>
      <c r="T80" s="72" t="str">
        <f t="shared" si="14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 x14ac:dyDescent="0.25">
      <c r="B81" s="22">
        <v>73</v>
      </c>
      <c r="C81" s="23" t="s">
        <v>300</v>
      </c>
      <c r="D81" s="24" t="s">
        <v>293</v>
      </c>
      <c r="E81" s="25" t="s">
        <v>301</v>
      </c>
      <c r="F81" s="26" t="s">
        <v>302</v>
      </c>
      <c r="G81" s="23" t="s">
        <v>129</v>
      </c>
      <c r="H81" s="27">
        <v>9</v>
      </c>
      <c r="I81" s="27">
        <v>7</v>
      </c>
      <c r="J81" s="27" t="s">
        <v>25</v>
      </c>
      <c r="K81" s="27">
        <v>7</v>
      </c>
      <c r="L81" s="70">
        <v>3</v>
      </c>
      <c r="M81" s="28">
        <f t="shared" si="11"/>
        <v>4.8</v>
      </c>
      <c r="N81" s="29" t="str">
        <f t="shared" si="12"/>
        <v>D</v>
      </c>
      <c r="O81" s="30" t="str">
        <f t="shared" si="13"/>
        <v>Trung bình yếu</v>
      </c>
      <c r="P81" s="31" t="str">
        <f t="shared" si="10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.75" customHeight="1" x14ac:dyDescent="0.25">
      <c r="B82" s="22">
        <v>74</v>
      </c>
      <c r="C82" s="23" t="s">
        <v>303</v>
      </c>
      <c r="D82" s="24" t="s">
        <v>304</v>
      </c>
      <c r="E82" s="25" t="s">
        <v>305</v>
      </c>
      <c r="F82" s="26" t="s">
        <v>306</v>
      </c>
      <c r="G82" s="23" t="s">
        <v>83</v>
      </c>
      <c r="H82" s="27">
        <v>10</v>
      </c>
      <c r="I82" s="27">
        <v>8</v>
      </c>
      <c r="J82" s="27" t="s">
        <v>25</v>
      </c>
      <c r="K82" s="27">
        <v>9</v>
      </c>
      <c r="L82" s="70">
        <v>3.5</v>
      </c>
      <c r="M82" s="28">
        <f t="shared" si="11"/>
        <v>5.7</v>
      </c>
      <c r="N82" s="29" t="str">
        <f t="shared" si="12"/>
        <v>C</v>
      </c>
      <c r="O82" s="30" t="str">
        <f t="shared" si="13"/>
        <v>Trung bình</v>
      </c>
      <c r="P82" s="31" t="str">
        <f t="shared" si="10"/>
        <v/>
      </c>
      <c r="Q82" s="32"/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30.75" customHeight="1" x14ac:dyDescent="0.25">
      <c r="B83" s="22">
        <v>75</v>
      </c>
      <c r="C83" s="23" t="s">
        <v>307</v>
      </c>
      <c r="D83" s="24" t="s">
        <v>308</v>
      </c>
      <c r="E83" s="25" t="s">
        <v>309</v>
      </c>
      <c r="F83" s="26" t="s">
        <v>111</v>
      </c>
      <c r="G83" s="23" t="s">
        <v>88</v>
      </c>
      <c r="H83" s="27">
        <v>9</v>
      </c>
      <c r="I83" s="27">
        <v>6</v>
      </c>
      <c r="J83" s="27" t="s">
        <v>25</v>
      </c>
      <c r="K83" s="27">
        <v>6</v>
      </c>
      <c r="L83" s="70">
        <v>6</v>
      </c>
      <c r="M83" s="28">
        <f t="shared" si="11"/>
        <v>6.3</v>
      </c>
      <c r="N83" s="29" t="str">
        <f t="shared" si="12"/>
        <v>C</v>
      </c>
      <c r="O83" s="30" t="str">
        <f t="shared" si="13"/>
        <v>Trung bình</v>
      </c>
      <c r="P83" s="31" t="str">
        <f t="shared" si="10"/>
        <v/>
      </c>
      <c r="Q83" s="32"/>
      <c r="R83" s="3"/>
      <c r="S83" s="21"/>
      <c r="T83" s="72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30.75" customHeight="1" x14ac:dyDescent="0.25">
      <c r="B84" s="22">
        <v>76</v>
      </c>
      <c r="C84" s="23" t="s">
        <v>310</v>
      </c>
      <c r="D84" s="24" t="s">
        <v>311</v>
      </c>
      <c r="E84" s="25" t="s">
        <v>312</v>
      </c>
      <c r="F84" s="26" t="s">
        <v>313</v>
      </c>
      <c r="G84" s="23" t="s">
        <v>88</v>
      </c>
      <c r="H84" s="27">
        <v>10</v>
      </c>
      <c r="I84" s="27">
        <v>6</v>
      </c>
      <c r="J84" s="27" t="s">
        <v>25</v>
      </c>
      <c r="K84" s="27">
        <v>6</v>
      </c>
      <c r="L84" s="70">
        <v>5</v>
      </c>
      <c r="M84" s="28">
        <f t="shared" si="11"/>
        <v>5.8</v>
      </c>
      <c r="N84" s="29" t="str">
        <f t="shared" si="12"/>
        <v>C</v>
      </c>
      <c r="O84" s="30" t="str">
        <f t="shared" si="13"/>
        <v>Trung bình</v>
      </c>
      <c r="P84" s="31" t="str">
        <f t="shared" si="10"/>
        <v/>
      </c>
      <c r="Q84" s="32"/>
      <c r="R84" s="3"/>
      <c r="S84" s="21"/>
      <c r="T84" s="72" t="str">
        <f t="shared" si="14"/>
        <v>Đạt</v>
      </c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 ht="9" customHeight="1" x14ac:dyDescent="0.25">
      <c r="A85" s="2"/>
      <c r="B85" s="33"/>
      <c r="C85" s="34"/>
      <c r="D85" s="34"/>
      <c r="E85" s="35"/>
      <c r="F85" s="35"/>
      <c r="G85" s="35"/>
      <c r="H85" s="36"/>
      <c r="I85" s="37"/>
      <c r="J85" s="37"/>
      <c r="K85" s="38"/>
      <c r="L85" s="38"/>
      <c r="M85" s="38"/>
      <c r="N85" s="38"/>
      <c r="O85" s="38"/>
      <c r="P85" s="38"/>
      <c r="Q85" s="38"/>
      <c r="R85" s="3"/>
    </row>
    <row r="86" spans="1:35" ht="16.5" x14ac:dyDescent="0.25">
      <c r="A86" s="2"/>
      <c r="B86" s="90" t="s">
        <v>26</v>
      </c>
      <c r="C86" s="90"/>
      <c r="D86" s="34"/>
      <c r="E86" s="35"/>
      <c r="F86" s="35"/>
      <c r="G86" s="35"/>
      <c r="H86" s="36"/>
      <c r="I86" s="37"/>
      <c r="J86" s="37"/>
      <c r="K86" s="38"/>
      <c r="L86" s="38"/>
      <c r="M86" s="38"/>
      <c r="N86" s="38"/>
      <c r="O86" s="38"/>
      <c r="P86" s="38"/>
      <c r="Q86" s="38"/>
      <c r="R86" s="3"/>
    </row>
    <row r="87" spans="1:35" ht="16.5" customHeight="1" x14ac:dyDescent="0.25">
      <c r="A87" s="2"/>
      <c r="B87" s="39" t="s">
        <v>27</v>
      </c>
      <c r="C87" s="39"/>
      <c r="D87" s="40">
        <f>+$W$7</f>
        <v>76</v>
      </c>
      <c r="E87" s="41" t="s">
        <v>28</v>
      </c>
      <c r="F87" s="82" t="s">
        <v>29</v>
      </c>
      <c r="G87" s="82"/>
      <c r="H87" s="82"/>
      <c r="I87" s="82"/>
      <c r="J87" s="82"/>
      <c r="K87" s="82"/>
      <c r="L87" s="42">
        <f>$W$7 -COUNTIF($P$8:$P$242,"Vắng") -COUNTIF($P$8:$P$242,"Vắng có phép") - COUNTIF($P$8:$P$242,"Đình chỉ thi") - COUNTIF($P$8:$P$242,"Không đủ ĐKDT")</f>
        <v>68</v>
      </c>
      <c r="M87" s="42"/>
      <c r="N87" s="42"/>
      <c r="O87" s="43"/>
      <c r="P87" s="44" t="s">
        <v>28</v>
      </c>
      <c r="Q87" s="43"/>
      <c r="R87" s="3"/>
    </row>
    <row r="88" spans="1:35" ht="16.5" customHeight="1" x14ac:dyDescent="0.25">
      <c r="A88" s="2"/>
      <c r="B88" s="39" t="s">
        <v>30</v>
      </c>
      <c r="C88" s="39"/>
      <c r="D88" s="40">
        <f>+$AH$7</f>
        <v>68</v>
      </c>
      <c r="E88" s="41" t="s">
        <v>28</v>
      </c>
      <c r="F88" s="82" t="s">
        <v>31</v>
      </c>
      <c r="G88" s="82"/>
      <c r="H88" s="82"/>
      <c r="I88" s="82"/>
      <c r="J88" s="82"/>
      <c r="K88" s="82"/>
      <c r="L88" s="45">
        <f>COUNTIF($P$8:$P$118,"Vắng")</f>
        <v>1</v>
      </c>
      <c r="M88" s="45"/>
      <c r="N88" s="45"/>
      <c r="O88" s="46"/>
      <c r="P88" s="44" t="s">
        <v>28</v>
      </c>
      <c r="Q88" s="46"/>
      <c r="R88" s="3"/>
    </row>
    <row r="89" spans="1:35" ht="16.5" customHeight="1" x14ac:dyDescent="0.25">
      <c r="A89" s="2"/>
      <c r="B89" s="39" t="s">
        <v>39</v>
      </c>
      <c r="C89" s="39"/>
      <c r="D89" s="49">
        <f>COUNTIF(T9:T84,"Học lại")</f>
        <v>8</v>
      </c>
      <c r="E89" s="41" t="s">
        <v>28</v>
      </c>
      <c r="F89" s="82" t="s">
        <v>40</v>
      </c>
      <c r="G89" s="82"/>
      <c r="H89" s="82"/>
      <c r="I89" s="82"/>
      <c r="J89" s="82"/>
      <c r="K89" s="82"/>
      <c r="L89" s="42">
        <f>COUNTIF($P$8:$P$118,"Vắng có phép")</f>
        <v>0</v>
      </c>
      <c r="M89" s="42"/>
      <c r="N89" s="42"/>
      <c r="O89" s="43"/>
      <c r="P89" s="44" t="s">
        <v>28</v>
      </c>
      <c r="Q89" s="43"/>
      <c r="R89" s="3"/>
    </row>
    <row r="90" spans="1:35" ht="3" customHeight="1" x14ac:dyDescent="0.25">
      <c r="A90" s="2"/>
      <c r="B90" s="33"/>
      <c r="C90" s="34"/>
      <c r="D90" s="34"/>
      <c r="E90" s="35"/>
      <c r="F90" s="35"/>
      <c r="G90" s="35"/>
      <c r="H90" s="36"/>
      <c r="I90" s="37"/>
      <c r="J90" s="37"/>
      <c r="K90" s="38"/>
      <c r="L90" s="38"/>
      <c r="M90" s="38"/>
      <c r="N90" s="38"/>
      <c r="O90" s="38"/>
      <c r="P90" s="38"/>
      <c r="Q90" s="38"/>
      <c r="R90" s="3"/>
    </row>
    <row r="91" spans="1:35" x14ac:dyDescent="0.25">
      <c r="B91" s="67" t="s">
        <v>41</v>
      </c>
      <c r="C91" s="67"/>
      <c r="D91" s="68">
        <f>COUNTIF(T9:T84,"Thi lại")</f>
        <v>0</v>
      </c>
      <c r="E91" s="69" t="s">
        <v>28</v>
      </c>
      <c r="F91" s="3"/>
      <c r="G91" s="3"/>
      <c r="H91" s="3"/>
      <c r="I91" s="3"/>
      <c r="J91" s="83"/>
      <c r="K91" s="83"/>
      <c r="L91" s="83"/>
      <c r="M91" s="83"/>
      <c r="N91" s="83"/>
      <c r="O91" s="83"/>
      <c r="P91" s="83"/>
      <c r="Q91" s="83"/>
      <c r="R91" s="3"/>
    </row>
    <row r="92" spans="1:35" ht="24.75" customHeight="1" x14ac:dyDescent="0.25">
      <c r="B92" s="67"/>
      <c r="C92" s="67"/>
      <c r="D92" s="68"/>
      <c r="E92" s="69"/>
      <c r="F92" s="3"/>
      <c r="G92" s="3"/>
      <c r="H92" s="3"/>
      <c r="I92" s="3"/>
      <c r="J92" s="83" t="s">
        <v>1088</v>
      </c>
      <c r="K92" s="83"/>
      <c r="L92" s="83"/>
      <c r="M92" s="83"/>
      <c r="N92" s="83"/>
      <c r="O92" s="83"/>
      <c r="P92" s="83"/>
      <c r="Q92" s="83"/>
      <c r="R92" s="3"/>
    </row>
  </sheetData>
  <sheetProtection formatCells="0" formatColumns="0" formatRows="0" insertColumns="0" insertRows="0" insertHyperlinks="0" deleteColumns="0" deleteRows="0" sort="0" autoFilter="0" pivotTables="0"/>
  <autoFilter ref="A7:AI84">
    <filterColumn colId="3" showButton="0"/>
  </autoFilter>
  <sortState ref="B9:U84">
    <sortCondition ref="B9:B84"/>
  </sortState>
  <mergeCells count="40">
    <mergeCell ref="F89:K89"/>
    <mergeCell ref="J92:Q92"/>
    <mergeCell ref="X3:AA5"/>
    <mergeCell ref="O6:O7"/>
    <mergeCell ref="P6:P8"/>
    <mergeCell ref="Q6:Q8"/>
    <mergeCell ref="B8:G8"/>
    <mergeCell ref="B86:C86"/>
    <mergeCell ref="L6:L7"/>
    <mergeCell ref="M6:M8"/>
    <mergeCell ref="N6:N7"/>
    <mergeCell ref="G6:G7"/>
    <mergeCell ref="J91:Q91"/>
    <mergeCell ref="L3:Q3"/>
    <mergeCell ref="L4:Q4"/>
    <mergeCell ref="F88:K88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B1:G1"/>
    <mergeCell ref="H1:Q1"/>
    <mergeCell ref="B2:G2"/>
    <mergeCell ref="H2:Q2"/>
    <mergeCell ref="F87:K87"/>
    <mergeCell ref="H6:H7"/>
    <mergeCell ref="D3:K3"/>
    <mergeCell ref="G4:K4"/>
  </mergeCells>
  <conditionalFormatting sqref="H9:L84">
    <cfRule type="cellIs" dxfId="8" priority="22" operator="greaterThan">
      <formula>10</formula>
    </cfRule>
  </conditionalFormatting>
  <conditionalFormatting sqref="L9:L84">
    <cfRule type="cellIs" dxfId="7" priority="6" operator="greaterThan">
      <formula>10</formula>
    </cfRule>
    <cfRule type="cellIs" dxfId="6" priority="8" operator="greaterThan">
      <formula>10</formula>
    </cfRule>
    <cfRule type="cellIs" dxfId="5" priority="9" operator="greaterThan">
      <formula>10</formula>
    </cfRule>
    <cfRule type="cellIs" dxfId="4" priority="10" operator="greaterThan">
      <formula>10</formula>
    </cfRule>
    <cfRule type="cellIs" dxfId="3" priority="11" operator="greaterThan">
      <formula>10</formula>
    </cfRule>
    <cfRule type="cellIs" dxfId="2" priority="12" operator="greaterThan">
      <formula>10</formula>
    </cfRule>
  </conditionalFormatting>
  <conditionalFormatting sqref="H9:K84">
    <cfRule type="cellIs" dxfId="1" priority="5" operator="greaterThan">
      <formula>10</formula>
    </cfRule>
  </conditionalFormatting>
  <conditionalFormatting sqref="C1:C1048576">
    <cfRule type="duplicateValues" dxfId="0" priority="28"/>
  </conditionalFormatting>
  <dataValidations count="1">
    <dataValidation allowBlank="1" showInputMessage="1" showErrorMessage="1" errorTitle="Không xóa dữ liệu" error="Không xóa dữ liệu" prompt="Không xóa dữ liệu" sqref="T9:T84 D89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workbookViewId="0">
      <pane ySplit="2" topLeftCell="A3" activePane="bottomLeft" state="frozen"/>
      <selection activeCell="O5" sqref="L1:O1048576"/>
      <selection pane="bottomLeft" activeCell="A91" sqref="A91:XFD100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2.75" style="1" customWidth="1"/>
    <col min="5" max="5" width="10.12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1254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INT1330-07</v>
      </c>
      <c r="W7" s="58">
        <f>+$AF$7+$AH$7+$AD$7</f>
        <v>74</v>
      </c>
      <c r="X7" s="52">
        <f>COUNTIF($P$8:$P$111,"Khiển trách")</f>
        <v>0</v>
      </c>
      <c r="Y7" s="52">
        <f>COUNTIF($P$8:$P$111,"Cảnh cáo")</f>
        <v>0</v>
      </c>
      <c r="Z7" s="52">
        <f>COUNTIF($P$8:$P$111,"Đình chỉ thi")</f>
        <v>0</v>
      </c>
      <c r="AA7" s="59">
        <f>+($X$7+$Y$7+$Z$7)/$W$7*100%</f>
        <v>0</v>
      </c>
      <c r="AB7" s="52">
        <f>SUM(COUNTIF($P$8:$P$109,"Vắng"),COUNTIF($P$8:$P$109,"Vắng có phép"))</f>
        <v>15</v>
      </c>
      <c r="AC7" s="60">
        <f>+$AB$7/$W$7</f>
        <v>0.20270270270270271</v>
      </c>
      <c r="AD7" s="61">
        <f>COUNTIF($T$8:$T$109,"Thi lại")</f>
        <v>0</v>
      </c>
      <c r="AE7" s="60">
        <f>+$AD$7/$W$7</f>
        <v>0</v>
      </c>
      <c r="AF7" s="61">
        <f>COUNTIF($T$8:$T$110,"Học lại")</f>
        <v>60</v>
      </c>
      <c r="AG7" s="60">
        <f>+$AF$7/$W$7</f>
        <v>0.81081081081081086</v>
      </c>
      <c r="AH7" s="52">
        <f>COUNTIF($T$9:$T$110,"Đạt")</f>
        <v>14</v>
      </c>
      <c r="AI7" s="59">
        <f>+$AH$7/$W$7</f>
        <v>0.1891891891891892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 x14ac:dyDescent="0.25">
      <c r="B9" s="11">
        <v>1</v>
      </c>
      <c r="C9" s="12" t="s">
        <v>1255</v>
      </c>
      <c r="D9" s="13" t="s">
        <v>1246</v>
      </c>
      <c r="E9" s="14" t="s">
        <v>51</v>
      </c>
      <c r="F9" s="15" t="s">
        <v>1256</v>
      </c>
      <c r="G9" s="12" t="s">
        <v>1257</v>
      </c>
      <c r="H9" s="16">
        <v>7</v>
      </c>
      <c r="I9" s="16">
        <v>4</v>
      </c>
      <c r="J9" s="16" t="s">
        <v>25</v>
      </c>
      <c r="K9" s="16">
        <v>5</v>
      </c>
      <c r="L9" s="17">
        <v>6</v>
      </c>
      <c r="M9" s="18">
        <f t="shared" ref="M9:M40" si="0">ROUND(SUMPRODUCT(H9:L9,$H$8:$L$8)/100,1)</f>
        <v>5.7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C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Trung bình</v>
      </c>
      <c r="P9" s="31" t="str">
        <f t="shared" ref="P9:P19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" customHeight="1" x14ac:dyDescent="0.25">
      <c r="B10" s="22">
        <v>2</v>
      </c>
      <c r="C10" s="23" t="s">
        <v>1258</v>
      </c>
      <c r="D10" s="24" t="s">
        <v>1259</v>
      </c>
      <c r="E10" s="25" t="s">
        <v>51</v>
      </c>
      <c r="F10" s="26" t="s">
        <v>1260</v>
      </c>
      <c r="G10" s="23" t="s">
        <v>237</v>
      </c>
      <c r="H10" s="27">
        <v>6</v>
      </c>
      <c r="I10" s="27">
        <v>4</v>
      </c>
      <c r="J10" s="27" t="s">
        <v>25</v>
      </c>
      <c r="K10" s="27">
        <v>4</v>
      </c>
      <c r="L10" s="70">
        <v>2</v>
      </c>
      <c r="M10" s="28">
        <f t="shared" si="0"/>
        <v>3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2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" customHeight="1" x14ac:dyDescent="0.25">
      <c r="B11" s="22">
        <v>3</v>
      </c>
      <c r="C11" s="23" t="s">
        <v>1261</v>
      </c>
      <c r="D11" s="24" t="s">
        <v>348</v>
      </c>
      <c r="E11" s="25" t="s">
        <v>51</v>
      </c>
      <c r="F11" s="26" t="s">
        <v>1262</v>
      </c>
      <c r="G11" s="23" t="s">
        <v>129</v>
      </c>
      <c r="H11" s="27">
        <v>6</v>
      </c>
      <c r="I11" s="27">
        <v>4</v>
      </c>
      <c r="J11" s="27" t="s">
        <v>25</v>
      </c>
      <c r="K11" s="27">
        <v>4</v>
      </c>
      <c r="L11" s="70">
        <v>1</v>
      </c>
      <c r="M11" s="28">
        <f t="shared" si="0"/>
        <v>2.4</v>
      </c>
      <c r="N11" s="29" t="str">
        <f t="shared" si="1"/>
        <v>F</v>
      </c>
      <c r="O11" s="30" t="str">
        <f t="shared" si="2"/>
        <v>Kém</v>
      </c>
      <c r="P11" s="31" t="str">
        <f t="shared" si="3"/>
        <v/>
      </c>
      <c r="Q11" s="32"/>
      <c r="R11" s="3"/>
      <c r="S11" s="21"/>
      <c r="T11" s="72" t="str">
        <f t="shared" si="4"/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" customHeight="1" x14ac:dyDescent="0.25">
      <c r="B12" s="22">
        <v>4</v>
      </c>
      <c r="C12" s="23" t="s">
        <v>1263</v>
      </c>
      <c r="D12" s="24" t="s">
        <v>649</v>
      </c>
      <c r="E12" s="25" t="s">
        <v>51</v>
      </c>
      <c r="F12" s="26" t="s">
        <v>1264</v>
      </c>
      <c r="G12" s="23" t="s">
        <v>1265</v>
      </c>
      <c r="H12" s="27">
        <v>7</v>
      </c>
      <c r="I12" s="27">
        <v>7</v>
      </c>
      <c r="J12" s="27" t="s">
        <v>25</v>
      </c>
      <c r="K12" s="27">
        <v>7</v>
      </c>
      <c r="L12" s="70">
        <v>1</v>
      </c>
      <c r="M12" s="28">
        <f t="shared" si="0"/>
        <v>3.4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 x14ac:dyDescent="0.25">
      <c r="B13" s="22">
        <v>5</v>
      </c>
      <c r="C13" s="23" t="s">
        <v>1266</v>
      </c>
      <c r="D13" s="24" t="s">
        <v>206</v>
      </c>
      <c r="E13" s="25" t="s">
        <v>51</v>
      </c>
      <c r="F13" s="26" t="s">
        <v>1267</v>
      </c>
      <c r="G13" s="23" t="s">
        <v>1268</v>
      </c>
      <c r="H13" s="27">
        <v>9</v>
      </c>
      <c r="I13" s="27">
        <v>4</v>
      </c>
      <c r="J13" s="27" t="s">
        <v>25</v>
      </c>
      <c r="K13" s="27">
        <v>4</v>
      </c>
      <c r="L13" s="70">
        <v>2</v>
      </c>
      <c r="M13" s="28">
        <f t="shared" si="0"/>
        <v>3.3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2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 x14ac:dyDescent="0.25">
      <c r="B14" s="22">
        <v>6</v>
      </c>
      <c r="C14" s="23" t="s">
        <v>1269</v>
      </c>
      <c r="D14" s="24" t="s">
        <v>1270</v>
      </c>
      <c r="E14" s="25" t="s">
        <v>655</v>
      </c>
      <c r="F14" s="26" t="s">
        <v>607</v>
      </c>
      <c r="G14" s="23" t="s">
        <v>93</v>
      </c>
      <c r="H14" s="27">
        <v>9</v>
      </c>
      <c r="I14" s="27">
        <v>4</v>
      </c>
      <c r="J14" s="27" t="s">
        <v>25</v>
      </c>
      <c r="K14" s="27">
        <v>5</v>
      </c>
      <c r="L14" s="70">
        <v>4</v>
      </c>
      <c r="M14" s="28">
        <f t="shared" si="0"/>
        <v>4.7</v>
      </c>
      <c r="N14" s="29" t="str">
        <f t="shared" si="1"/>
        <v>D</v>
      </c>
      <c r="O14" s="30" t="str">
        <f t="shared" si="2"/>
        <v>Trung bình yếu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 x14ac:dyDescent="0.25">
      <c r="B15" s="22">
        <v>7</v>
      </c>
      <c r="C15" s="23" t="s">
        <v>1271</v>
      </c>
      <c r="D15" s="24" t="s">
        <v>1272</v>
      </c>
      <c r="E15" s="25" t="s">
        <v>580</v>
      </c>
      <c r="F15" s="26" t="s">
        <v>1273</v>
      </c>
      <c r="G15" s="23" t="s">
        <v>1265</v>
      </c>
      <c r="H15" s="27"/>
      <c r="I15" s="27"/>
      <c r="J15" s="27" t="s">
        <v>25</v>
      </c>
      <c r="K15" s="27"/>
      <c r="L15" s="70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 t="shared" si="3"/>
        <v>Không đủ ĐKDT</v>
      </c>
      <c r="Q15" s="32"/>
      <c r="R15" s="3"/>
      <c r="S15" s="21"/>
      <c r="T15" s="72" t="str">
        <f t="shared" si="4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 x14ac:dyDescent="0.25">
      <c r="B16" s="22">
        <v>8</v>
      </c>
      <c r="C16" s="23" t="s">
        <v>1274</v>
      </c>
      <c r="D16" s="24" t="s">
        <v>131</v>
      </c>
      <c r="E16" s="25" t="s">
        <v>1275</v>
      </c>
      <c r="F16" s="26" t="s">
        <v>1276</v>
      </c>
      <c r="G16" s="23" t="s">
        <v>63</v>
      </c>
      <c r="H16" s="27">
        <v>10</v>
      </c>
      <c r="I16" s="27">
        <v>4</v>
      </c>
      <c r="J16" s="27" t="s">
        <v>25</v>
      </c>
      <c r="K16" s="27">
        <v>4</v>
      </c>
      <c r="L16" s="70">
        <v>1</v>
      </c>
      <c r="M16" s="28">
        <f t="shared" si="0"/>
        <v>2.8</v>
      </c>
      <c r="N16" s="29" t="str">
        <f t="shared" si="1"/>
        <v>F</v>
      </c>
      <c r="O16" s="30" t="str">
        <f t="shared" si="2"/>
        <v>Kém</v>
      </c>
      <c r="P16" s="31" t="str">
        <f t="shared" si="3"/>
        <v/>
      </c>
      <c r="Q16" s="32"/>
      <c r="R16" s="3"/>
      <c r="S16" s="21"/>
      <c r="T16" s="72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 x14ac:dyDescent="0.25">
      <c r="B17" s="22">
        <v>9</v>
      </c>
      <c r="C17" s="23" t="s">
        <v>1277</v>
      </c>
      <c r="D17" s="24" t="s">
        <v>1278</v>
      </c>
      <c r="E17" s="25" t="s">
        <v>552</v>
      </c>
      <c r="F17" s="26" t="s">
        <v>1279</v>
      </c>
      <c r="G17" s="23" t="s">
        <v>256</v>
      </c>
      <c r="H17" s="27"/>
      <c r="I17" s="27"/>
      <c r="J17" s="27" t="s">
        <v>25</v>
      </c>
      <c r="K17" s="27"/>
      <c r="L17" s="70" t="s">
        <v>25</v>
      </c>
      <c r="M17" s="28">
        <f t="shared" si="0"/>
        <v>0</v>
      </c>
      <c r="N17" s="29" t="str">
        <f t="shared" si="1"/>
        <v>F</v>
      </c>
      <c r="O17" s="30" t="str">
        <f t="shared" si="2"/>
        <v>Kém</v>
      </c>
      <c r="P17" s="31" t="str">
        <f t="shared" si="3"/>
        <v>Không đủ ĐKDT</v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 x14ac:dyDescent="0.25">
      <c r="B18" s="22">
        <v>10</v>
      </c>
      <c r="C18" s="23" t="s">
        <v>1280</v>
      </c>
      <c r="D18" s="24" t="s">
        <v>1158</v>
      </c>
      <c r="E18" s="25" t="s">
        <v>81</v>
      </c>
      <c r="F18" s="26" t="s">
        <v>1281</v>
      </c>
      <c r="G18" s="23" t="s">
        <v>68</v>
      </c>
      <c r="H18" s="27">
        <v>8</v>
      </c>
      <c r="I18" s="27">
        <v>4</v>
      </c>
      <c r="J18" s="27" t="s">
        <v>25</v>
      </c>
      <c r="K18" s="27">
        <v>4</v>
      </c>
      <c r="L18" s="70">
        <v>1</v>
      </c>
      <c r="M18" s="28">
        <f t="shared" si="0"/>
        <v>2.6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2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 x14ac:dyDescent="0.25">
      <c r="B19" s="22">
        <v>11</v>
      </c>
      <c r="C19" s="23" t="s">
        <v>1282</v>
      </c>
      <c r="D19" s="24" t="s">
        <v>619</v>
      </c>
      <c r="E19" s="25" t="s">
        <v>91</v>
      </c>
      <c r="F19" s="26" t="s">
        <v>1283</v>
      </c>
      <c r="G19" s="23" t="s">
        <v>78</v>
      </c>
      <c r="H19" s="27">
        <v>8</v>
      </c>
      <c r="I19" s="27">
        <v>4</v>
      </c>
      <c r="J19" s="27" t="s">
        <v>25</v>
      </c>
      <c r="K19" s="27">
        <v>4</v>
      </c>
      <c r="L19" s="70">
        <v>1</v>
      </c>
      <c r="M19" s="28">
        <f t="shared" si="0"/>
        <v>2.6</v>
      </c>
      <c r="N19" s="29" t="str">
        <f t="shared" si="1"/>
        <v>F</v>
      </c>
      <c r="O19" s="30" t="str">
        <f t="shared" si="2"/>
        <v>Kém</v>
      </c>
      <c r="P19" s="31" t="str">
        <f t="shared" si="3"/>
        <v/>
      </c>
      <c r="Q19" s="32"/>
      <c r="R19" s="3"/>
      <c r="S19" s="21"/>
      <c r="T19" s="72" t="str">
        <f t="shared" si="4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 x14ac:dyDescent="0.25">
      <c r="B20" s="22">
        <v>12</v>
      </c>
      <c r="C20" s="23" t="s">
        <v>1284</v>
      </c>
      <c r="D20" s="24" t="s">
        <v>1285</v>
      </c>
      <c r="E20" s="25" t="s">
        <v>110</v>
      </c>
      <c r="F20" s="26" t="s">
        <v>1286</v>
      </c>
      <c r="G20" s="23" t="s">
        <v>73</v>
      </c>
      <c r="H20" s="27">
        <v>2</v>
      </c>
      <c r="I20" s="27">
        <v>4</v>
      </c>
      <c r="J20" s="27" t="s">
        <v>25</v>
      </c>
      <c r="K20" s="27">
        <v>4</v>
      </c>
      <c r="L20" s="70">
        <v>0</v>
      </c>
      <c r="M20" s="28">
        <f t="shared" si="0"/>
        <v>1.4</v>
      </c>
      <c r="N20" s="29" t="str">
        <f t="shared" si="1"/>
        <v>F</v>
      </c>
      <c r="O20" s="30" t="str">
        <f t="shared" si="2"/>
        <v>Kém</v>
      </c>
      <c r="P20" s="75" t="s">
        <v>1087</v>
      </c>
      <c r="Q20" s="32"/>
      <c r="R20" s="3"/>
      <c r="S20" s="21"/>
      <c r="T20" s="72" t="str">
        <f t="shared" si="4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 x14ac:dyDescent="0.25">
      <c r="B21" s="22">
        <v>13</v>
      </c>
      <c r="C21" s="23" t="s">
        <v>1287</v>
      </c>
      <c r="D21" s="24" t="s">
        <v>1288</v>
      </c>
      <c r="E21" s="25" t="s">
        <v>110</v>
      </c>
      <c r="F21" s="26" t="s">
        <v>1289</v>
      </c>
      <c r="G21" s="23" t="s">
        <v>1290</v>
      </c>
      <c r="H21" s="27">
        <v>8</v>
      </c>
      <c r="I21" s="27">
        <v>4</v>
      </c>
      <c r="J21" s="27" t="s">
        <v>25</v>
      </c>
      <c r="K21" s="27">
        <v>4</v>
      </c>
      <c r="L21" s="70">
        <v>1</v>
      </c>
      <c r="M21" s="28">
        <f t="shared" si="0"/>
        <v>2.6</v>
      </c>
      <c r="N21" s="29" t="str">
        <f t="shared" si="1"/>
        <v>F</v>
      </c>
      <c r="O21" s="30" t="str">
        <f t="shared" si="2"/>
        <v>Kém</v>
      </c>
      <c r="P21" s="31" t="str">
        <f>+IF(OR($H21=0,$I21=0,$J21=0,$K21=0),"Không đủ ĐKDT",IF(AND(L21=0,M21&gt;4),"Không đạt",""))</f>
        <v/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 x14ac:dyDescent="0.25">
      <c r="B22" s="22">
        <v>14</v>
      </c>
      <c r="C22" s="23" t="s">
        <v>1291</v>
      </c>
      <c r="D22" s="24" t="s">
        <v>656</v>
      </c>
      <c r="E22" s="25" t="s">
        <v>110</v>
      </c>
      <c r="F22" s="26" t="s">
        <v>1292</v>
      </c>
      <c r="G22" s="23" t="s">
        <v>1293</v>
      </c>
      <c r="H22" s="27">
        <v>1</v>
      </c>
      <c r="I22" s="27">
        <v>4</v>
      </c>
      <c r="J22" s="27" t="s">
        <v>25</v>
      </c>
      <c r="K22" s="27">
        <v>4</v>
      </c>
      <c r="L22" s="70">
        <v>0</v>
      </c>
      <c r="M22" s="28">
        <f t="shared" si="0"/>
        <v>1.3</v>
      </c>
      <c r="N22" s="29" t="str">
        <f t="shared" si="1"/>
        <v>F</v>
      </c>
      <c r="O22" s="30" t="str">
        <f t="shared" si="2"/>
        <v>Kém</v>
      </c>
      <c r="P22" s="75" t="s">
        <v>1087</v>
      </c>
      <c r="Q22" s="32"/>
      <c r="R22" s="3"/>
      <c r="S22" s="21"/>
      <c r="T22" s="72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 x14ac:dyDescent="0.25">
      <c r="B23" s="22">
        <v>15</v>
      </c>
      <c r="C23" s="23" t="s">
        <v>1294</v>
      </c>
      <c r="D23" s="24" t="s">
        <v>174</v>
      </c>
      <c r="E23" s="25" t="s">
        <v>121</v>
      </c>
      <c r="F23" s="26" t="s">
        <v>630</v>
      </c>
      <c r="G23" s="23" t="s">
        <v>115</v>
      </c>
      <c r="H23" s="27">
        <v>9</v>
      </c>
      <c r="I23" s="27">
        <v>4</v>
      </c>
      <c r="J23" s="27" t="s">
        <v>25</v>
      </c>
      <c r="K23" s="27">
        <v>4</v>
      </c>
      <c r="L23" s="70">
        <v>7</v>
      </c>
      <c r="M23" s="28">
        <f t="shared" si="0"/>
        <v>6.3</v>
      </c>
      <c r="N23" s="29" t="str">
        <f t="shared" si="1"/>
        <v>C</v>
      </c>
      <c r="O23" s="30" t="str">
        <f t="shared" si="2"/>
        <v>Trung bình</v>
      </c>
      <c r="P23" s="31" t="str">
        <f>+IF(OR($H23=0,$I23=0,$J23=0,$K23=0),"Không đủ ĐKDT",IF(AND(L23=0,M23&gt;4),"Không đạt",""))</f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 x14ac:dyDescent="0.25">
      <c r="B24" s="22">
        <v>16</v>
      </c>
      <c r="C24" s="23" t="s">
        <v>1295</v>
      </c>
      <c r="D24" s="24" t="s">
        <v>1296</v>
      </c>
      <c r="E24" s="25" t="s">
        <v>132</v>
      </c>
      <c r="F24" s="26" t="s">
        <v>1297</v>
      </c>
      <c r="G24" s="23" t="s">
        <v>1298</v>
      </c>
      <c r="H24" s="27">
        <v>10</v>
      </c>
      <c r="I24" s="27">
        <v>4</v>
      </c>
      <c r="J24" s="27" t="s">
        <v>25</v>
      </c>
      <c r="K24" s="27">
        <v>8</v>
      </c>
      <c r="L24" s="70">
        <v>6</v>
      </c>
      <c r="M24" s="28">
        <f t="shared" si="0"/>
        <v>6.6</v>
      </c>
      <c r="N24" s="29" t="str">
        <f t="shared" si="1"/>
        <v>C+</v>
      </c>
      <c r="O24" s="30" t="str">
        <f t="shared" si="2"/>
        <v>Trung bình</v>
      </c>
      <c r="P24" s="31" t="str">
        <f>+IF(OR($H24=0,$I24=0,$J24=0,$K24=0),"Không đủ ĐKDT",IF(AND(L24=0,M24&gt;4),"Không đạt",""))</f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 x14ac:dyDescent="0.25">
      <c r="B25" s="22">
        <v>17</v>
      </c>
      <c r="C25" s="23" t="s">
        <v>1299</v>
      </c>
      <c r="D25" s="24" t="s">
        <v>1300</v>
      </c>
      <c r="E25" s="25" t="s">
        <v>556</v>
      </c>
      <c r="F25" s="26" t="s">
        <v>657</v>
      </c>
      <c r="G25" s="23" t="s">
        <v>108</v>
      </c>
      <c r="H25" s="27">
        <v>7</v>
      </c>
      <c r="I25" s="27">
        <v>4</v>
      </c>
      <c r="J25" s="27" t="s">
        <v>25</v>
      </c>
      <c r="K25" s="27">
        <v>4</v>
      </c>
      <c r="L25" s="70">
        <v>2</v>
      </c>
      <c r="M25" s="28">
        <f t="shared" si="0"/>
        <v>3.1</v>
      </c>
      <c r="N25" s="29" t="str">
        <f t="shared" si="1"/>
        <v>F</v>
      </c>
      <c r="O25" s="30" t="str">
        <f t="shared" si="2"/>
        <v>Kém</v>
      </c>
      <c r="P25" s="31" t="str">
        <f>+IF(OR($H25=0,$I25=0,$J25=0,$K25=0),"Không đủ ĐKDT",IF(AND(L25=0,M25&gt;4),"Không đạt",""))</f>
        <v/>
      </c>
      <c r="Q25" s="32"/>
      <c r="R25" s="3"/>
      <c r="S25" s="21"/>
      <c r="T25" s="72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 x14ac:dyDescent="0.25">
      <c r="B26" s="22">
        <v>18</v>
      </c>
      <c r="C26" s="23" t="s">
        <v>1301</v>
      </c>
      <c r="D26" s="24" t="s">
        <v>1302</v>
      </c>
      <c r="E26" s="25" t="s">
        <v>556</v>
      </c>
      <c r="F26" s="26" t="s">
        <v>571</v>
      </c>
      <c r="G26" s="23" t="s">
        <v>78</v>
      </c>
      <c r="H26" s="27">
        <v>10</v>
      </c>
      <c r="I26" s="27">
        <v>6</v>
      </c>
      <c r="J26" s="27" t="s">
        <v>25</v>
      </c>
      <c r="K26" s="27">
        <v>5</v>
      </c>
      <c r="L26" s="70">
        <v>1</v>
      </c>
      <c r="M26" s="28">
        <f t="shared" si="0"/>
        <v>3.2</v>
      </c>
      <c r="N26" s="29" t="str">
        <f t="shared" si="1"/>
        <v>F</v>
      </c>
      <c r="O26" s="30" t="str">
        <f t="shared" si="2"/>
        <v>Kém</v>
      </c>
      <c r="P26" s="31" t="str">
        <f>+IF(OR($H26=0,$I26=0,$J26=0,$K26=0),"Không đủ ĐKDT",IF(AND(L26=0,M26&gt;4),"Không đạt",""))</f>
        <v/>
      </c>
      <c r="Q26" s="32"/>
      <c r="R26" s="3"/>
      <c r="S26" s="21"/>
      <c r="T26" s="72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 x14ac:dyDescent="0.25">
      <c r="B27" s="22">
        <v>19</v>
      </c>
      <c r="C27" s="23" t="s">
        <v>1303</v>
      </c>
      <c r="D27" s="24" t="s">
        <v>174</v>
      </c>
      <c r="E27" s="25" t="s">
        <v>373</v>
      </c>
      <c r="F27" s="26" t="s">
        <v>1304</v>
      </c>
      <c r="G27" s="23" t="s">
        <v>83</v>
      </c>
      <c r="H27" s="27">
        <v>3</v>
      </c>
      <c r="I27" s="27">
        <v>4</v>
      </c>
      <c r="J27" s="27" t="s">
        <v>25</v>
      </c>
      <c r="K27" s="27">
        <v>4</v>
      </c>
      <c r="L27" s="70">
        <v>0</v>
      </c>
      <c r="M27" s="28">
        <f t="shared" si="0"/>
        <v>1.5</v>
      </c>
      <c r="N27" s="29" t="str">
        <f t="shared" si="1"/>
        <v>F</v>
      </c>
      <c r="O27" s="30" t="str">
        <f t="shared" si="2"/>
        <v>Kém</v>
      </c>
      <c r="P27" s="75" t="s">
        <v>1087</v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 x14ac:dyDescent="0.25">
      <c r="B28" s="22">
        <v>20</v>
      </c>
      <c r="C28" s="23" t="s">
        <v>1305</v>
      </c>
      <c r="D28" s="24" t="s">
        <v>1306</v>
      </c>
      <c r="E28" s="25" t="s">
        <v>143</v>
      </c>
      <c r="F28" s="26" t="s">
        <v>269</v>
      </c>
      <c r="G28" s="23" t="s">
        <v>63</v>
      </c>
      <c r="H28" s="27">
        <v>8</v>
      </c>
      <c r="I28" s="27">
        <v>4</v>
      </c>
      <c r="J28" s="27" t="s">
        <v>25</v>
      </c>
      <c r="K28" s="27">
        <v>4</v>
      </c>
      <c r="L28" s="70">
        <v>2</v>
      </c>
      <c r="M28" s="28">
        <f t="shared" si="0"/>
        <v>3.2</v>
      </c>
      <c r="N28" s="29" t="str">
        <f t="shared" si="1"/>
        <v>F</v>
      </c>
      <c r="O28" s="30" t="str">
        <f t="shared" si="2"/>
        <v>Kém</v>
      </c>
      <c r="P28" s="31" t="str">
        <f>+IF(OR($H28=0,$I28=0,$J28=0,$K28=0),"Không đủ ĐKDT",IF(AND(L28=0,M28&gt;4),"Không đạt",""))</f>
        <v/>
      </c>
      <c r="Q28" s="32"/>
      <c r="R28" s="3"/>
      <c r="S28" s="21"/>
      <c r="T28" s="72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 x14ac:dyDescent="0.25">
      <c r="B29" s="22">
        <v>21</v>
      </c>
      <c r="C29" s="23" t="s">
        <v>1307</v>
      </c>
      <c r="D29" s="24" t="s">
        <v>50</v>
      </c>
      <c r="E29" s="25" t="s">
        <v>143</v>
      </c>
      <c r="F29" s="26" t="s">
        <v>386</v>
      </c>
      <c r="G29" s="23" t="s">
        <v>136</v>
      </c>
      <c r="H29" s="27">
        <v>8</v>
      </c>
      <c r="I29" s="27">
        <v>6</v>
      </c>
      <c r="J29" s="27" t="s">
        <v>25</v>
      </c>
      <c r="K29" s="27">
        <v>7</v>
      </c>
      <c r="L29" s="70">
        <v>4</v>
      </c>
      <c r="M29" s="28">
        <f t="shared" si="0"/>
        <v>5.2</v>
      </c>
      <c r="N29" s="29" t="str">
        <f t="shared" si="1"/>
        <v>D+</v>
      </c>
      <c r="O29" s="30" t="str">
        <f t="shared" si="2"/>
        <v>Trung bình yếu</v>
      </c>
      <c r="P29" s="31" t="str">
        <f>+IF(OR($H29=0,$I29=0,$J29=0,$K29=0),"Không đủ ĐKDT",IF(AND(L29=0,M29&gt;4),"Không đạt",""))</f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 x14ac:dyDescent="0.25">
      <c r="B30" s="22">
        <v>22</v>
      </c>
      <c r="C30" s="23" t="s">
        <v>1308</v>
      </c>
      <c r="D30" s="24" t="s">
        <v>65</v>
      </c>
      <c r="E30" s="25" t="s">
        <v>1309</v>
      </c>
      <c r="F30" s="26" t="s">
        <v>1310</v>
      </c>
      <c r="G30" s="23" t="s">
        <v>93</v>
      </c>
      <c r="H30" s="27">
        <v>1</v>
      </c>
      <c r="I30" s="27">
        <v>4</v>
      </c>
      <c r="J30" s="27" t="s">
        <v>25</v>
      </c>
      <c r="K30" s="27">
        <v>4</v>
      </c>
      <c r="L30" s="70">
        <v>0</v>
      </c>
      <c r="M30" s="28">
        <f t="shared" si="0"/>
        <v>1.3</v>
      </c>
      <c r="N30" s="29" t="str">
        <f t="shared" si="1"/>
        <v>F</v>
      </c>
      <c r="O30" s="30" t="str">
        <f t="shared" si="2"/>
        <v>Kém</v>
      </c>
      <c r="P30" s="75" t="s">
        <v>1087</v>
      </c>
      <c r="Q30" s="32"/>
      <c r="R30" s="3"/>
      <c r="S30" s="21"/>
      <c r="T30" s="72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 x14ac:dyDescent="0.25">
      <c r="B31" s="22">
        <v>23</v>
      </c>
      <c r="C31" s="23" t="s">
        <v>1311</v>
      </c>
      <c r="D31" s="24" t="s">
        <v>600</v>
      </c>
      <c r="E31" s="25" t="s">
        <v>1309</v>
      </c>
      <c r="F31" s="26" t="s">
        <v>548</v>
      </c>
      <c r="G31" s="23" t="s">
        <v>63</v>
      </c>
      <c r="H31" s="27">
        <v>9</v>
      </c>
      <c r="I31" s="27">
        <v>4</v>
      </c>
      <c r="J31" s="27" t="s">
        <v>25</v>
      </c>
      <c r="K31" s="27">
        <v>4</v>
      </c>
      <c r="L31" s="70">
        <v>5</v>
      </c>
      <c r="M31" s="28">
        <f t="shared" si="0"/>
        <v>5.0999999999999996</v>
      </c>
      <c r="N31" s="29" t="str">
        <f t="shared" si="1"/>
        <v>D+</v>
      </c>
      <c r="O31" s="30" t="str">
        <f t="shared" si="2"/>
        <v>Trung bình yếu</v>
      </c>
      <c r="P31" s="31" t="str">
        <f>+IF(OR($H31=0,$I31=0,$J31=0,$K31=0),"Không đủ ĐKDT",IF(AND(L31=0,M31&gt;4),"Không đạt",""))</f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" customHeight="1" x14ac:dyDescent="0.25">
      <c r="B32" s="22">
        <v>24</v>
      </c>
      <c r="C32" s="23" t="s">
        <v>1312</v>
      </c>
      <c r="D32" s="24" t="s">
        <v>575</v>
      </c>
      <c r="E32" s="25" t="s">
        <v>560</v>
      </c>
      <c r="F32" s="26" t="s">
        <v>1313</v>
      </c>
      <c r="G32" s="23" t="s">
        <v>1257</v>
      </c>
      <c r="H32" s="27">
        <v>8</v>
      </c>
      <c r="I32" s="27">
        <v>4</v>
      </c>
      <c r="J32" s="27" t="s">
        <v>25</v>
      </c>
      <c r="K32" s="27">
        <v>4</v>
      </c>
      <c r="L32" s="70">
        <v>1</v>
      </c>
      <c r="M32" s="28">
        <f t="shared" si="0"/>
        <v>2.6</v>
      </c>
      <c r="N32" s="29" t="str">
        <f t="shared" si="1"/>
        <v>F</v>
      </c>
      <c r="O32" s="30" t="str">
        <f t="shared" si="2"/>
        <v>Kém</v>
      </c>
      <c r="P32" s="31" t="str">
        <f>+IF(OR($H32=0,$I32=0,$J32=0,$K32=0),"Không đủ ĐKDT",IF(AND(L32=0,M32&gt;4),"Không đạt",""))</f>
        <v/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 x14ac:dyDescent="0.25">
      <c r="B33" s="22">
        <v>25</v>
      </c>
      <c r="C33" s="23" t="s">
        <v>1314</v>
      </c>
      <c r="D33" s="24" t="s">
        <v>583</v>
      </c>
      <c r="E33" s="25" t="s">
        <v>390</v>
      </c>
      <c r="F33" s="26" t="s">
        <v>1315</v>
      </c>
      <c r="G33" s="23" t="s">
        <v>1316</v>
      </c>
      <c r="H33" s="27">
        <v>4</v>
      </c>
      <c r="I33" s="27">
        <v>4</v>
      </c>
      <c r="J33" s="27" t="s">
        <v>25</v>
      </c>
      <c r="K33" s="27">
        <v>4</v>
      </c>
      <c r="L33" s="70">
        <v>0</v>
      </c>
      <c r="M33" s="28">
        <f t="shared" si="0"/>
        <v>1.6</v>
      </c>
      <c r="N33" s="29" t="str">
        <f t="shared" si="1"/>
        <v>F</v>
      </c>
      <c r="O33" s="30" t="str">
        <f t="shared" si="2"/>
        <v>Kém</v>
      </c>
      <c r="P33" s="75" t="s">
        <v>1087</v>
      </c>
      <c r="Q33" s="32"/>
      <c r="R33" s="3"/>
      <c r="S33" s="21"/>
      <c r="T33" s="72" t="str">
        <f t="shared" si="4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 x14ac:dyDescent="0.25">
      <c r="B34" s="22">
        <v>26</v>
      </c>
      <c r="C34" s="23" t="s">
        <v>1317</v>
      </c>
      <c r="D34" s="24" t="s">
        <v>1318</v>
      </c>
      <c r="E34" s="25" t="s">
        <v>390</v>
      </c>
      <c r="F34" s="26" t="s">
        <v>1319</v>
      </c>
      <c r="G34" s="23" t="s">
        <v>63</v>
      </c>
      <c r="H34" s="27">
        <v>7</v>
      </c>
      <c r="I34" s="27">
        <v>4</v>
      </c>
      <c r="J34" s="27" t="s">
        <v>25</v>
      </c>
      <c r="K34" s="27">
        <v>4</v>
      </c>
      <c r="L34" s="70">
        <v>1</v>
      </c>
      <c r="M34" s="28">
        <f t="shared" si="0"/>
        <v>2.5</v>
      </c>
      <c r="N34" s="29" t="str">
        <f t="shared" si="1"/>
        <v>F</v>
      </c>
      <c r="O34" s="30" t="str">
        <f t="shared" si="2"/>
        <v>Kém</v>
      </c>
      <c r="P34" s="31" t="str">
        <f t="shared" ref="P34:P40" si="5">+IF(OR($H34=0,$I34=0,$J34=0,$K34=0),"Không đủ ĐKDT",IF(AND(L34=0,M34&gt;4),"Không đạt",""))</f>
        <v/>
      </c>
      <c r="Q34" s="32"/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 x14ac:dyDescent="0.25">
      <c r="B35" s="22">
        <v>27</v>
      </c>
      <c r="C35" s="23" t="s">
        <v>1320</v>
      </c>
      <c r="D35" s="24" t="s">
        <v>1321</v>
      </c>
      <c r="E35" s="25" t="s">
        <v>162</v>
      </c>
      <c r="F35" s="26" t="s">
        <v>417</v>
      </c>
      <c r="G35" s="23" t="s">
        <v>136</v>
      </c>
      <c r="H35" s="27">
        <v>10</v>
      </c>
      <c r="I35" s="27">
        <v>5</v>
      </c>
      <c r="J35" s="27" t="s">
        <v>25</v>
      </c>
      <c r="K35" s="27">
        <v>7</v>
      </c>
      <c r="L35" s="70">
        <v>6</v>
      </c>
      <c r="M35" s="28">
        <f t="shared" si="0"/>
        <v>6.5</v>
      </c>
      <c r="N35" s="29" t="str">
        <f t="shared" si="1"/>
        <v>C+</v>
      </c>
      <c r="O35" s="30" t="str">
        <f t="shared" si="2"/>
        <v>Trung bình</v>
      </c>
      <c r="P35" s="31" t="str">
        <f t="shared" si="5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 x14ac:dyDescent="0.25">
      <c r="B36" s="22">
        <v>28</v>
      </c>
      <c r="C36" s="23" t="s">
        <v>1322</v>
      </c>
      <c r="D36" s="24" t="s">
        <v>239</v>
      </c>
      <c r="E36" s="25" t="s">
        <v>162</v>
      </c>
      <c r="F36" s="26" t="s">
        <v>465</v>
      </c>
      <c r="G36" s="23" t="s">
        <v>115</v>
      </c>
      <c r="H36" s="27">
        <v>7</v>
      </c>
      <c r="I36" s="27">
        <v>4</v>
      </c>
      <c r="J36" s="27" t="s">
        <v>25</v>
      </c>
      <c r="K36" s="27">
        <v>5</v>
      </c>
      <c r="L36" s="70">
        <v>3</v>
      </c>
      <c r="M36" s="28">
        <f t="shared" si="0"/>
        <v>3.9</v>
      </c>
      <c r="N36" s="29" t="str">
        <f t="shared" si="1"/>
        <v>F</v>
      </c>
      <c r="O36" s="30" t="str">
        <f t="shared" si="2"/>
        <v>Kém</v>
      </c>
      <c r="P36" s="31" t="str">
        <f t="shared" si="5"/>
        <v/>
      </c>
      <c r="Q36" s="32"/>
      <c r="R36" s="3"/>
      <c r="S36" s="21"/>
      <c r="T36" s="72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 x14ac:dyDescent="0.25">
      <c r="B37" s="22">
        <v>29</v>
      </c>
      <c r="C37" s="23" t="s">
        <v>1323</v>
      </c>
      <c r="D37" s="24" t="s">
        <v>131</v>
      </c>
      <c r="E37" s="25" t="s">
        <v>1324</v>
      </c>
      <c r="F37" s="26" t="s">
        <v>1325</v>
      </c>
      <c r="G37" s="23" t="s">
        <v>103</v>
      </c>
      <c r="H37" s="27">
        <v>7</v>
      </c>
      <c r="I37" s="27">
        <v>4</v>
      </c>
      <c r="J37" s="27" t="s">
        <v>25</v>
      </c>
      <c r="K37" s="27">
        <v>4</v>
      </c>
      <c r="L37" s="70">
        <v>2</v>
      </c>
      <c r="M37" s="28">
        <f t="shared" si="0"/>
        <v>3.1</v>
      </c>
      <c r="N37" s="29" t="str">
        <f t="shared" si="1"/>
        <v>F</v>
      </c>
      <c r="O37" s="30" t="str">
        <f t="shared" si="2"/>
        <v>Kém</v>
      </c>
      <c r="P37" s="31" t="str">
        <f t="shared" si="5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 x14ac:dyDescent="0.25">
      <c r="B38" s="22">
        <v>30</v>
      </c>
      <c r="C38" s="23" t="s">
        <v>1326</v>
      </c>
      <c r="D38" s="24" t="s">
        <v>1327</v>
      </c>
      <c r="E38" s="25" t="s">
        <v>168</v>
      </c>
      <c r="F38" s="26" t="s">
        <v>658</v>
      </c>
      <c r="G38" s="23" t="s">
        <v>108</v>
      </c>
      <c r="H38" s="27">
        <v>10</v>
      </c>
      <c r="I38" s="27">
        <v>4</v>
      </c>
      <c r="J38" s="27" t="s">
        <v>25</v>
      </c>
      <c r="K38" s="27">
        <v>4</v>
      </c>
      <c r="L38" s="70">
        <v>2</v>
      </c>
      <c r="M38" s="28">
        <f t="shared" si="0"/>
        <v>3.4</v>
      </c>
      <c r="N38" s="29" t="str">
        <f t="shared" si="1"/>
        <v>F</v>
      </c>
      <c r="O38" s="30" t="str">
        <f t="shared" si="2"/>
        <v>Kém</v>
      </c>
      <c r="P38" s="31" t="str">
        <f t="shared" si="5"/>
        <v/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 x14ac:dyDescent="0.25">
      <c r="B39" s="22">
        <v>31</v>
      </c>
      <c r="C39" s="23" t="s">
        <v>1328</v>
      </c>
      <c r="D39" s="24" t="s">
        <v>120</v>
      </c>
      <c r="E39" s="25" t="s">
        <v>168</v>
      </c>
      <c r="F39" s="26" t="s">
        <v>1329</v>
      </c>
      <c r="G39" s="23" t="s">
        <v>659</v>
      </c>
      <c r="H39" s="27">
        <v>8</v>
      </c>
      <c r="I39" s="27">
        <v>6</v>
      </c>
      <c r="J39" s="27" t="s">
        <v>25</v>
      </c>
      <c r="K39" s="27">
        <v>4</v>
      </c>
      <c r="L39" s="70">
        <v>1</v>
      </c>
      <c r="M39" s="28">
        <f t="shared" si="0"/>
        <v>2.8</v>
      </c>
      <c r="N39" s="29" t="str">
        <f t="shared" si="1"/>
        <v>F</v>
      </c>
      <c r="O39" s="30" t="str">
        <f t="shared" si="2"/>
        <v>Kém</v>
      </c>
      <c r="P39" s="31" t="str">
        <f t="shared" si="5"/>
        <v/>
      </c>
      <c r="Q39" s="32"/>
      <c r="R39" s="3"/>
      <c r="S39" s="21"/>
      <c r="T39" s="72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 x14ac:dyDescent="0.25">
      <c r="B40" s="22">
        <v>32</v>
      </c>
      <c r="C40" s="23" t="s">
        <v>1330</v>
      </c>
      <c r="D40" s="24" t="s">
        <v>660</v>
      </c>
      <c r="E40" s="25" t="s">
        <v>1331</v>
      </c>
      <c r="F40" s="26" t="s">
        <v>661</v>
      </c>
      <c r="G40" s="23" t="s">
        <v>154</v>
      </c>
      <c r="H40" s="27">
        <v>8</v>
      </c>
      <c r="I40" s="27">
        <v>4</v>
      </c>
      <c r="J40" s="27" t="s">
        <v>25</v>
      </c>
      <c r="K40" s="27">
        <v>4</v>
      </c>
      <c r="L40" s="70">
        <v>8</v>
      </c>
      <c r="M40" s="28">
        <f t="shared" si="0"/>
        <v>6.8</v>
      </c>
      <c r="N40" s="29" t="str">
        <f t="shared" si="1"/>
        <v>C+</v>
      </c>
      <c r="O40" s="30" t="str">
        <f t="shared" si="2"/>
        <v>Trung bình</v>
      </c>
      <c r="P40" s="31" t="str">
        <f t="shared" si="5"/>
        <v/>
      </c>
      <c r="Q40" s="32"/>
      <c r="R40" s="3"/>
      <c r="S40" s="21"/>
      <c r="T40" s="72" t="str">
        <f t="shared" si="4"/>
        <v>Đạt</v>
      </c>
      <c r="U40" s="62"/>
      <c r="V40" s="62"/>
      <c r="W40" s="62"/>
      <c r="X40" s="54"/>
      <c r="Y40" s="54"/>
      <c r="Z40" s="54"/>
      <c r="AA40" s="54"/>
      <c r="AB40" s="53"/>
      <c r="AC40" s="54"/>
      <c r="AD40" s="54"/>
      <c r="AE40" s="54"/>
      <c r="AF40" s="54"/>
      <c r="AG40" s="54"/>
      <c r="AH40" s="54"/>
      <c r="AI40" s="55"/>
    </row>
    <row r="41" spans="2:35" ht="30" customHeight="1" x14ac:dyDescent="0.25">
      <c r="B41" s="22">
        <v>33</v>
      </c>
      <c r="C41" s="23" t="s">
        <v>1332</v>
      </c>
      <c r="D41" s="24" t="s">
        <v>1333</v>
      </c>
      <c r="E41" s="25" t="s">
        <v>563</v>
      </c>
      <c r="F41" s="26" t="s">
        <v>1334</v>
      </c>
      <c r="G41" s="23" t="s">
        <v>410</v>
      </c>
      <c r="H41" s="27">
        <v>6</v>
      </c>
      <c r="I41" s="27">
        <v>4</v>
      </c>
      <c r="J41" s="27" t="s">
        <v>25</v>
      </c>
      <c r="K41" s="27">
        <v>4</v>
      </c>
      <c r="L41" s="70">
        <v>0</v>
      </c>
      <c r="M41" s="28">
        <f t="shared" ref="M41:M72" si="6">ROUND(SUMPRODUCT(H41:L41,$H$8:$L$8)/100,1)</f>
        <v>1.8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Kém</v>
      </c>
      <c r="P41" s="75" t="s">
        <v>1087</v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 x14ac:dyDescent="0.25">
      <c r="B42" s="22">
        <v>34</v>
      </c>
      <c r="C42" s="23" t="s">
        <v>1335</v>
      </c>
      <c r="D42" s="24" t="s">
        <v>1336</v>
      </c>
      <c r="E42" s="25" t="s">
        <v>563</v>
      </c>
      <c r="F42" s="26" t="s">
        <v>265</v>
      </c>
      <c r="G42" s="23" t="s">
        <v>48</v>
      </c>
      <c r="H42" s="27">
        <v>7</v>
      </c>
      <c r="I42" s="27">
        <v>4</v>
      </c>
      <c r="J42" s="27" t="s">
        <v>25</v>
      </c>
      <c r="K42" s="27">
        <v>4</v>
      </c>
      <c r="L42" s="70">
        <v>1</v>
      </c>
      <c r="M42" s="28">
        <f t="shared" si="6"/>
        <v>2.5</v>
      </c>
      <c r="N42" s="29" t="str">
        <f t="shared" si="7"/>
        <v>F</v>
      </c>
      <c r="O42" s="30" t="str">
        <f t="shared" si="8"/>
        <v>Kém</v>
      </c>
      <c r="P42" s="31" t="str">
        <f>+IF(OR($H42=0,$I42=0,$J42=0,$K42=0),"Không đủ ĐKDT",IF(AND(L42=0,M42&gt;4),"Không đạt",""))</f>
        <v/>
      </c>
      <c r="Q42" s="32"/>
      <c r="R42" s="3"/>
      <c r="S42" s="21"/>
      <c r="T42" s="72" t="str">
        <f t="shared" si="9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 x14ac:dyDescent="0.25">
      <c r="B43" s="22">
        <v>35</v>
      </c>
      <c r="C43" s="23" t="s">
        <v>1337</v>
      </c>
      <c r="D43" s="24" t="s">
        <v>329</v>
      </c>
      <c r="E43" s="25" t="s">
        <v>195</v>
      </c>
      <c r="F43" s="26" t="s">
        <v>321</v>
      </c>
      <c r="G43" s="23" t="s">
        <v>73</v>
      </c>
      <c r="H43" s="27">
        <v>2</v>
      </c>
      <c r="I43" s="27">
        <v>4</v>
      </c>
      <c r="J43" s="27" t="s">
        <v>25</v>
      </c>
      <c r="K43" s="27">
        <v>4</v>
      </c>
      <c r="L43" s="70">
        <v>0</v>
      </c>
      <c r="M43" s="28">
        <f t="shared" si="6"/>
        <v>1.4</v>
      </c>
      <c r="N43" s="29" t="str">
        <f t="shared" si="7"/>
        <v>F</v>
      </c>
      <c r="O43" s="30" t="str">
        <f t="shared" si="8"/>
        <v>Kém</v>
      </c>
      <c r="P43" s="75" t="s">
        <v>1087</v>
      </c>
      <c r="Q43" s="32"/>
      <c r="R43" s="3"/>
      <c r="S43" s="21"/>
      <c r="T43" s="72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 x14ac:dyDescent="0.25">
      <c r="B44" s="22">
        <v>36</v>
      </c>
      <c r="C44" s="23" t="s">
        <v>1338</v>
      </c>
      <c r="D44" s="24" t="s">
        <v>1339</v>
      </c>
      <c r="E44" s="25" t="s">
        <v>195</v>
      </c>
      <c r="F44" s="26" t="s">
        <v>313</v>
      </c>
      <c r="G44" s="23" t="s">
        <v>93</v>
      </c>
      <c r="H44" s="27">
        <v>9</v>
      </c>
      <c r="I44" s="27">
        <v>4</v>
      </c>
      <c r="J44" s="27" t="s">
        <v>25</v>
      </c>
      <c r="K44" s="27">
        <v>5</v>
      </c>
      <c r="L44" s="70">
        <v>1</v>
      </c>
      <c r="M44" s="28">
        <f t="shared" si="6"/>
        <v>2.9</v>
      </c>
      <c r="N44" s="29" t="str">
        <f t="shared" si="7"/>
        <v>F</v>
      </c>
      <c r="O44" s="30" t="str">
        <f t="shared" si="8"/>
        <v>Kém</v>
      </c>
      <c r="P44" s="31" t="str">
        <f>+IF(OR($H44=0,$I44=0,$J44=0,$K44=0),"Không đủ ĐKDT",IF(AND(L44=0,M44&gt;4),"Không đạt",""))</f>
        <v/>
      </c>
      <c r="Q44" s="32"/>
      <c r="R44" s="3"/>
      <c r="S44" s="21"/>
      <c r="T44" s="72" t="str">
        <f t="shared" si="9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 x14ac:dyDescent="0.25">
      <c r="B45" s="22">
        <v>37</v>
      </c>
      <c r="C45" s="23" t="s">
        <v>1340</v>
      </c>
      <c r="D45" s="24" t="s">
        <v>619</v>
      </c>
      <c r="E45" s="25" t="s">
        <v>195</v>
      </c>
      <c r="F45" s="26" t="s">
        <v>1341</v>
      </c>
      <c r="G45" s="23" t="s">
        <v>136</v>
      </c>
      <c r="H45" s="27">
        <v>10</v>
      </c>
      <c r="I45" s="27">
        <v>6</v>
      </c>
      <c r="J45" s="27" t="s">
        <v>25</v>
      </c>
      <c r="K45" s="27">
        <v>7</v>
      </c>
      <c r="L45" s="70">
        <v>4</v>
      </c>
      <c r="M45" s="28">
        <f t="shared" si="6"/>
        <v>5.4</v>
      </c>
      <c r="N45" s="29" t="str">
        <f t="shared" si="7"/>
        <v>D+</v>
      </c>
      <c r="O45" s="30" t="str">
        <f t="shared" si="8"/>
        <v>Trung bình yếu</v>
      </c>
      <c r="P45" s="31" t="str">
        <f>+IF(OR($H45=0,$I45=0,$J45=0,$K45=0),"Không đủ ĐKDT",IF(AND(L45=0,M45&gt;4),"Không đạt",""))</f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 x14ac:dyDescent="0.25">
      <c r="B46" s="22">
        <v>38</v>
      </c>
      <c r="C46" s="23" t="s">
        <v>1342</v>
      </c>
      <c r="D46" s="24" t="s">
        <v>1343</v>
      </c>
      <c r="E46" s="25" t="s">
        <v>199</v>
      </c>
      <c r="F46" s="26" t="s">
        <v>1344</v>
      </c>
      <c r="G46" s="23" t="s">
        <v>63</v>
      </c>
      <c r="H46" s="27">
        <v>9</v>
      </c>
      <c r="I46" s="27">
        <v>4</v>
      </c>
      <c r="J46" s="27" t="s">
        <v>25</v>
      </c>
      <c r="K46" s="27">
        <v>4</v>
      </c>
      <c r="L46" s="70">
        <v>3</v>
      </c>
      <c r="M46" s="28">
        <f t="shared" si="6"/>
        <v>3.9</v>
      </c>
      <c r="N46" s="29" t="str">
        <f t="shared" si="7"/>
        <v>F</v>
      </c>
      <c r="O46" s="30" t="str">
        <f t="shared" si="8"/>
        <v>Kém</v>
      </c>
      <c r="P46" s="31" t="str">
        <f>+IF(OR($H46=0,$I46=0,$J46=0,$K46=0),"Không đủ ĐKDT",IF(AND(L46=0,M46&gt;4),"Không đạt",""))</f>
        <v/>
      </c>
      <c r="Q46" s="32"/>
      <c r="R46" s="3"/>
      <c r="S46" s="21"/>
      <c r="T46" s="72" t="str">
        <f t="shared" si="9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 x14ac:dyDescent="0.25">
      <c r="B47" s="22">
        <v>39</v>
      </c>
      <c r="C47" s="23" t="s">
        <v>1345</v>
      </c>
      <c r="D47" s="24" t="s">
        <v>142</v>
      </c>
      <c r="E47" s="25" t="s">
        <v>401</v>
      </c>
      <c r="F47" s="26" t="s">
        <v>1346</v>
      </c>
      <c r="G47" s="23" t="s">
        <v>659</v>
      </c>
      <c r="H47" s="27">
        <v>8</v>
      </c>
      <c r="I47" s="27">
        <v>4</v>
      </c>
      <c r="J47" s="27" t="s">
        <v>25</v>
      </c>
      <c r="K47" s="27">
        <v>4</v>
      </c>
      <c r="L47" s="70">
        <v>1</v>
      </c>
      <c r="M47" s="28">
        <f t="shared" si="6"/>
        <v>2.6</v>
      </c>
      <c r="N47" s="29" t="str">
        <f t="shared" si="7"/>
        <v>F</v>
      </c>
      <c r="O47" s="30" t="str">
        <f t="shared" si="8"/>
        <v>Kém</v>
      </c>
      <c r="P47" s="31" t="str">
        <f>+IF(OR($H47=0,$I47=0,$J47=0,$K47=0),"Không đủ ĐKDT",IF(AND(L47=0,M47&gt;4),"Không đạt",""))</f>
        <v/>
      </c>
      <c r="Q47" s="32"/>
      <c r="R47" s="3"/>
      <c r="S47" s="21"/>
      <c r="T47" s="72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 x14ac:dyDescent="0.25">
      <c r="B48" s="22">
        <v>40</v>
      </c>
      <c r="C48" s="23" t="s">
        <v>1347</v>
      </c>
      <c r="D48" s="24" t="s">
        <v>1348</v>
      </c>
      <c r="E48" s="25" t="s">
        <v>214</v>
      </c>
      <c r="F48" s="26" t="s">
        <v>1349</v>
      </c>
      <c r="G48" s="23" t="s">
        <v>499</v>
      </c>
      <c r="H48" s="27">
        <v>6</v>
      </c>
      <c r="I48" s="27">
        <v>4</v>
      </c>
      <c r="J48" s="27" t="s">
        <v>25</v>
      </c>
      <c r="K48" s="27">
        <v>4</v>
      </c>
      <c r="L48" s="70">
        <v>0</v>
      </c>
      <c r="M48" s="28">
        <f t="shared" si="6"/>
        <v>1.8</v>
      </c>
      <c r="N48" s="29" t="str">
        <f t="shared" si="7"/>
        <v>F</v>
      </c>
      <c r="O48" s="30" t="str">
        <f t="shared" si="8"/>
        <v>Kém</v>
      </c>
      <c r="P48" s="75" t="s">
        <v>1087</v>
      </c>
      <c r="Q48" s="32"/>
      <c r="R48" s="3"/>
      <c r="S48" s="21"/>
      <c r="T48" s="72" t="str">
        <f t="shared" si="9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 x14ac:dyDescent="0.25">
      <c r="B49" s="22">
        <v>41</v>
      </c>
      <c r="C49" s="23" t="s">
        <v>1350</v>
      </c>
      <c r="D49" s="24" t="s">
        <v>1351</v>
      </c>
      <c r="E49" s="25" t="s">
        <v>220</v>
      </c>
      <c r="F49" s="26" t="s">
        <v>636</v>
      </c>
      <c r="G49" s="23" t="s">
        <v>164</v>
      </c>
      <c r="H49" s="27">
        <v>8</v>
      </c>
      <c r="I49" s="27">
        <v>4</v>
      </c>
      <c r="J49" s="27" t="s">
        <v>25</v>
      </c>
      <c r="K49" s="27">
        <v>5</v>
      </c>
      <c r="L49" s="70">
        <v>3</v>
      </c>
      <c r="M49" s="28">
        <f t="shared" si="6"/>
        <v>4</v>
      </c>
      <c r="N49" s="29" t="str">
        <f t="shared" si="7"/>
        <v>D</v>
      </c>
      <c r="O49" s="30" t="str">
        <f t="shared" si="8"/>
        <v>Trung bình yếu</v>
      </c>
      <c r="P49" s="31" t="str">
        <f>+IF(OR($H49=0,$I49=0,$J49=0,$K49=0),"Không đủ ĐKDT",IF(AND(L49=0,M49&gt;4),"Không đạt",""))</f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" customHeight="1" x14ac:dyDescent="0.25">
      <c r="B50" s="22">
        <v>42</v>
      </c>
      <c r="C50" s="23" t="s">
        <v>1352</v>
      </c>
      <c r="D50" s="24" t="s">
        <v>293</v>
      </c>
      <c r="E50" s="25" t="s">
        <v>231</v>
      </c>
      <c r="F50" s="26" t="s">
        <v>1353</v>
      </c>
      <c r="G50" s="23" t="s">
        <v>164</v>
      </c>
      <c r="H50" s="27">
        <v>10</v>
      </c>
      <c r="I50" s="27">
        <v>4</v>
      </c>
      <c r="J50" s="27" t="s">
        <v>25</v>
      </c>
      <c r="K50" s="27">
        <v>4</v>
      </c>
      <c r="L50" s="70">
        <v>1</v>
      </c>
      <c r="M50" s="28">
        <f t="shared" si="6"/>
        <v>2.8</v>
      </c>
      <c r="N50" s="29" t="str">
        <f t="shared" si="7"/>
        <v>F</v>
      </c>
      <c r="O50" s="30" t="str">
        <f t="shared" si="8"/>
        <v>Kém</v>
      </c>
      <c r="P50" s="31" t="str">
        <f>+IF(OR($H50=0,$I50=0,$J50=0,$K50=0),"Không đủ ĐKDT",IF(AND(L50=0,M50&gt;4),"Không đạt",""))</f>
        <v/>
      </c>
      <c r="Q50" s="32"/>
      <c r="R50" s="3"/>
      <c r="S50" s="21"/>
      <c r="T50" s="72" t="str">
        <f t="shared" si="9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" customHeight="1" x14ac:dyDescent="0.25">
      <c r="B51" s="22">
        <v>43</v>
      </c>
      <c r="C51" s="23" t="s">
        <v>1354</v>
      </c>
      <c r="D51" s="24" t="s">
        <v>575</v>
      </c>
      <c r="E51" s="25" t="s">
        <v>1355</v>
      </c>
      <c r="F51" s="26" t="s">
        <v>1356</v>
      </c>
      <c r="G51" s="23" t="s">
        <v>83</v>
      </c>
      <c r="H51" s="27">
        <v>8</v>
      </c>
      <c r="I51" s="27">
        <v>4</v>
      </c>
      <c r="J51" s="27" t="s">
        <v>25</v>
      </c>
      <c r="K51" s="27">
        <v>4</v>
      </c>
      <c r="L51" s="70">
        <v>2</v>
      </c>
      <c r="M51" s="28">
        <f t="shared" si="6"/>
        <v>3.2</v>
      </c>
      <c r="N51" s="29" t="str">
        <f t="shared" si="7"/>
        <v>F</v>
      </c>
      <c r="O51" s="30" t="str">
        <f t="shared" si="8"/>
        <v>Kém</v>
      </c>
      <c r="P51" s="31" t="str">
        <f>+IF(OR($H51=0,$I51=0,$J51=0,$K51=0),"Không đủ ĐKDT",IF(AND(L51=0,M51&gt;4),"Không đạt",""))</f>
        <v/>
      </c>
      <c r="Q51" s="32"/>
      <c r="R51" s="3"/>
      <c r="S51" s="21"/>
      <c r="T51" s="72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 x14ac:dyDescent="0.25">
      <c r="B52" s="22">
        <v>44</v>
      </c>
      <c r="C52" s="23" t="s">
        <v>1357</v>
      </c>
      <c r="D52" s="24" t="s">
        <v>113</v>
      </c>
      <c r="E52" s="25" t="s">
        <v>1358</v>
      </c>
      <c r="F52" s="26" t="s">
        <v>1359</v>
      </c>
      <c r="G52" s="23" t="s">
        <v>164</v>
      </c>
      <c r="H52" s="27">
        <v>2</v>
      </c>
      <c r="I52" s="27">
        <v>4</v>
      </c>
      <c r="J52" s="27" t="s">
        <v>25</v>
      </c>
      <c r="K52" s="27">
        <v>4</v>
      </c>
      <c r="L52" s="70">
        <v>0</v>
      </c>
      <c r="M52" s="28">
        <f t="shared" si="6"/>
        <v>1.4</v>
      </c>
      <c r="N52" s="29" t="str">
        <f t="shared" si="7"/>
        <v>F</v>
      </c>
      <c r="O52" s="30" t="str">
        <f t="shared" si="8"/>
        <v>Kém</v>
      </c>
      <c r="P52" s="75" t="s">
        <v>1087</v>
      </c>
      <c r="Q52" s="32"/>
      <c r="R52" s="3"/>
      <c r="S52" s="21"/>
      <c r="T52" s="72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 x14ac:dyDescent="0.25">
      <c r="B53" s="22">
        <v>45</v>
      </c>
      <c r="C53" s="23" t="s">
        <v>1360</v>
      </c>
      <c r="D53" s="24" t="s">
        <v>65</v>
      </c>
      <c r="E53" s="25" t="s">
        <v>243</v>
      </c>
      <c r="F53" s="26" t="s">
        <v>1361</v>
      </c>
      <c r="G53" s="23" t="s">
        <v>1316</v>
      </c>
      <c r="H53" s="27">
        <v>10</v>
      </c>
      <c r="I53" s="27">
        <v>4</v>
      </c>
      <c r="J53" s="27" t="s">
        <v>25</v>
      </c>
      <c r="K53" s="27">
        <v>4</v>
      </c>
      <c r="L53" s="70">
        <v>1</v>
      </c>
      <c r="M53" s="28">
        <f t="shared" si="6"/>
        <v>2.8</v>
      </c>
      <c r="N53" s="29" t="str">
        <f t="shared" si="7"/>
        <v>F</v>
      </c>
      <c r="O53" s="30" t="str">
        <f t="shared" si="8"/>
        <v>Kém</v>
      </c>
      <c r="P53" s="31" t="str">
        <f t="shared" ref="P53:P58" si="10">+IF(OR($H53=0,$I53=0,$J53=0,$K53=0),"Không đủ ĐKDT",IF(AND(L53=0,M53&gt;4),"Không đạt",""))</f>
        <v/>
      </c>
      <c r="Q53" s="32"/>
      <c r="R53" s="3"/>
      <c r="S53" s="21"/>
      <c r="T53" s="72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 x14ac:dyDescent="0.25">
      <c r="B54" s="22">
        <v>46</v>
      </c>
      <c r="C54" s="23" t="s">
        <v>1362</v>
      </c>
      <c r="D54" s="24" t="s">
        <v>120</v>
      </c>
      <c r="E54" s="25" t="s">
        <v>243</v>
      </c>
      <c r="F54" s="26" t="s">
        <v>662</v>
      </c>
      <c r="G54" s="23" t="s">
        <v>115</v>
      </c>
      <c r="H54" s="27">
        <v>9</v>
      </c>
      <c r="I54" s="27">
        <v>4</v>
      </c>
      <c r="J54" s="27" t="s">
        <v>25</v>
      </c>
      <c r="K54" s="27">
        <v>4</v>
      </c>
      <c r="L54" s="70">
        <v>1</v>
      </c>
      <c r="M54" s="28">
        <f t="shared" si="6"/>
        <v>2.7</v>
      </c>
      <c r="N54" s="29" t="str">
        <f t="shared" si="7"/>
        <v>F</v>
      </c>
      <c r="O54" s="30" t="str">
        <f t="shared" si="8"/>
        <v>Kém</v>
      </c>
      <c r="P54" s="31" t="str">
        <f t="shared" si="10"/>
        <v/>
      </c>
      <c r="Q54" s="32"/>
      <c r="R54" s="3"/>
      <c r="S54" s="21"/>
      <c r="T54" s="72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 x14ac:dyDescent="0.25">
      <c r="B55" s="22">
        <v>47</v>
      </c>
      <c r="C55" s="23" t="s">
        <v>1363</v>
      </c>
      <c r="D55" s="24" t="s">
        <v>463</v>
      </c>
      <c r="E55" s="25" t="s">
        <v>434</v>
      </c>
      <c r="F55" s="26" t="s">
        <v>1156</v>
      </c>
      <c r="G55" s="23" t="s">
        <v>108</v>
      </c>
      <c r="H55" s="27">
        <v>8</v>
      </c>
      <c r="I55" s="27">
        <v>4</v>
      </c>
      <c r="J55" s="27" t="s">
        <v>25</v>
      </c>
      <c r="K55" s="27">
        <v>4</v>
      </c>
      <c r="L55" s="70">
        <v>2</v>
      </c>
      <c r="M55" s="28">
        <f t="shared" si="6"/>
        <v>3.2</v>
      </c>
      <c r="N55" s="29" t="str">
        <f t="shared" si="7"/>
        <v>F</v>
      </c>
      <c r="O55" s="30" t="str">
        <f t="shared" si="8"/>
        <v>Kém</v>
      </c>
      <c r="P55" s="31" t="str">
        <f t="shared" si="10"/>
        <v/>
      </c>
      <c r="Q55" s="32"/>
      <c r="R55" s="3"/>
      <c r="S55" s="21"/>
      <c r="T55" s="72" t="str">
        <f t="shared" si="9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 x14ac:dyDescent="0.25">
      <c r="B56" s="22">
        <v>48</v>
      </c>
      <c r="C56" s="23" t="s">
        <v>1364</v>
      </c>
      <c r="D56" s="24" t="s">
        <v>463</v>
      </c>
      <c r="E56" s="25" t="s">
        <v>434</v>
      </c>
      <c r="F56" s="26" t="s">
        <v>1365</v>
      </c>
      <c r="G56" s="23" t="s">
        <v>103</v>
      </c>
      <c r="H56" s="27">
        <v>9</v>
      </c>
      <c r="I56" s="27">
        <v>4</v>
      </c>
      <c r="J56" s="27" t="s">
        <v>25</v>
      </c>
      <c r="K56" s="27">
        <v>4</v>
      </c>
      <c r="L56" s="70">
        <v>2</v>
      </c>
      <c r="M56" s="28">
        <f t="shared" si="6"/>
        <v>3.3</v>
      </c>
      <c r="N56" s="29" t="str">
        <f t="shared" si="7"/>
        <v>F</v>
      </c>
      <c r="O56" s="30" t="str">
        <f t="shared" si="8"/>
        <v>Kém</v>
      </c>
      <c r="P56" s="31" t="str">
        <f t="shared" si="10"/>
        <v/>
      </c>
      <c r="Q56" s="32"/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 x14ac:dyDescent="0.25">
      <c r="B57" s="22">
        <v>49</v>
      </c>
      <c r="C57" s="23" t="s">
        <v>1366</v>
      </c>
      <c r="D57" s="24" t="s">
        <v>663</v>
      </c>
      <c r="E57" s="25" t="s">
        <v>264</v>
      </c>
      <c r="F57" s="26" t="s">
        <v>470</v>
      </c>
      <c r="G57" s="23" t="s">
        <v>108</v>
      </c>
      <c r="H57" s="27">
        <v>8</v>
      </c>
      <c r="I57" s="27">
        <v>4</v>
      </c>
      <c r="J57" s="27" t="s">
        <v>25</v>
      </c>
      <c r="K57" s="27">
        <v>4</v>
      </c>
      <c r="L57" s="70">
        <v>1</v>
      </c>
      <c r="M57" s="28">
        <f t="shared" si="6"/>
        <v>2.6</v>
      </c>
      <c r="N57" s="29" t="str">
        <f t="shared" si="7"/>
        <v>F</v>
      </c>
      <c r="O57" s="30" t="str">
        <f t="shared" si="8"/>
        <v>Kém</v>
      </c>
      <c r="P57" s="31" t="str">
        <f t="shared" si="10"/>
        <v/>
      </c>
      <c r="Q57" s="32"/>
      <c r="R57" s="3"/>
      <c r="S57" s="21"/>
      <c r="T57" s="72" t="str">
        <f t="shared" si="9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" customHeight="1" x14ac:dyDescent="0.25">
      <c r="B58" s="22">
        <v>50</v>
      </c>
      <c r="C58" s="23" t="s">
        <v>1367</v>
      </c>
      <c r="D58" s="24" t="s">
        <v>1368</v>
      </c>
      <c r="E58" s="25" t="s">
        <v>264</v>
      </c>
      <c r="F58" s="26" t="s">
        <v>1165</v>
      </c>
      <c r="G58" s="23" t="s">
        <v>154</v>
      </c>
      <c r="H58" s="27">
        <v>6</v>
      </c>
      <c r="I58" s="27">
        <v>4</v>
      </c>
      <c r="J58" s="27" t="s">
        <v>25</v>
      </c>
      <c r="K58" s="27">
        <v>4</v>
      </c>
      <c r="L58" s="70">
        <v>1</v>
      </c>
      <c r="M58" s="28">
        <f t="shared" si="6"/>
        <v>2.4</v>
      </c>
      <c r="N58" s="29" t="str">
        <f t="shared" si="7"/>
        <v>F</v>
      </c>
      <c r="O58" s="30" t="str">
        <f t="shared" si="8"/>
        <v>Kém</v>
      </c>
      <c r="P58" s="31" t="str">
        <f t="shared" si="10"/>
        <v/>
      </c>
      <c r="Q58" s="32"/>
      <c r="R58" s="3"/>
      <c r="S58" s="21"/>
      <c r="T58" s="72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 x14ac:dyDescent="0.25">
      <c r="B59" s="22">
        <v>51</v>
      </c>
      <c r="C59" s="23" t="s">
        <v>1369</v>
      </c>
      <c r="D59" s="24" t="s">
        <v>194</v>
      </c>
      <c r="E59" s="25" t="s">
        <v>264</v>
      </c>
      <c r="F59" s="26" t="s">
        <v>1370</v>
      </c>
      <c r="G59" s="23" t="s">
        <v>83</v>
      </c>
      <c r="H59" s="27">
        <v>3</v>
      </c>
      <c r="I59" s="27">
        <v>4</v>
      </c>
      <c r="J59" s="27" t="s">
        <v>25</v>
      </c>
      <c r="K59" s="27">
        <v>4</v>
      </c>
      <c r="L59" s="70">
        <v>0</v>
      </c>
      <c r="M59" s="28">
        <f t="shared" si="6"/>
        <v>1.5</v>
      </c>
      <c r="N59" s="29" t="str">
        <f t="shared" si="7"/>
        <v>F</v>
      </c>
      <c r="O59" s="30" t="str">
        <f t="shared" si="8"/>
        <v>Kém</v>
      </c>
      <c r="P59" s="75" t="s">
        <v>1087</v>
      </c>
      <c r="Q59" s="32"/>
      <c r="R59" s="3"/>
      <c r="S59" s="21"/>
      <c r="T59" s="72" t="str">
        <f t="shared" si="9"/>
        <v>Học lại</v>
      </c>
      <c r="U59" s="63"/>
      <c r="V59" s="63"/>
      <c r="W59" s="76"/>
      <c r="X59" s="53"/>
      <c r="Y59" s="53"/>
      <c r="Z59" s="53"/>
      <c r="AA59" s="64"/>
      <c r="AB59" s="53"/>
      <c r="AC59" s="65"/>
      <c r="AD59" s="66"/>
      <c r="AE59" s="65"/>
      <c r="AF59" s="66"/>
      <c r="AG59" s="65"/>
      <c r="AH59" s="53"/>
      <c r="AI59" s="64"/>
    </row>
    <row r="60" spans="2:35" ht="30" customHeight="1" x14ac:dyDescent="0.25">
      <c r="B60" s="22">
        <v>52</v>
      </c>
      <c r="C60" s="23" t="s">
        <v>1371</v>
      </c>
      <c r="D60" s="24" t="s">
        <v>463</v>
      </c>
      <c r="E60" s="25" t="s">
        <v>1372</v>
      </c>
      <c r="F60" s="26" t="s">
        <v>327</v>
      </c>
      <c r="G60" s="23" t="s">
        <v>78</v>
      </c>
      <c r="H60" s="27">
        <v>9</v>
      </c>
      <c r="I60" s="27">
        <v>4</v>
      </c>
      <c r="J60" s="27" t="s">
        <v>25</v>
      </c>
      <c r="K60" s="27">
        <v>5</v>
      </c>
      <c r="L60" s="70">
        <v>8</v>
      </c>
      <c r="M60" s="28">
        <f t="shared" si="6"/>
        <v>7.1</v>
      </c>
      <c r="N60" s="29" t="str">
        <f t="shared" si="7"/>
        <v>B</v>
      </c>
      <c r="O60" s="30" t="str">
        <f t="shared" si="8"/>
        <v>Khá</v>
      </c>
      <c r="P60" s="31" t="str">
        <f>+IF(OR($H60=0,$I60=0,$J60=0,$K60=0),"Không đủ ĐKDT",IF(AND(L60=0,M60&gt;4),"Không đạt",""))</f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" customHeight="1" x14ac:dyDescent="0.25">
      <c r="B61" s="22">
        <v>53</v>
      </c>
      <c r="C61" s="23" t="s">
        <v>1373</v>
      </c>
      <c r="D61" s="24" t="s">
        <v>509</v>
      </c>
      <c r="E61" s="25" t="s">
        <v>271</v>
      </c>
      <c r="F61" s="26" t="s">
        <v>553</v>
      </c>
      <c r="G61" s="23" t="s">
        <v>78</v>
      </c>
      <c r="H61" s="27">
        <v>8</v>
      </c>
      <c r="I61" s="27">
        <v>4</v>
      </c>
      <c r="J61" s="27" t="s">
        <v>25</v>
      </c>
      <c r="K61" s="27">
        <v>5</v>
      </c>
      <c r="L61" s="70">
        <v>4</v>
      </c>
      <c r="M61" s="28">
        <f t="shared" si="6"/>
        <v>4.5999999999999996</v>
      </c>
      <c r="N61" s="29" t="str">
        <f t="shared" si="7"/>
        <v>D</v>
      </c>
      <c r="O61" s="30" t="str">
        <f t="shared" si="8"/>
        <v>Trung bình yếu</v>
      </c>
      <c r="P61" s="31" t="str">
        <f>+IF(OR($H61=0,$I61=0,$J61=0,$K61=0),"Không đủ ĐKDT",IF(AND(L61=0,M61&gt;4),"Không đạt",""))</f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 x14ac:dyDescent="0.25">
      <c r="B62" s="22">
        <v>54</v>
      </c>
      <c r="C62" s="23" t="s">
        <v>1374</v>
      </c>
      <c r="D62" s="24" t="s">
        <v>1375</v>
      </c>
      <c r="E62" s="25" t="s">
        <v>271</v>
      </c>
      <c r="F62" s="26" t="s">
        <v>551</v>
      </c>
      <c r="G62" s="23" t="s">
        <v>164</v>
      </c>
      <c r="H62" s="27">
        <v>9</v>
      </c>
      <c r="I62" s="27">
        <v>4</v>
      </c>
      <c r="J62" s="27" t="s">
        <v>25</v>
      </c>
      <c r="K62" s="27">
        <v>4</v>
      </c>
      <c r="L62" s="70">
        <v>2</v>
      </c>
      <c r="M62" s="28">
        <f t="shared" si="6"/>
        <v>3.3</v>
      </c>
      <c r="N62" s="29" t="str">
        <f t="shared" si="7"/>
        <v>F</v>
      </c>
      <c r="O62" s="30" t="str">
        <f t="shared" si="8"/>
        <v>Kém</v>
      </c>
      <c r="P62" s="31" t="str">
        <f>+IF(OR($H62=0,$I62=0,$J62=0,$K62=0),"Không đủ ĐKDT",IF(AND(L62=0,M62&gt;4),"Không đạt",""))</f>
        <v/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 x14ac:dyDescent="0.25">
      <c r="B63" s="22">
        <v>55</v>
      </c>
      <c r="C63" s="23" t="s">
        <v>1376</v>
      </c>
      <c r="D63" s="24" t="s">
        <v>142</v>
      </c>
      <c r="E63" s="25" t="s">
        <v>278</v>
      </c>
      <c r="F63" s="26" t="s">
        <v>479</v>
      </c>
      <c r="G63" s="23" t="s">
        <v>93</v>
      </c>
      <c r="H63" s="27">
        <v>8</v>
      </c>
      <c r="I63" s="27">
        <v>4</v>
      </c>
      <c r="J63" s="27" t="s">
        <v>25</v>
      </c>
      <c r="K63" s="27">
        <v>5</v>
      </c>
      <c r="L63" s="70">
        <v>1</v>
      </c>
      <c r="M63" s="28">
        <f t="shared" si="6"/>
        <v>2.8</v>
      </c>
      <c r="N63" s="29" t="str">
        <f t="shared" si="7"/>
        <v>F</v>
      </c>
      <c r="O63" s="30" t="str">
        <f t="shared" si="8"/>
        <v>Kém</v>
      </c>
      <c r="P63" s="31" t="str">
        <f>+IF(OR($H63=0,$I63=0,$J63=0,$K63=0),"Không đủ ĐKDT",IF(AND(L63=0,M63&gt;4),"Không đạt",""))</f>
        <v/>
      </c>
      <c r="Q63" s="32"/>
      <c r="R63" s="3"/>
      <c r="S63" s="21"/>
      <c r="T63" s="72" t="str">
        <f t="shared" si="9"/>
        <v>Học lại</v>
      </c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2:35" ht="30" customHeight="1" x14ac:dyDescent="0.25">
      <c r="B64" s="22">
        <v>56</v>
      </c>
      <c r="C64" s="23" t="s">
        <v>1377</v>
      </c>
      <c r="D64" s="24" t="s">
        <v>1378</v>
      </c>
      <c r="E64" s="25" t="s">
        <v>278</v>
      </c>
      <c r="F64" s="26" t="s">
        <v>549</v>
      </c>
      <c r="G64" s="23" t="s">
        <v>68</v>
      </c>
      <c r="H64" s="27">
        <v>7</v>
      </c>
      <c r="I64" s="27">
        <v>4</v>
      </c>
      <c r="J64" s="27" t="s">
        <v>25</v>
      </c>
      <c r="K64" s="27">
        <v>4</v>
      </c>
      <c r="L64" s="70">
        <v>0</v>
      </c>
      <c r="M64" s="28">
        <f t="shared" si="6"/>
        <v>1.9</v>
      </c>
      <c r="N64" s="29" t="str">
        <f t="shared" si="7"/>
        <v>F</v>
      </c>
      <c r="O64" s="30" t="str">
        <f t="shared" si="8"/>
        <v>Kém</v>
      </c>
      <c r="P64" s="75" t="s">
        <v>1087</v>
      </c>
      <c r="Q64" s="32"/>
      <c r="R64" s="3"/>
      <c r="S64" s="21"/>
      <c r="T64" s="72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" customHeight="1" x14ac:dyDescent="0.25">
      <c r="B65" s="22">
        <v>57</v>
      </c>
      <c r="C65" s="23" t="s">
        <v>1379</v>
      </c>
      <c r="D65" s="24" t="s">
        <v>1380</v>
      </c>
      <c r="E65" s="25" t="s">
        <v>278</v>
      </c>
      <c r="F65" s="26" t="s">
        <v>1319</v>
      </c>
      <c r="G65" s="23" t="s">
        <v>115</v>
      </c>
      <c r="H65" s="27">
        <v>1</v>
      </c>
      <c r="I65" s="27">
        <v>4</v>
      </c>
      <c r="J65" s="27" t="s">
        <v>25</v>
      </c>
      <c r="K65" s="27">
        <v>4</v>
      </c>
      <c r="L65" s="70">
        <v>0</v>
      </c>
      <c r="M65" s="28">
        <f t="shared" si="6"/>
        <v>1.3</v>
      </c>
      <c r="N65" s="29" t="str">
        <f t="shared" si="7"/>
        <v>F</v>
      </c>
      <c r="O65" s="30" t="str">
        <f t="shared" si="8"/>
        <v>Kém</v>
      </c>
      <c r="P65" s="75" t="s">
        <v>1087</v>
      </c>
      <c r="Q65" s="32"/>
      <c r="R65" s="3"/>
      <c r="S65" s="21"/>
      <c r="T65" s="72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 x14ac:dyDescent="0.25">
      <c r="B66" s="22">
        <v>58</v>
      </c>
      <c r="C66" s="23" t="s">
        <v>1381</v>
      </c>
      <c r="D66" s="24" t="s">
        <v>1382</v>
      </c>
      <c r="E66" s="25" t="s">
        <v>278</v>
      </c>
      <c r="F66" s="26" t="s">
        <v>637</v>
      </c>
      <c r="G66" s="23" t="s">
        <v>48</v>
      </c>
      <c r="H66" s="27">
        <v>8</v>
      </c>
      <c r="I66" s="27">
        <v>4</v>
      </c>
      <c r="J66" s="27" t="s">
        <v>25</v>
      </c>
      <c r="K66" s="27">
        <v>4</v>
      </c>
      <c r="L66" s="70">
        <v>1</v>
      </c>
      <c r="M66" s="28">
        <f t="shared" si="6"/>
        <v>2.6</v>
      </c>
      <c r="N66" s="29" t="str">
        <f t="shared" si="7"/>
        <v>F</v>
      </c>
      <c r="O66" s="30" t="str">
        <f t="shared" si="8"/>
        <v>Kém</v>
      </c>
      <c r="P66" s="31" t="str">
        <f t="shared" ref="P66:P73" si="11">+IF(OR($H66=0,$I66=0,$J66=0,$K66=0),"Không đủ ĐKDT",IF(AND(L66=0,M66&gt;4),"Không đạt",""))</f>
        <v/>
      </c>
      <c r="Q66" s="32"/>
      <c r="R66" s="3"/>
      <c r="S66" s="21"/>
      <c r="T66" s="72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" customHeight="1" x14ac:dyDescent="0.25">
      <c r="B67" s="22">
        <v>59</v>
      </c>
      <c r="C67" s="23" t="s">
        <v>1383</v>
      </c>
      <c r="D67" s="24" t="s">
        <v>1384</v>
      </c>
      <c r="E67" s="25" t="s">
        <v>632</v>
      </c>
      <c r="F67" s="26" t="s">
        <v>1385</v>
      </c>
      <c r="G67" s="23" t="s">
        <v>154</v>
      </c>
      <c r="H67" s="27">
        <v>6</v>
      </c>
      <c r="I67" s="27">
        <v>4</v>
      </c>
      <c r="J67" s="27" t="s">
        <v>25</v>
      </c>
      <c r="K67" s="27">
        <v>4</v>
      </c>
      <c r="L67" s="70">
        <v>6</v>
      </c>
      <c r="M67" s="28">
        <f t="shared" si="6"/>
        <v>5.4</v>
      </c>
      <c r="N67" s="29" t="str">
        <f t="shared" si="7"/>
        <v>D+</v>
      </c>
      <c r="O67" s="30" t="str">
        <f t="shared" si="8"/>
        <v>Trung bình yếu</v>
      </c>
      <c r="P67" s="31" t="str">
        <f t="shared" si="11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 x14ac:dyDescent="0.25">
      <c r="B68" s="22">
        <v>60</v>
      </c>
      <c r="C68" s="23" t="s">
        <v>1386</v>
      </c>
      <c r="D68" s="24" t="s">
        <v>1387</v>
      </c>
      <c r="E68" s="25" t="s">
        <v>1388</v>
      </c>
      <c r="F68" s="26" t="s">
        <v>1389</v>
      </c>
      <c r="G68" s="23" t="s">
        <v>129</v>
      </c>
      <c r="H68" s="27">
        <v>6</v>
      </c>
      <c r="I68" s="27">
        <v>6</v>
      </c>
      <c r="J68" s="27" t="s">
        <v>25</v>
      </c>
      <c r="K68" s="27">
        <v>6</v>
      </c>
      <c r="L68" s="70">
        <v>3</v>
      </c>
      <c r="M68" s="28">
        <f t="shared" si="6"/>
        <v>4.2</v>
      </c>
      <c r="N68" s="29" t="str">
        <f t="shared" si="7"/>
        <v>D</v>
      </c>
      <c r="O68" s="30" t="str">
        <f t="shared" si="8"/>
        <v>Trung bình yếu</v>
      </c>
      <c r="P68" s="31" t="str">
        <f t="shared" si="11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 x14ac:dyDescent="0.25">
      <c r="B69" s="22">
        <v>61</v>
      </c>
      <c r="C69" s="23" t="s">
        <v>1390</v>
      </c>
      <c r="D69" s="24" t="s">
        <v>573</v>
      </c>
      <c r="E69" s="25" t="s">
        <v>1391</v>
      </c>
      <c r="F69" s="26" t="s">
        <v>163</v>
      </c>
      <c r="G69" s="23" t="s">
        <v>108</v>
      </c>
      <c r="H69" s="27">
        <v>6</v>
      </c>
      <c r="I69" s="27">
        <v>4</v>
      </c>
      <c r="J69" s="27" t="s">
        <v>25</v>
      </c>
      <c r="K69" s="27">
        <v>4</v>
      </c>
      <c r="L69" s="70">
        <v>1</v>
      </c>
      <c r="M69" s="28">
        <f t="shared" si="6"/>
        <v>2.4</v>
      </c>
      <c r="N69" s="29" t="str">
        <f t="shared" si="7"/>
        <v>F</v>
      </c>
      <c r="O69" s="30" t="str">
        <f t="shared" si="8"/>
        <v>Kém</v>
      </c>
      <c r="P69" s="31" t="str">
        <f t="shared" si="11"/>
        <v/>
      </c>
      <c r="Q69" s="32"/>
      <c r="R69" s="3"/>
      <c r="S69" s="21"/>
      <c r="T69" s="72" t="str">
        <f t="shared" si="9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 x14ac:dyDescent="0.25">
      <c r="B70" s="22">
        <v>62</v>
      </c>
      <c r="C70" s="23" t="s">
        <v>1392</v>
      </c>
      <c r="D70" s="24" t="s">
        <v>1393</v>
      </c>
      <c r="E70" s="25" t="s">
        <v>493</v>
      </c>
      <c r="F70" s="26" t="s">
        <v>664</v>
      </c>
      <c r="G70" s="23" t="s">
        <v>115</v>
      </c>
      <c r="H70" s="27">
        <v>5</v>
      </c>
      <c r="I70" s="27">
        <v>4</v>
      </c>
      <c r="J70" s="27" t="s">
        <v>25</v>
      </c>
      <c r="K70" s="27">
        <v>4</v>
      </c>
      <c r="L70" s="70">
        <v>1</v>
      </c>
      <c r="M70" s="28">
        <f t="shared" si="6"/>
        <v>2.2999999999999998</v>
      </c>
      <c r="N70" s="29" t="str">
        <f t="shared" si="7"/>
        <v>F</v>
      </c>
      <c r="O70" s="30" t="str">
        <f t="shared" si="8"/>
        <v>Kém</v>
      </c>
      <c r="P70" s="31" t="str">
        <f t="shared" si="11"/>
        <v/>
      </c>
      <c r="Q70" s="32"/>
      <c r="R70" s="3"/>
      <c r="S70" s="21"/>
      <c r="T70" s="72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 x14ac:dyDescent="0.25">
      <c r="B71" s="22">
        <v>63</v>
      </c>
      <c r="C71" s="23" t="s">
        <v>1394</v>
      </c>
      <c r="D71" s="24" t="s">
        <v>427</v>
      </c>
      <c r="E71" s="25" t="s">
        <v>1395</v>
      </c>
      <c r="F71" s="26" t="s">
        <v>1396</v>
      </c>
      <c r="G71" s="23" t="s">
        <v>659</v>
      </c>
      <c r="H71" s="27"/>
      <c r="I71" s="27"/>
      <c r="J71" s="27" t="s">
        <v>25</v>
      </c>
      <c r="K71" s="27"/>
      <c r="L71" s="70" t="s">
        <v>25</v>
      </c>
      <c r="M71" s="28">
        <f t="shared" si="6"/>
        <v>0</v>
      </c>
      <c r="N71" s="29" t="str">
        <f t="shared" si="7"/>
        <v>F</v>
      </c>
      <c r="O71" s="30" t="str">
        <f t="shared" si="8"/>
        <v>Kém</v>
      </c>
      <c r="P71" s="31" t="str">
        <f t="shared" si="11"/>
        <v>Không đủ ĐKDT</v>
      </c>
      <c r="Q71" s="32"/>
      <c r="R71" s="3"/>
      <c r="S71" s="21"/>
      <c r="T71" s="72" t="str">
        <f t="shared" si="9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 x14ac:dyDescent="0.25">
      <c r="B72" s="22">
        <v>64</v>
      </c>
      <c r="C72" s="23" t="s">
        <v>1397</v>
      </c>
      <c r="D72" s="24" t="s">
        <v>575</v>
      </c>
      <c r="E72" s="25" t="s">
        <v>1398</v>
      </c>
      <c r="F72" s="26" t="s">
        <v>1223</v>
      </c>
      <c r="G72" s="23" t="s">
        <v>93</v>
      </c>
      <c r="H72" s="27">
        <v>7</v>
      </c>
      <c r="I72" s="27">
        <v>4</v>
      </c>
      <c r="J72" s="27" t="s">
        <v>25</v>
      </c>
      <c r="K72" s="27">
        <v>4</v>
      </c>
      <c r="L72" s="70">
        <v>3</v>
      </c>
      <c r="M72" s="28">
        <f t="shared" si="6"/>
        <v>3.7</v>
      </c>
      <c r="N72" s="29" t="str">
        <f t="shared" si="7"/>
        <v>F</v>
      </c>
      <c r="O72" s="30" t="str">
        <f t="shared" si="8"/>
        <v>Kém</v>
      </c>
      <c r="P72" s="31" t="str">
        <f t="shared" si="11"/>
        <v/>
      </c>
      <c r="Q72" s="32"/>
      <c r="R72" s="3"/>
      <c r="S72" s="21"/>
      <c r="T72" s="72" t="str">
        <f t="shared" si="9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 x14ac:dyDescent="0.25">
      <c r="B73" s="22">
        <v>65</v>
      </c>
      <c r="C73" s="23" t="s">
        <v>1399</v>
      </c>
      <c r="D73" s="24" t="s">
        <v>120</v>
      </c>
      <c r="E73" s="25" t="s">
        <v>301</v>
      </c>
      <c r="F73" s="26" t="s">
        <v>77</v>
      </c>
      <c r="G73" s="23" t="s">
        <v>154</v>
      </c>
      <c r="H73" s="27">
        <v>6</v>
      </c>
      <c r="I73" s="27">
        <v>4</v>
      </c>
      <c r="J73" s="27" t="s">
        <v>25</v>
      </c>
      <c r="K73" s="27">
        <v>4</v>
      </c>
      <c r="L73" s="70">
        <v>1</v>
      </c>
      <c r="M73" s="28">
        <f t="shared" ref="M73:M104" si="12">ROUND(SUMPRODUCT(H73:L73,$H$8:$L$8)/100,1)</f>
        <v>2.4</v>
      </c>
      <c r="N73" s="29" t="str">
        <f t="shared" ref="N73:N82" si="13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2" si="14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si="11"/>
        <v/>
      </c>
      <c r="Q73" s="32"/>
      <c r="R73" s="3"/>
      <c r="S73" s="21"/>
      <c r="T73" s="72" t="str">
        <f t="shared" ref="T73:T82" si="15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 x14ac:dyDescent="0.25">
      <c r="B74" s="22">
        <v>66</v>
      </c>
      <c r="C74" s="23" t="s">
        <v>1400</v>
      </c>
      <c r="D74" s="24" t="s">
        <v>1401</v>
      </c>
      <c r="E74" s="25" t="s">
        <v>305</v>
      </c>
      <c r="F74" s="26" t="s">
        <v>665</v>
      </c>
      <c r="G74" s="23" t="s">
        <v>108</v>
      </c>
      <c r="H74" s="27">
        <v>7</v>
      </c>
      <c r="I74" s="27">
        <v>4</v>
      </c>
      <c r="J74" s="27" t="s">
        <v>25</v>
      </c>
      <c r="K74" s="27">
        <v>4</v>
      </c>
      <c r="L74" s="70">
        <v>0</v>
      </c>
      <c r="M74" s="28">
        <f t="shared" si="12"/>
        <v>1.9</v>
      </c>
      <c r="N74" s="29" t="str">
        <f t="shared" si="13"/>
        <v>F</v>
      </c>
      <c r="O74" s="30" t="str">
        <f t="shared" si="14"/>
        <v>Kém</v>
      </c>
      <c r="P74" s="75" t="s">
        <v>1087</v>
      </c>
      <c r="Q74" s="32"/>
      <c r="R74" s="3"/>
      <c r="S74" s="21"/>
      <c r="T74" s="72" t="str">
        <f t="shared" si="15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 x14ac:dyDescent="0.25">
      <c r="B75" s="22">
        <v>67</v>
      </c>
      <c r="C75" s="23" t="s">
        <v>1402</v>
      </c>
      <c r="D75" s="24" t="s">
        <v>526</v>
      </c>
      <c r="E75" s="25" t="s">
        <v>305</v>
      </c>
      <c r="F75" s="26" t="s">
        <v>284</v>
      </c>
      <c r="G75" s="23" t="s">
        <v>88</v>
      </c>
      <c r="H75" s="27">
        <v>5</v>
      </c>
      <c r="I75" s="27">
        <v>4</v>
      </c>
      <c r="J75" s="27" t="s">
        <v>25</v>
      </c>
      <c r="K75" s="27">
        <v>4</v>
      </c>
      <c r="L75" s="70">
        <v>0</v>
      </c>
      <c r="M75" s="28">
        <f t="shared" si="12"/>
        <v>1.7</v>
      </c>
      <c r="N75" s="29" t="str">
        <f t="shared" si="13"/>
        <v>F</v>
      </c>
      <c r="O75" s="30" t="str">
        <f t="shared" si="14"/>
        <v>Kém</v>
      </c>
      <c r="P75" s="75" t="s">
        <v>1087</v>
      </c>
      <c r="Q75" s="32"/>
      <c r="R75" s="3"/>
      <c r="S75" s="21"/>
      <c r="T75" s="72" t="str">
        <f t="shared" si="15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 x14ac:dyDescent="0.25">
      <c r="B76" s="22">
        <v>68</v>
      </c>
      <c r="C76" s="23" t="s">
        <v>1403</v>
      </c>
      <c r="D76" s="24" t="s">
        <v>250</v>
      </c>
      <c r="E76" s="25" t="s">
        <v>305</v>
      </c>
      <c r="F76" s="26" t="s">
        <v>1404</v>
      </c>
      <c r="G76" s="23" t="s">
        <v>1153</v>
      </c>
      <c r="H76" s="27"/>
      <c r="I76" s="27"/>
      <c r="J76" s="27" t="s">
        <v>25</v>
      </c>
      <c r="K76" s="27"/>
      <c r="L76" s="70" t="s">
        <v>25</v>
      </c>
      <c r="M76" s="28">
        <f t="shared" si="12"/>
        <v>0</v>
      </c>
      <c r="N76" s="29" t="str">
        <f t="shared" si="13"/>
        <v>F</v>
      </c>
      <c r="O76" s="30" t="str">
        <f t="shared" si="14"/>
        <v>Kém</v>
      </c>
      <c r="P76" s="31" t="str">
        <f t="shared" ref="P76:P81" si="16">+IF(OR($H76=0,$I76=0,$J76=0,$K76=0),"Không đủ ĐKDT",IF(AND(L76=0,M76&gt;4),"Không đạt",""))</f>
        <v>Không đủ ĐKDT</v>
      </c>
      <c r="Q76" s="32"/>
      <c r="R76" s="3"/>
      <c r="S76" s="21"/>
      <c r="T76" s="72" t="str">
        <f t="shared" si="15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 x14ac:dyDescent="0.25">
      <c r="B77" s="22">
        <v>69</v>
      </c>
      <c r="C77" s="23" t="s">
        <v>1405</v>
      </c>
      <c r="D77" s="24" t="s">
        <v>666</v>
      </c>
      <c r="E77" s="25" t="s">
        <v>305</v>
      </c>
      <c r="F77" s="26" t="s">
        <v>1406</v>
      </c>
      <c r="G77" s="23" t="s">
        <v>1217</v>
      </c>
      <c r="H77" s="27">
        <v>9</v>
      </c>
      <c r="I77" s="27">
        <v>4</v>
      </c>
      <c r="J77" s="27" t="s">
        <v>25</v>
      </c>
      <c r="K77" s="27">
        <v>4</v>
      </c>
      <c r="L77" s="70">
        <v>2</v>
      </c>
      <c r="M77" s="28">
        <f t="shared" si="12"/>
        <v>3.3</v>
      </c>
      <c r="N77" s="29" t="str">
        <f t="shared" si="13"/>
        <v>F</v>
      </c>
      <c r="O77" s="30" t="str">
        <f t="shared" si="14"/>
        <v>Kém</v>
      </c>
      <c r="P77" s="31" t="str">
        <f t="shared" si="16"/>
        <v/>
      </c>
      <c r="Q77" s="32"/>
      <c r="R77" s="3"/>
      <c r="S77" s="21"/>
      <c r="T77" s="72" t="str">
        <f t="shared" si="15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 x14ac:dyDescent="0.25">
      <c r="B78" s="22">
        <v>70</v>
      </c>
      <c r="C78" s="23" t="s">
        <v>1407</v>
      </c>
      <c r="D78" s="24" t="s">
        <v>1408</v>
      </c>
      <c r="E78" s="25" t="s">
        <v>309</v>
      </c>
      <c r="F78" s="26" t="s">
        <v>1409</v>
      </c>
      <c r="G78" s="23" t="s">
        <v>53</v>
      </c>
      <c r="H78" s="27">
        <v>10</v>
      </c>
      <c r="I78" s="27">
        <v>4</v>
      </c>
      <c r="J78" s="27" t="s">
        <v>25</v>
      </c>
      <c r="K78" s="27">
        <v>4</v>
      </c>
      <c r="L78" s="70">
        <v>1</v>
      </c>
      <c r="M78" s="28">
        <f t="shared" si="12"/>
        <v>2.8</v>
      </c>
      <c r="N78" s="29" t="str">
        <f t="shared" si="13"/>
        <v>F</v>
      </c>
      <c r="O78" s="30" t="str">
        <f t="shared" si="14"/>
        <v>Kém</v>
      </c>
      <c r="P78" s="31" t="str">
        <f t="shared" si="16"/>
        <v/>
      </c>
      <c r="Q78" s="32"/>
      <c r="R78" s="3"/>
      <c r="S78" s="21"/>
      <c r="T78" s="72" t="str">
        <f t="shared" si="15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 x14ac:dyDescent="0.25">
      <c r="B79" s="22">
        <v>71</v>
      </c>
      <c r="C79" s="23" t="s">
        <v>1410</v>
      </c>
      <c r="D79" s="24" t="s">
        <v>1411</v>
      </c>
      <c r="E79" s="25" t="s">
        <v>309</v>
      </c>
      <c r="F79" s="26" t="s">
        <v>1412</v>
      </c>
      <c r="G79" s="23" t="s">
        <v>154</v>
      </c>
      <c r="H79" s="27">
        <v>8</v>
      </c>
      <c r="I79" s="27">
        <v>4</v>
      </c>
      <c r="J79" s="27" t="s">
        <v>25</v>
      </c>
      <c r="K79" s="27">
        <v>4</v>
      </c>
      <c r="L79" s="70">
        <v>1</v>
      </c>
      <c r="M79" s="28">
        <f t="shared" si="12"/>
        <v>2.6</v>
      </c>
      <c r="N79" s="29" t="str">
        <f t="shared" si="13"/>
        <v>F</v>
      </c>
      <c r="O79" s="30" t="str">
        <f t="shared" si="14"/>
        <v>Kém</v>
      </c>
      <c r="P79" s="31" t="str">
        <f t="shared" si="16"/>
        <v/>
      </c>
      <c r="Q79" s="32"/>
      <c r="R79" s="3"/>
      <c r="S79" s="21"/>
      <c r="T79" s="72" t="str">
        <f t="shared" si="15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 x14ac:dyDescent="0.25">
      <c r="B80" s="22">
        <v>72</v>
      </c>
      <c r="C80" s="23" t="s">
        <v>1413</v>
      </c>
      <c r="D80" s="24" t="s">
        <v>1414</v>
      </c>
      <c r="E80" s="25" t="s">
        <v>540</v>
      </c>
      <c r="F80" s="26" t="s">
        <v>252</v>
      </c>
      <c r="G80" s="23" t="s">
        <v>68</v>
      </c>
      <c r="H80" s="27">
        <v>4</v>
      </c>
      <c r="I80" s="27">
        <v>4</v>
      </c>
      <c r="J80" s="27" t="s">
        <v>25</v>
      </c>
      <c r="K80" s="27">
        <v>4</v>
      </c>
      <c r="L80" s="70">
        <v>1</v>
      </c>
      <c r="M80" s="28">
        <f t="shared" si="12"/>
        <v>2.2000000000000002</v>
      </c>
      <c r="N80" s="29" t="str">
        <f t="shared" si="13"/>
        <v>F</v>
      </c>
      <c r="O80" s="30" t="str">
        <f t="shared" si="14"/>
        <v>Kém</v>
      </c>
      <c r="P80" s="31" t="str">
        <f t="shared" si="16"/>
        <v/>
      </c>
      <c r="Q80" s="32"/>
      <c r="R80" s="3"/>
      <c r="S80" s="21"/>
      <c r="T80" s="72" t="str">
        <f t="shared" si="15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 x14ac:dyDescent="0.25">
      <c r="B81" s="22">
        <v>73</v>
      </c>
      <c r="C81" s="23" t="s">
        <v>1415</v>
      </c>
      <c r="D81" s="24" t="s">
        <v>1416</v>
      </c>
      <c r="E81" s="25" t="s">
        <v>312</v>
      </c>
      <c r="F81" s="26" t="s">
        <v>510</v>
      </c>
      <c r="G81" s="23" t="s">
        <v>164</v>
      </c>
      <c r="H81" s="27">
        <v>7</v>
      </c>
      <c r="I81" s="27">
        <v>4</v>
      </c>
      <c r="J81" s="27" t="s">
        <v>25</v>
      </c>
      <c r="K81" s="27">
        <v>4</v>
      </c>
      <c r="L81" s="70">
        <v>1</v>
      </c>
      <c r="M81" s="28">
        <f t="shared" si="12"/>
        <v>2.5</v>
      </c>
      <c r="N81" s="29" t="str">
        <f t="shared" si="13"/>
        <v>F</v>
      </c>
      <c r="O81" s="30" t="str">
        <f t="shared" si="14"/>
        <v>Kém</v>
      </c>
      <c r="P81" s="31" t="str">
        <f t="shared" si="16"/>
        <v/>
      </c>
      <c r="Q81" s="32"/>
      <c r="R81" s="3"/>
      <c r="S81" s="21"/>
      <c r="T81" s="72" t="str">
        <f t="shared" si="15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" customHeight="1" x14ac:dyDescent="0.25">
      <c r="B82" s="22">
        <v>74</v>
      </c>
      <c r="C82" s="23" t="s">
        <v>1417</v>
      </c>
      <c r="D82" s="24" t="s">
        <v>667</v>
      </c>
      <c r="E82" s="25" t="s">
        <v>1418</v>
      </c>
      <c r="F82" s="26" t="s">
        <v>244</v>
      </c>
      <c r="G82" s="23" t="s">
        <v>48</v>
      </c>
      <c r="H82" s="27">
        <v>4</v>
      </c>
      <c r="I82" s="27">
        <v>4</v>
      </c>
      <c r="J82" s="27" t="s">
        <v>25</v>
      </c>
      <c r="K82" s="27">
        <v>4</v>
      </c>
      <c r="L82" s="70">
        <v>0</v>
      </c>
      <c r="M82" s="28">
        <f t="shared" si="12"/>
        <v>1.6</v>
      </c>
      <c r="N82" s="29" t="str">
        <f t="shared" si="13"/>
        <v>F</v>
      </c>
      <c r="O82" s="30" t="str">
        <f t="shared" si="14"/>
        <v>Kém</v>
      </c>
      <c r="P82" s="75" t="s">
        <v>1087</v>
      </c>
      <c r="Q82" s="32"/>
      <c r="R82" s="3"/>
      <c r="S82" s="21"/>
      <c r="T82" s="72" t="str">
        <f t="shared" si="15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$W$7 -COUNTIF($P$8:$P$241,"Vắng") -COUNTIF($P$8:$P$241,"Vắng có phép") - COUNTIF($P$8:$P$241,"Đình chỉ thi") - COUNTIF($P$8:$P$241,"Không đủ ĐKDT")</f>
        <v>55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14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COUNTIF($P$8:$P$117,"Vắng")</f>
        <v>15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COUNTIF(T9:T82,"Học lại")</f>
        <v>60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COUNTIF($P$8:$P$117,"Vắng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1253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100" priority="21" operator="greaterThan">
      <formula>10</formula>
    </cfRule>
  </conditionalFormatting>
  <conditionalFormatting sqref="L9:L82">
    <cfRule type="cellIs" dxfId="99" priority="15" operator="greaterThan">
      <formula>10</formula>
    </cfRule>
    <cfRule type="cellIs" dxfId="98" priority="16" operator="greaterThan">
      <formula>10</formula>
    </cfRule>
    <cfRule type="cellIs" dxfId="97" priority="17" operator="greaterThan">
      <formula>10</formula>
    </cfRule>
    <cfRule type="cellIs" dxfId="96" priority="18" operator="greaterThan">
      <formula>10</formula>
    </cfRule>
    <cfRule type="cellIs" dxfId="95" priority="19" operator="greaterThan">
      <formula>10</formula>
    </cfRule>
    <cfRule type="cellIs" dxfId="94" priority="20" operator="greaterThan">
      <formula>10</formula>
    </cfRule>
  </conditionalFormatting>
  <conditionalFormatting sqref="H9:K82">
    <cfRule type="cellIs" dxfId="93" priority="14" operator="greaterThan">
      <formula>10</formula>
    </cfRule>
  </conditionalFormatting>
  <conditionalFormatting sqref="C1:C1048576">
    <cfRule type="duplicateValues" dxfId="92" priority="12"/>
  </conditionalFormatting>
  <conditionalFormatting sqref="C38">
    <cfRule type="duplicateValues" dxfId="91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workbookViewId="0">
      <pane ySplit="2" topLeftCell="A22" activePane="bottomLeft" state="frozen"/>
      <selection activeCell="O5" sqref="L1:O1048576"/>
      <selection pane="bottomLeft" activeCell="R27" sqref="R27"/>
    </sheetView>
  </sheetViews>
  <sheetFormatPr defaultColWidth="9" defaultRowHeight="15.75" x14ac:dyDescent="0.25"/>
  <cols>
    <col min="1" max="1" width="2" style="1" customWidth="1"/>
    <col min="2" max="2" width="4" style="1" customWidth="1"/>
    <col min="3" max="3" width="11.375" style="1" customWidth="1"/>
    <col min="4" max="4" width="14.625" style="1" customWidth="1"/>
    <col min="5" max="5" width="9.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1419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INT1330-06</v>
      </c>
      <c r="W7" s="58">
        <f>+$AF$7+$AH$7+$AD$7</f>
        <v>73</v>
      </c>
      <c r="X7" s="52">
        <f>COUNTIF($P$8:$P$112,"Khiển trách")</f>
        <v>0</v>
      </c>
      <c r="Y7" s="52">
        <f>COUNTIF($P$8:$P$112,"Cảnh cáo")</f>
        <v>0</v>
      </c>
      <c r="Z7" s="52">
        <f>COUNTIF($P$8:$P$112,"Đình chỉ thi")</f>
        <v>0</v>
      </c>
      <c r="AA7" s="59">
        <f>+($X$7+$Y$7+$Z$7)/$W$7*100%</f>
        <v>0</v>
      </c>
      <c r="AB7" s="52">
        <f>SUM(COUNTIF($P$8:$P$110,"Vắng"),COUNTIF($P$8:$P$110,"Vắng có phép"))</f>
        <v>9</v>
      </c>
      <c r="AC7" s="60">
        <f>+$AB$7/$W$7</f>
        <v>0.12328767123287671</v>
      </c>
      <c r="AD7" s="61">
        <f>COUNTIF($T$8:$T$110,"Thi lại")</f>
        <v>0</v>
      </c>
      <c r="AE7" s="60">
        <f>+$AD$7/$W$7</f>
        <v>0</v>
      </c>
      <c r="AF7" s="61">
        <f>COUNTIF($T$8:$T$111,"Học lại")</f>
        <v>36</v>
      </c>
      <c r="AG7" s="60">
        <f>+$AF$7/$W$7</f>
        <v>0.49315068493150682</v>
      </c>
      <c r="AH7" s="52">
        <f>COUNTIF($T$10:$T$111,"Đạt")</f>
        <v>37</v>
      </c>
      <c r="AI7" s="59">
        <f>+$AH$7/$W$7</f>
        <v>0.50684931506849318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3" customHeight="1" x14ac:dyDescent="0.25">
      <c r="B9" s="11">
        <v>1</v>
      </c>
      <c r="C9" s="12" t="s">
        <v>1420</v>
      </c>
      <c r="D9" s="13" t="s">
        <v>633</v>
      </c>
      <c r="E9" s="14" t="s">
        <v>51</v>
      </c>
      <c r="F9" s="15" t="s">
        <v>172</v>
      </c>
      <c r="G9" s="12" t="s">
        <v>136</v>
      </c>
      <c r="H9" s="16">
        <v>10</v>
      </c>
      <c r="I9" s="16">
        <v>4</v>
      </c>
      <c r="J9" s="16" t="s">
        <v>25</v>
      </c>
      <c r="K9" s="16">
        <v>4</v>
      </c>
      <c r="L9" s="17">
        <v>8</v>
      </c>
      <c r="M9" s="18">
        <f t="shared" ref="M9:M40" si="0">ROUND(SUMPRODUCT(H9:L9,$H$8:$L$8)/100,1)</f>
        <v>7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Khá</v>
      </c>
      <c r="P9" s="78" t="str">
        <f t="shared" ref="P9:P21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3" customHeight="1" x14ac:dyDescent="0.25">
      <c r="B10" s="22">
        <v>2</v>
      </c>
      <c r="C10" s="23" t="s">
        <v>1421</v>
      </c>
      <c r="D10" s="24" t="s">
        <v>1422</v>
      </c>
      <c r="E10" s="25" t="s">
        <v>51</v>
      </c>
      <c r="F10" s="26" t="s">
        <v>1423</v>
      </c>
      <c r="G10" s="23" t="s">
        <v>78</v>
      </c>
      <c r="H10" s="27">
        <v>10</v>
      </c>
      <c r="I10" s="27">
        <v>4</v>
      </c>
      <c r="J10" s="27" t="s">
        <v>25</v>
      </c>
      <c r="K10" s="27">
        <v>4</v>
      </c>
      <c r="L10" s="70">
        <v>7</v>
      </c>
      <c r="M10" s="28">
        <f t="shared" si="0"/>
        <v>6.4</v>
      </c>
      <c r="N10" s="29" t="str">
        <f t="shared" si="1"/>
        <v>C</v>
      </c>
      <c r="O10" s="30" t="str">
        <f t="shared" si="2"/>
        <v>Trung bình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3" customHeight="1" x14ac:dyDescent="0.25">
      <c r="B11" s="22">
        <v>3</v>
      </c>
      <c r="C11" s="23" t="s">
        <v>1424</v>
      </c>
      <c r="D11" s="24" t="s">
        <v>1425</v>
      </c>
      <c r="E11" s="25" t="s">
        <v>51</v>
      </c>
      <c r="F11" s="26" t="s">
        <v>1426</v>
      </c>
      <c r="G11" s="23" t="s">
        <v>129</v>
      </c>
      <c r="H11" s="27">
        <v>10</v>
      </c>
      <c r="I11" s="27">
        <v>2</v>
      </c>
      <c r="J11" s="27" t="s">
        <v>25</v>
      </c>
      <c r="K11" s="27">
        <v>5</v>
      </c>
      <c r="L11" s="70">
        <v>1</v>
      </c>
      <c r="M11" s="28">
        <f t="shared" si="0"/>
        <v>2.8</v>
      </c>
      <c r="N11" s="29" t="str">
        <f t="shared" si="1"/>
        <v>F</v>
      </c>
      <c r="O11" s="30" t="str">
        <f t="shared" si="2"/>
        <v>Kém</v>
      </c>
      <c r="P11" s="31" t="str">
        <f t="shared" si="3"/>
        <v/>
      </c>
      <c r="Q11" s="32"/>
      <c r="R11" s="3"/>
      <c r="S11" s="21"/>
      <c r="T11" s="72" t="str">
        <f t="shared" si="4"/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3" customHeight="1" x14ac:dyDescent="0.25">
      <c r="B12" s="22">
        <v>4</v>
      </c>
      <c r="C12" s="23" t="s">
        <v>1427</v>
      </c>
      <c r="D12" s="24" t="s">
        <v>1428</v>
      </c>
      <c r="E12" s="25" t="s">
        <v>51</v>
      </c>
      <c r="F12" s="26" t="s">
        <v>638</v>
      </c>
      <c r="G12" s="23" t="s">
        <v>83</v>
      </c>
      <c r="H12" s="27">
        <v>10</v>
      </c>
      <c r="I12" s="27">
        <v>4</v>
      </c>
      <c r="J12" s="27" t="s">
        <v>25</v>
      </c>
      <c r="K12" s="27">
        <v>4</v>
      </c>
      <c r="L12" s="70">
        <v>4</v>
      </c>
      <c r="M12" s="28">
        <f t="shared" si="0"/>
        <v>4.5999999999999996</v>
      </c>
      <c r="N12" s="29" t="str">
        <f t="shared" si="1"/>
        <v>D</v>
      </c>
      <c r="O12" s="30" t="str">
        <f t="shared" si="2"/>
        <v>Trung bình yếu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3" customHeight="1" x14ac:dyDescent="0.25">
      <c r="B13" s="22">
        <v>5</v>
      </c>
      <c r="C13" s="23" t="s">
        <v>1429</v>
      </c>
      <c r="D13" s="24" t="s">
        <v>50</v>
      </c>
      <c r="E13" s="25" t="s">
        <v>51</v>
      </c>
      <c r="F13" s="26" t="s">
        <v>639</v>
      </c>
      <c r="G13" s="23" t="s">
        <v>73</v>
      </c>
      <c r="H13" s="27">
        <v>9</v>
      </c>
      <c r="I13" s="27">
        <v>3</v>
      </c>
      <c r="J13" s="27" t="s">
        <v>25</v>
      </c>
      <c r="K13" s="27">
        <v>5</v>
      </c>
      <c r="L13" s="70">
        <v>3</v>
      </c>
      <c r="M13" s="28">
        <f t="shared" si="0"/>
        <v>4</v>
      </c>
      <c r="N13" s="29" t="str">
        <f t="shared" si="1"/>
        <v>D</v>
      </c>
      <c r="O13" s="30" t="str">
        <f t="shared" si="2"/>
        <v>Trung bình yếu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3" customHeight="1" x14ac:dyDescent="0.25">
      <c r="B14" s="22">
        <v>6</v>
      </c>
      <c r="C14" s="23" t="s">
        <v>1430</v>
      </c>
      <c r="D14" s="24" t="s">
        <v>298</v>
      </c>
      <c r="E14" s="25" t="s">
        <v>76</v>
      </c>
      <c r="F14" s="26" t="s">
        <v>640</v>
      </c>
      <c r="G14" s="23" t="s">
        <v>129</v>
      </c>
      <c r="H14" s="27">
        <v>9</v>
      </c>
      <c r="I14" s="27">
        <v>4</v>
      </c>
      <c r="J14" s="27" t="s">
        <v>25</v>
      </c>
      <c r="K14" s="27">
        <v>5</v>
      </c>
      <c r="L14" s="70">
        <v>2</v>
      </c>
      <c r="M14" s="28">
        <f t="shared" si="0"/>
        <v>3.5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3" customHeight="1" x14ac:dyDescent="0.25">
      <c r="B15" s="22">
        <v>7</v>
      </c>
      <c r="C15" s="23" t="s">
        <v>1431</v>
      </c>
      <c r="D15" s="24" t="s">
        <v>430</v>
      </c>
      <c r="E15" s="25" t="s">
        <v>1432</v>
      </c>
      <c r="F15" s="26" t="s">
        <v>641</v>
      </c>
      <c r="G15" s="23" t="s">
        <v>48</v>
      </c>
      <c r="H15" s="27">
        <v>9</v>
      </c>
      <c r="I15" s="27">
        <v>7</v>
      </c>
      <c r="J15" s="27" t="s">
        <v>25</v>
      </c>
      <c r="K15" s="27">
        <v>5</v>
      </c>
      <c r="L15" s="70">
        <v>8</v>
      </c>
      <c r="M15" s="28">
        <f t="shared" si="0"/>
        <v>7.4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3" customHeight="1" x14ac:dyDescent="0.25">
      <c r="B16" s="22">
        <v>8</v>
      </c>
      <c r="C16" s="23" t="s">
        <v>1433</v>
      </c>
      <c r="D16" s="24" t="s">
        <v>583</v>
      </c>
      <c r="E16" s="25" t="s">
        <v>81</v>
      </c>
      <c r="F16" s="26" t="s">
        <v>1434</v>
      </c>
      <c r="G16" s="23" t="s">
        <v>63</v>
      </c>
      <c r="H16" s="27">
        <v>10</v>
      </c>
      <c r="I16" s="27">
        <v>4</v>
      </c>
      <c r="J16" s="27" t="s">
        <v>25</v>
      </c>
      <c r="K16" s="27">
        <v>4</v>
      </c>
      <c r="L16" s="70">
        <v>4</v>
      </c>
      <c r="M16" s="28">
        <f t="shared" si="0"/>
        <v>4.5999999999999996</v>
      </c>
      <c r="N16" s="29" t="str">
        <f t="shared" si="1"/>
        <v>D</v>
      </c>
      <c r="O16" s="30" t="str">
        <f t="shared" si="2"/>
        <v>Trung bình yếu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3" customHeight="1" x14ac:dyDescent="0.25">
      <c r="B17" s="22">
        <v>9</v>
      </c>
      <c r="C17" s="23" t="s">
        <v>1435</v>
      </c>
      <c r="D17" s="24" t="s">
        <v>239</v>
      </c>
      <c r="E17" s="25" t="s">
        <v>86</v>
      </c>
      <c r="F17" s="26" t="s">
        <v>1436</v>
      </c>
      <c r="G17" s="23" t="s">
        <v>115</v>
      </c>
      <c r="H17" s="27">
        <v>9</v>
      </c>
      <c r="I17" s="27">
        <v>5</v>
      </c>
      <c r="J17" s="27" t="s">
        <v>25</v>
      </c>
      <c r="K17" s="27">
        <v>4</v>
      </c>
      <c r="L17" s="70">
        <v>5</v>
      </c>
      <c r="M17" s="28">
        <f t="shared" si="0"/>
        <v>5.2</v>
      </c>
      <c r="N17" s="29" t="str">
        <f t="shared" si="1"/>
        <v>D+</v>
      </c>
      <c r="O17" s="30" t="str">
        <f t="shared" si="2"/>
        <v>Trung bình yếu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3" customHeight="1" x14ac:dyDescent="0.25">
      <c r="B18" s="22">
        <v>10</v>
      </c>
      <c r="C18" s="23" t="s">
        <v>1437</v>
      </c>
      <c r="D18" s="24" t="s">
        <v>1438</v>
      </c>
      <c r="E18" s="25" t="s">
        <v>91</v>
      </c>
      <c r="F18" s="26" t="s">
        <v>350</v>
      </c>
      <c r="G18" s="23" t="s">
        <v>115</v>
      </c>
      <c r="H18" s="27">
        <v>9</v>
      </c>
      <c r="I18" s="27">
        <v>4</v>
      </c>
      <c r="J18" s="27" t="s">
        <v>25</v>
      </c>
      <c r="K18" s="27">
        <v>4</v>
      </c>
      <c r="L18" s="70">
        <v>2</v>
      </c>
      <c r="M18" s="28">
        <f t="shared" si="0"/>
        <v>3.3</v>
      </c>
      <c r="N18" s="29" t="str">
        <f t="shared" si="1"/>
        <v>F</v>
      </c>
      <c r="O18" s="30" t="str">
        <f t="shared" si="2"/>
        <v>Kém</v>
      </c>
      <c r="P18" s="31" t="str">
        <f t="shared" si="3"/>
        <v/>
      </c>
      <c r="Q18" s="32"/>
      <c r="R18" s="3"/>
      <c r="S18" s="21"/>
      <c r="T18" s="72" t="str">
        <f t="shared" si="4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3" customHeight="1" x14ac:dyDescent="0.25">
      <c r="B19" s="22">
        <v>11</v>
      </c>
      <c r="C19" s="23" t="s">
        <v>1439</v>
      </c>
      <c r="D19" s="24" t="s">
        <v>1440</v>
      </c>
      <c r="E19" s="25" t="s">
        <v>1441</v>
      </c>
      <c r="F19" s="26" t="s">
        <v>1442</v>
      </c>
      <c r="G19" s="23" t="s">
        <v>73</v>
      </c>
      <c r="H19" s="27">
        <v>10</v>
      </c>
      <c r="I19" s="27">
        <v>5</v>
      </c>
      <c r="J19" s="27" t="s">
        <v>25</v>
      </c>
      <c r="K19" s="27">
        <v>4</v>
      </c>
      <c r="L19" s="70">
        <v>4</v>
      </c>
      <c r="M19" s="28">
        <f t="shared" si="0"/>
        <v>4.7</v>
      </c>
      <c r="N19" s="29" t="str">
        <f t="shared" si="1"/>
        <v>D</v>
      </c>
      <c r="O19" s="30" t="str">
        <f t="shared" si="2"/>
        <v>Trung bình yếu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3" customHeight="1" x14ac:dyDescent="0.25">
      <c r="B20" s="22">
        <v>12</v>
      </c>
      <c r="C20" s="23" t="s">
        <v>1443</v>
      </c>
      <c r="D20" s="24" t="s">
        <v>1444</v>
      </c>
      <c r="E20" s="25" t="s">
        <v>1445</v>
      </c>
      <c r="F20" s="26" t="s">
        <v>455</v>
      </c>
      <c r="G20" s="23" t="s">
        <v>136</v>
      </c>
      <c r="H20" s="27">
        <v>10</v>
      </c>
      <c r="I20" s="27">
        <v>6</v>
      </c>
      <c r="J20" s="27" t="s">
        <v>25</v>
      </c>
      <c r="K20" s="27">
        <v>4</v>
      </c>
      <c r="L20" s="70">
        <v>6</v>
      </c>
      <c r="M20" s="28">
        <f t="shared" si="0"/>
        <v>6</v>
      </c>
      <c r="N20" s="29" t="str">
        <f t="shared" si="1"/>
        <v>C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3" customHeight="1" x14ac:dyDescent="0.25">
      <c r="B21" s="22">
        <v>13</v>
      </c>
      <c r="C21" s="23" t="s">
        <v>1446</v>
      </c>
      <c r="D21" s="24" t="s">
        <v>1447</v>
      </c>
      <c r="E21" s="25" t="s">
        <v>110</v>
      </c>
      <c r="F21" s="26" t="s">
        <v>1448</v>
      </c>
      <c r="G21" s="23" t="s">
        <v>83</v>
      </c>
      <c r="H21" s="27">
        <v>6</v>
      </c>
      <c r="I21" s="27">
        <v>5</v>
      </c>
      <c r="J21" s="27" t="s">
        <v>25</v>
      </c>
      <c r="K21" s="27">
        <v>4</v>
      </c>
      <c r="L21" s="70">
        <v>2</v>
      </c>
      <c r="M21" s="28">
        <f t="shared" si="0"/>
        <v>3.1</v>
      </c>
      <c r="N21" s="29" t="str">
        <f t="shared" si="1"/>
        <v>F</v>
      </c>
      <c r="O21" s="30" t="str">
        <f t="shared" si="2"/>
        <v>Kém</v>
      </c>
      <c r="P21" s="31" t="str">
        <f t="shared" si="3"/>
        <v/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3" customHeight="1" x14ac:dyDescent="0.25">
      <c r="B22" s="22">
        <v>14</v>
      </c>
      <c r="C22" s="23" t="s">
        <v>1449</v>
      </c>
      <c r="D22" s="24" t="s">
        <v>65</v>
      </c>
      <c r="E22" s="25" t="s">
        <v>110</v>
      </c>
      <c r="F22" s="26" t="s">
        <v>1450</v>
      </c>
      <c r="G22" s="23" t="s">
        <v>129</v>
      </c>
      <c r="H22" s="27">
        <v>7</v>
      </c>
      <c r="I22" s="27">
        <v>4</v>
      </c>
      <c r="J22" s="27" t="s">
        <v>25</v>
      </c>
      <c r="K22" s="27">
        <v>4</v>
      </c>
      <c r="L22" s="70">
        <v>0</v>
      </c>
      <c r="M22" s="28">
        <f t="shared" si="0"/>
        <v>1.9</v>
      </c>
      <c r="N22" s="29" t="str">
        <f t="shared" si="1"/>
        <v>F</v>
      </c>
      <c r="O22" s="30" t="str">
        <f t="shared" si="2"/>
        <v>Kém</v>
      </c>
      <c r="P22" s="75" t="s">
        <v>1087</v>
      </c>
      <c r="Q22" s="32"/>
      <c r="R22" s="3"/>
      <c r="S22" s="21"/>
      <c r="T22" s="72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3" customHeight="1" x14ac:dyDescent="0.25">
      <c r="B23" s="22">
        <v>15</v>
      </c>
      <c r="C23" s="23" t="s">
        <v>1451</v>
      </c>
      <c r="D23" s="24" t="s">
        <v>293</v>
      </c>
      <c r="E23" s="25" t="s">
        <v>121</v>
      </c>
      <c r="F23" s="26" t="s">
        <v>642</v>
      </c>
      <c r="G23" s="23" t="s">
        <v>68</v>
      </c>
      <c r="H23" s="27">
        <v>10</v>
      </c>
      <c r="I23" s="27">
        <v>5</v>
      </c>
      <c r="J23" s="27" t="s">
        <v>25</v>
      </c>
      <c r="K23" s="27">
        <v>5</v>
      </c>
      <c r="L23" s="70">
        <v>3</v>
      </c>
      <c r="M23" s="28">
        <f t="shared" si="0"/>
        <v>4.3</v>
      </c>
      <c r="N23" s="29" t="str">
        <f t="shared" si="1"/>
        <v>D</v>
      </c>
      <c r="O23" s="30" t="str">
        <f t="shared" si="2"/>
        <v>Trung bình yếu</v>
      </c>
      <c r="P23" s="31" t="str">
        <f>+IF(OR($H23=0,$I23=0,$J23=0,$K23=0),"Không đủ ĐKDT",IF(AND(L23=0,M23&gt;4),"Không đạt",""))</f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3" customHeight="1" x14ac:dyDescent="0.25">
      <c r="B24" s="22">
        <v>16</v>
      </c>
      <c r="C24" s="23" t="s">
        <v>1452</v>
      </c>
      <c r="D24" s="24" t="s">
        <v>1453</v>
      </c>
      <c r="E24" s="25" t="s">
        <v>132</v>
      </c>
      <c r="F24" s="26" t="s">
        <v>177</v>
      </c>
      <c r="G24" s="23" t="s">
        <v>48</v>
      </c>
      <c r="H24" s="27">
        <v>10</v>
      </c>
      <c r="I24" s="27">
        <v>6</v>
      </c>
      <c r="J24" s="27" t="s">
        <v>25</v>
      </c>
      <c r="K24" s="27">
        <v>5</v>
      </c>
      <c r="L24" s="70">
        <v>4</v>
      </c>
      <c r="M24" s="28">
        <f t="shared" si="0"/>
        <v>5</v>
      </c>
      <c r="N24" s="29" t="str">
        <f t="shared" si="1"/>
        <v>D+</v>
      </c>
      <c r="O24" s="30" t="str">
        <f t="shared" si="2"/>
        <v>Trung bình yếu</v>
      </c>
      <c r="P24" s="31" t="str">
        <f>+IF(OR($H24=0,$I24=0,$J24=0,$K24=0),"Không đủ ĐKDT",IF(AND(L24=0,M24&gt;4),"Không đạt",""))</f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3" customHeight="1" x14ac:dyDescent="0.25">
      <c r="B25" s="22">
        <v>17</v>
      </c>
      <c r="C25" s="23" t="s">
        <v>1454</v>
      </c>
      <c r="D25" s="24" t="s">
        <v>1455</v>
      </c>
      <c r="E25" s="25" t="s">
        <v>132</v>
      </c>
      <c r="F25" s="26" t="s">
        <v>1319</v>
      </c>
      <c r="G25" s="23" t="s">
        <v>164</v>
      </c>
      <c r="H25" s="27">
        <v>10</v>
      </c>
      <c r="I25" s="27">
        <v>4</v>
      </c>
      <c r="J25" s="27" t="s">
        <v>25</v>
      </c>
      <c r="K25" s="27">
        <v>4</v>
      </c>
      <c r="L25" s="70">
        <v>6</v>
      </c>
      <c r="M25" s="28">
        <f t="shared" si="0"/>
        <v>5.8</v>
      </c>
      <c r="N25" s="29" t="str">
        <f t="shared" si="1"/>
        <v>C</v>
      </c>
      <c r="O25" s="30" t="str">
        <f t="shared" si="2"/>
        <v>Trung bình</v>
      </c>
      <c r="P25" s="31" t="str">
        <f>+IF(OR($H25=0,$I25=0,$J25=0,$K25=0),"Không đủ ĐKDT",IF(AND(L25=0,M25&gt;4),"Không đạt",""))</f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3" customHeight="1" x14ac:dyDescent="0.25">
      <c r="B26" s="22">
        <v>18</v>
      </c>
      <c r="C26" s="23" t="s">
        <v>1456</v>
      </c>
      <c r="D26" s="24" t="s">
        <v>1181</v>
      </c>
      <c r="E26" s="25" t="s">
        <v>556</v>
      </c>
      <c r="F26" s="26" t="s">
        <v>551</v>
      </c>
      <c r="G26" s="23" t="s">
        <v>73</v>
      </c>
      <c r="H26" s="27">
        <v>10</v>
      </c>
      <c r="I26" s="27">
        <v>4</v>
      </c>
      <c r="J26" s="27" t="s">
        <v>25</v>
      </c>
      <c r="K26" s="27">
        <v>5</v>
      </c>
      <c r="L26" s="70">
        <v>2</v>
      </c>
      <c r="M26" s="28">
        <f t="shared" si="0"/>
        <v>3.6</v>
      </c>
      <c r="N26" s="29" t="str">
        <f t="shared" si="1"/>
        <v>F</v>
      </c>
      <c r="O26" s="30" t="str">
        <f t="shared" si="2"/>
        <v>Kém</v>
      </c>
      <c r="P26" s="31" t="str">
        <f>+IF(OR($H26=0,$I26=0,$J26=0,$K26=0),"Không đủ ĐKDT",IF(AND(L26=0,M26&gt;4),"Không đạt",""))</f>
        <v/>
      </c>
      <c r="Q26" s="32"/>
      <c r="R26" s="3"/>
      <c r="S26" s="21"/>
      <c r="T26" s="72" t="str">
        <f t="shared" si="4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3" customHeight="1" x14ac:dyDescent="0.25">
      <c r="B27" s="22">
        <v>19</v>
      </c>
      <c r="C27" s="23" t="s">
        <v>1457</v>
      </c>
      <c r="D27" s="24" t="s">
        <v>90</v>
      </c>
      <c r="E27" s="25" t="s">
        <v>556</v>
      </c>
      <c r="F27" s="26" t="s">
        <v>1458</v>
      </c>
      <c r="G27" s="23" t="s">
        <v>48</v>
      </c>
      <c r="H27" s="79">
        <v>9</v>
      </c>
      <c r="I27" s="79">
        <v>4</v>
      </c>
      <c r="J27" s="79" t="s">
        <v>25</v>
      </c>
      <c r="K27" s="79">
        <v>4</v>
      </c>
      <c r="L27" s="70">
        <v>5</v>
      </c>
      <c r="M27" s="28">
        <f t="shared" si="0"/>
        <v>5.0999999999999996</v>
      </c>
      <c r="N27" s="29" t="str">
        <f t="shared" si="1"/>
        <v>D+</v>
      </c>
      <c r="O27" s="30" t="str">
        <f t="shared" si="2"/>
        <v>Trung bình yếu</v>
      </c>
      <c r="P27" s="80"/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3" customHeight="1" x14ac:dyDescent="0.25">
      <c r="B28" s="22">
        <v>20</v>
      </c>
      <c r="C28" s="23" t="s">
        <v>1459</v>
      </c>
      <c r="D28" s="24" t="s">
        <v>1460</v>
      </c>
      <c r="E28" s="25" t="s">
        <v>373</v>
      </c>
      <c r="F28" s="26" t="s">
        <v>1461</v>
      </c>
      <c r="G28" s="23" t="s">
        <v>1462</v>
      </c>
      <c r="H28" s="27">
        <v>7</v>
      </c>
      <c r="I28" s="27">
        <v>6</v>
      </c>
      <c r="J28" s="27" t="s">
        <v>25</v>
      </c>
      <c r="K28" s="27">
        <v>6</v>
      </c>
      <c r="L28" s="70">
        <v>3</v>
      </c>
      <c r="M28" s="28">
        <f t="shared" si="0"/>
        <v>4.3</v>
      </c>
      <c r="N28" s="29" t="str">
        <f t="shared" si="1"/>
        <v>D</v>
      </c>
      <c r="O28" s="30" t="str">
        <f t="shared" si="2"/>
        <v>Trung bình yếu</v>
      </c>
      <c r="P28" s="31" t="str">
        <f t="shared" ref="P28:P33" si="5">+IF(OR($H28=0,$I28=0,$J28=0,$K28=0),"Không đủ ĐKDT",IF(AND(L28=0,M28&gt;4),"Không đạt",""))</f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3" customHeight="1" x14ac:dyDescent="0.25">
      <c r="B29" s="22">
        <v>21</v>
      </c>
      <c r="C29" s="23" t="s">
        <v>1463</v>
      </c>
      <c r="D29" s="24" t="s">
        <v>1464</v>
      </c>
      <c r="E29" s="25" t="s">
        <v>143</v>
      </c>
      <c r="F29" s="26" t="s">
        <v>1465</v>
      </c>
      <c r="G29" s="23" t="s">
        <v>88</v>
      </c>
      <c r="H29" s="27">
        <v>7</v>
      </c>
      <c r="I29" s="27">
        <v>4</v>
      </c>
      <c r="J29" s="27" t="s">
        <v>25</v>
      </c>
      <c r="K29" s="27">
        <v>4</v>
      </c>
      <c r="L29" s="70">
        <v>2</v>
      </c>
      <c r="M29" s="28">
        <f t="shared" si="0"/>
        <v>3.1</v>
      </c>
      <c r="N29" s="29" t="str">
        <f t="shared" si="1"/>
        <v>F</v>
      </c>
      <c r="O29" s="30" t="str">
        <f t="shared" si="2"/>
        <v>Kém</v>
      </c>
      <c r="P29" s="31" t="str">
        <f t="shared" si="5"/>
        <v/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3" customHeight="1" x14ac:dyDescent="0.25">
      <c r="B30" s="22">
        <v>22</v>
      </c>
      <c r="C30" s="23" t="s">
        <v>1466</v>
      </c>
      <c r="D30" s="24" t="s">
        <v>1467</v>
      </c>
      <c r="E30" s="25" t="s">
        <v>1468</v>
      </c>
      <c r="F30" s="26" t="s">
        <v>446</v>
      </c>
      <c r="G30" s="23" t="s">
        <v>68</v>
      </c>
      <c r="H30" s="27">
        <v>10</v>
      </c>
      <c r="I30" s="27">
        <v>6</v>
      </c>
      <c r="J30" s="27" t="s">
        <v>25</v>
      </c>
      <c r="K30" s="27">
        <v>5</v>
      </c>
      <c r="L30" s="70">
        <v>4</v>
      </c>
      <c r="M30" s="28">
        <f t="shared" si="0"/>
        <v>5</v>
      </c>
      <c r="N30" s="29" t="str">
        <f t="shared" si="1"/>
        <v>D+</v>
      </c>
      <c r="O30" s="30" t="str">
        <f t="shared" si="2"/>
        <v>Trung bình yếu</v>
      </c>
      <c r="P30" s="31" t="str">
        <f t="shared" si="5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3" customHeight="1" x14ac:dyDescent="0.25">
      <c r="B31" s="22">
        <v>23</v>
      </c>
      <c r="C31" s="23" t="s">
        <v>1469</v>
      </c>
      <c r="D31" s="24" t="s">
        <v>440</v>
      </c>
      <c r="E31" s="25" t="s">
        <v>1468</v>
      </c>
      <c r="F31" s="26" t="s">
        <v>643</v>
      </c>
      <c r="G31" s="23" t="s">
        <v>88</v>
      </c>
      <c r="H31" s="27">
        <v>9</v>
      </c>
      <c r="I31" s="27">
        <v>5</v>
      </c>
      <c r="J31" s="27" t="s">
        <v>25</v>
      </c>
      <c r="K31" s="27">
        <v>5</v>
      </c>
      <c r="L31" s="70">
        <v>6</v>
      </c>
      <c r="M31" s="28">
        <f t="shared" si="0"/>
        <v>6</v>
      </c>
      <c r="N31" s="29" t="str">
        <f t="shared" si="1"/>
        <v>C</v>
      </c>
      <c r="O31" s="30" t="str">
        <f t="shared" si="2"/>
        <v>Trung bình</v>
      </c>
      <c r="P31" s="31" t="str">
        <f t="shared" si="5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3" customHeight="1" x14ac:dyDescent="0.25">
      <c r="B32" s="22">
        <v>24</v>
      </c>
      <c r="C32" s="23" t="s">
        <v>1470</v>
      </c>
      <c r="D32" s="24" t="s">
        <v>1471</v>
      </c>
      <c r="E32" s="25" t="s">
        <v>1472</v>
      </c>
      <c r="F32" s="26" t="s">
        <v>1473</v>
      </c>
      <c r="G32" s="23" t="s">
        <v>63</v>
      </c>
      <c r="H32" s="27">
        <v>10</v>
      </c>
      <c r="I32" s="27">
        <v>5</v>
      </c>
      <c r="J32" s="27" t="s">
        <v>25</v>
      </c>
      <c r="K32" s="27">
        <v>4</v>
      </c>
      <c r="L32" s="70">
        <v>8</v>
      </c>
      <c r="M32" s="28">
        <f t="shared" si="0"/>
        <v>7.1</v>
      </c>
      <c r="N32" s="29" t="str">
        <f t="shared" si="1"/>
        <v>B</v>
      </c>
      <c r="O32" s="30" t="str">
        <f t="shared" si="2"/>
        <v>Khá</v>
      </c>
      <c r="P32" s="31" t="str">
        <f t="shared" si="5"/>
        <v/>
      </c>
      <c r="Q32" s="32"/>
      <c r="R32" s="3"/>
      <c r="S32" s="21"/>
      <c r="T32" s="72" t="str">
        <f t="shared" si="4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3" customHeight="1" x14ac:dyDescent="0.25">
      <c r="B33" s="22">
        <v>25</v>
      </c>
      <c r="C33" s="23" t="s">
        <v>1474</v>
      </c>
      <c r="D33" s="24" t="s">
        <v>483</v>
      </c>
      <c r="E33" s="25" t="s">
        <v>557</v>
      </c>
      <c r="F33" s="26" t="s">
        <v>374</v>
      </c>
      <c r="G33" s="23" t="s">
        <v>73</v>
      </c>
      <c r="H33" s="27">
        <v>10</v>
      </c>
      <c r="I33" s="27">
        <v>3</v>
      </c>
      <c r="J33" s="27" t="s">
        <v>25</v>
      </c>
      <c r="K33" s="27">
        <v>4</v>
      </c>
      <c r="L33" s="70">
        <v>7</v>
      </c>
      <c r="M33" s="28">
        <f t="shared" si="0"/>
        <v>6.3</v>
      </c>
      <c r="N33" s="29" t="str">
        <f t="shared" si="1"/>
        <v>C</v>
      </c>
      <c r="O33" s="30" t="str">
        <f t="shared" si="2"/>
        <v>Trung bình</v>
      </c>
      <c r="P33" s="31" t="str">
        <f t="shared" si="5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3" customHeight="1" x14ac:dyDescent="0.25">
      <c r="B34" s="22">
        <v>26</v>
      </c>
      <c r="C34" s="23" t="s">
        <v>1475</v>
      </c>
      <c r="D34" s="24" t="s">
        <v>120</v>
      </c>
      <c r="E34" s="25" t="s">
        <v>150</v>
      </c>
      <c r="F34" s="26" t="s">
        <v>1165</v>
      </c>
      <c r="G34" s="23" t="s">
        <v>164</v>
      </c>
      <c r="H34" s="27">
        <v>8</v>
      </c>
      <c r="I34" s="27">
        <v>4</v>
      </c>
      <c r="J34" s="27" t="s">
        <v>25</v>
      </c>
      <c r="K34" s="27">
        <v>4</v>
      </c>
      <c r="L34" s="70">
        <v>0</v>
      </c>
      <c r="M34" s="28">
        <f t="shared" si="0"/>
        <v>2</v>
      </c>
      <c r="N34" s="29" t="str">
        <f t="shared" si="1"/>
        <v>F</v>
      </c>
      <c r="O34" s="30" t="str">
        <f t="shared" si="2"/>
        <v>Kém</v>
      </c>
      <c r="P34" s="75" t="s">
        <v>1087</v>
      </c>
      <c r="Q34" s="32"/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3" customHeight="1" x14ac:dyDescent="0.25">
      <c r="B35" s="22">
        <v>27</v>
      </c>
      <c r="C35" s="23" t="s">
        <v>1476</v>
      </c>
      <c r="D35" s="24" t="s">
        <v>348</v>
      </c>
      <c r="E35" s="25" t="s">
        <v>150</v>
      </c>
      <c r="F35" s="26" t="s">
        <v>605</v>
      </c>
      <c r="G35" s="23" t="s">
        <v>115</v>
      </c>
      <c r="H35" s="27">
        <v>10</v>
      </c>
      <c r="I35" s="27">
        <v>8</v>
      </c>
      <c r="J35" s="27" t="s">
        <v>25</v>
      </c>
      <c r="K35" s="27">
        <v>4</v>
      </c>
      <c r="L35" s="70">
        <v>7</v>
      </c>
      <c r="M35" s="28">
        <f t="shared" si="0"/>
        <v>6.8</v>
      </c>
      <c r="N35" s="29" t="str">
        <f t="shared" si="1"/>
        <v>C+</v>
      </c>
      <c r="O35" s="30" t="str">
        <f t="shared" si="2"/>
        <v>Trung bình</v>
      </c>
      <c r="P35" s="31" t="str">
        <f>+IF(OR($H35=0,$I35=0,$J35=0,$K35=0),"Không đủ ĐKDT",IF(AND(L35=0,M35&gt;4),"Không đạt",""))</f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3" customHeight="1" x14ac:dyDescent="0.25">
      <c r="B36" s="22">
        <v>28</v>
      </c>
      <c r="C36" s="23" t="s">
        <v>1477</v>
      </c>
      <c r="D36" s="24" t="s">
        <v>120</v>
      </c>
      <c r="E36" s="25" t="s">
        <v>150</v>
      </c>
      <c r="F36" s="26" t="s">
        <v>1426</v>
      </c>
      <c r="G36" s="23" t="s">
        <v>53</v>
      </c>
      <c r="H36" s="27">
        <v>10</v>
      </c>
      <c r="I36" s="27">
        <v>4</v>
      </c>
      <c r="J36" s="27" t="s">
        <v>25</v>
      </c>
      <c r="K36" s="27">
        <v>7</v>
      </c>
      <c r="L36" s="70">
        <v>4</v>
      </c>
      <c r="M36" s="28">
        <f t="shared" si="0"/>
        <v>5.2</v>
      </c>
      <c r="N36" s="29" t="str">
        <f t="shared" si="1"/>
        <v>D+</v>
      </c>
      <c r="O36" s="30" t="str">
        <f t="shared" si="2"/>
        <v>Trung bình yếu</v>
      </c>
      <c r="P36" s="31" t="str">
        <f>+IF(OR($H36=0,$I36=0,$J36=0,$K36=0),"Không đủ ĐKDT",IF(AND(L36=0,M36&gt;4),"Không đạt",""))</f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3" customHeight="1" x14ac:dyDescent="0.25">
      <c r="B37" s="22">
        <v>29</v>
      </c>
      <c r="C37" s="23" t="s">
        <v>1478</v>
      </c>
      <c r="D37" s="24" t="s">
        <v>1479</v>
      </c>
      <c r="E37" s="25" t="s">
        <v>560</v>
      </c>
      <c r="F37" s="26" t="s">
        <v>1480</v>
      </c>
      <c r="G37" s="23" t="s">
        <v>154</v>
      </c>
      <c r="H37" s="27">
        <v>7</v>
      </c>
      <c r="I37" s="27">
        <v>6</v>
      </c>
      <c r="J37" s="27" t="s">
        <v>25</v>
      </c>
      <c r="K37" s="27">
        <v>5</v>
      </c>
      <c r="L37" s="70">
        <v>3</v>
      </c>
      <c r="M37" s="28">
        <f t="shared" si="0"/>
        <v>4.0999999999999996</v>
      </c>
      <c r="N37" s="29" t="str">
        <f t="shared" si="1"/>
        <v>D</v>
      </c>
      <c r="O37" s="30" t="str">
        <f t="shared" si="2"/>
        <v>Trung bình yếu</v>
      </c>
      <c r="P37" s="31" t="str">
        <f>+IF(OR($H37=0,$I37=0,$J37=0,$K37=0),"Không đủ ĐKDT",IF(AND(L37=0,M37&gt;4),"Không đạt",""))</f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3" customHeight="1" x14ac:dyDescent="0.25">
      <c r="B38" s="22">
        <v>30</v>
      </c>
      <c r="C38" s="23" t="s">
        <v>1481</v>
      </c>
      <c r="D38" s="24" t="s">
        <v>124</v>
      </c>
      <c r="E38" s="25" t="s">
        <v>382</v>
      </c>
      <c r="F38" s="26" t="s">
        <v>644</v>
      </c>
      <c r="G38" s="23" t="s">
        <v>115</v>
      </c>
      <c r="H38" s="27">
        <v>9</v>
      </c>
      <c r="I38" s="27">
        <v>5</v>
      </c>
      <c r="J38" s="27" t="s">
        <v>25</v>
      </c>
      <c r="K38" s="27">
        <v>4</v>
      </c>
      <c r="L38" s="70">
        <v>0</v>
      </c>
      <c r="M38" s="28">
        <f t="shared" si="0"/>
        <v>2.2000000000000002</v>
      </c>
      <c r="N38" s="29" t="str">
        <f t="shared" si="1"/>
        <v>F</v>
      </c>
      <c r="O38" s="30" t="str">
        <f t="shared" si="2"/>
        <v>Kém</v>
      </c>
      <c r="P38" s="75" t="s">
        <v>1087</v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3" customHeight="1" x14ac:dyDescent="0.25">
      <c r="B39" s="22">
        <v>31</v>
      </c>
      <c r="C39" s="23" t="s">
        <v>1482</v>
      </c>
      <c r="D39" s="24" t="s">
        <v>120</v>
      </c>
      <c r="E39" s="25" t="s">
        <v>382</v>
      </c>
      <c r="F39" s="26" t="s">
        <v>1483</v>
      </c>
      <c r="G39" s="23" t="s">
        <v>78</v>
      </c>
      <c r="H39" s="27">
        <v>10</v>
      </c>
      <c r="I39" s="27">
        <v>5</v>
      </c>
      <c r="J39" s="27" t="s">
        <v>25</v>
      </c>
      <c r="K39" s="27">
        <v>4</v>
      </c>
      <c r="L39" s="70">
        <v>7</v>
      </c>
      <c r="M39" s="28">
        <f t="shared" si="0"/>
        <v>6.5</v>
      </c>
      <c r="N39" s="29" t="str">
        <f t="shared" si="1"/>
        <v>C+</v>
      </c>
      <c r="O39" s="30" t="str">
        <f t="shared" si="2"/>
        <v>Trung bình</v>
      </c>
      <c r="P39" s="31" t="str">
        <f t="shared" ref="P39:P44" si="6">+IF(OR($H39=0,$I39=0,$J39=0,$K39=0),"Không đủ ĐKDT",IF(AND(L39=0,M39&gt;4),"Không đạt",""))</f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3" customHeight="1" x14ac:dyDescent="0.25">
      <c r="B40" s="22">
        <v>32</v>
      </c>
      <c r="C40" s="23" t="s">
        <v>1484</v>
      </c>
      <c r="D40" s="24" t="s">
        <v>483</v>
      </c>
      <c r="E40" s="25" t="s">
        <v>162</v>
      </c>
      <c r="F40" s="26" t="s">
        <v>1319</v>
      </c>
      <c r="G40" s="23" t="s">
        <v>83</v>
      </c>
      <c r="H40" s="27">
        <v>10</v>
      </c>
      <c r="I40" s="27">
        <v>4</v>
      </c>
      <c r="J40" s="27" t="s">
        <v>25</v>
      </c>
      <c r="K40" s="27">
        <v>4</v>
      </c>
      <c r="L40" s="70">
        <v>4</v>
      </c>
      <c r="M40" s="28">
        <f t="shared" si="0"/>
        <v>4.5999999999999996</v>
      </c>
      <c r="N40" s="29" t="str">
        <f t="shared" si="1"/>
        <v>D</v>
      </c>
      <c r="O40" s="30" t="str">
        <f t="shared" si="2"/>
        <v>Trung bình yếu</v>
      </c>
      <c r="P40" s="31" t="str">
        <f t="shared" si="6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3" customHeight="1" x14ac:dyDescent="0.25">
      <c r="B41" s="22">
        <v>33</v>
      </c>
      <c r="C41" s="23" t="s">
        <v>1485</v>
      </c>
      <c r="D41" s="24" t="s">
        <v>239</v>
      </c>
      <c r="E41" s="25" t="s">
        <v>162</v>
      </c>
      <c r="F41" s="26" t="s">
        <v>645</v>
      </c>
      <c r="G41" s="23" t="s">
        <v>88</v>
      </c>
      <c r="H41" s="27">
        <v>9</v>
      </c>
      <c r="I41" s="27">
        <v>4</v>
      </c>
      <c r="J41" s="27" t="s">
        <v>25</v>
      </c>
      <c r="K41" s="27">
        <v>4</v>
      </c>
      <c r="L41" s="70">
        <v>4</v>
      </c>
      <c r="M41" s="28">
        <f t="shared" ref="M41:M72" si="7">ROUND(SUMPRODUCT(H41:L41,$H$8:$L$8)/100,1)</f>
        <v>4.5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6"/>
        <v/>
      </c>
      <c r="Q41" s="32"/>
      <c r="R41" s="3"/>
      <c r="S41" s="21"/>
      <c r="T41" s="72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</row>
    <row r="42" spans="2:35" ht="33" customHeight="1" x14ac:dyDescent="0.25">
      <c r="B42" s="22">
        <v>34</v>
      </c>
      <c r="C42" s="23" t="s">
        <v>1486</v>
      </c>
      <c r="D42" s="24" t="s">
        <v>1487</v>
      </c>
      <c r="E42" s="25" t="s">
        <v>646</v>
      </c>
      <c r="F42" s="26" t="s">
        <v>1488</v>
      </c>
      <c r="G42" s="23" t="s">
        <v>129</v>
      </c>
      <c r="H42" s="27">
        <v>10</v>
      </c>
      <c r="I42" s="27">
        <v>7</v>
      </c>
      <c r="J42" s="27" t="s">
        <v>25</v>
      </c>
      <c r="K42" s="27">
        <v>4</v>
      </c>
      <c r="L42" s="70">
        <v>4</v>
      </c>
      <c r="M42" s="28">
        <f t="shared" si="7"/>
        <v>4.9000000000000004</v>
      </c>
      <c r="N42" s="29" t="str">
        <f t="shared" si="8"/>
        <v>D</v>
      </c>
      <c r="O42" s="30" t="str">
        <f t="shared" si="9"/>
        <v>Trung bình yếu</v>
      </c>
      <c r="P42" s="31" t="str">
        <f t="shared" si="6"/>
        <v/>
      </c>
      <c r="Q42" s="32"/>
      <c r="R42" s="3"/>
      <c r="S42" s="21"/>
      <c r="T42" s="72" t="str">
        <f t="shared" si="10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3" customHeight="1" x14ac:dyDescent="0.25">
      <c r="B43" s="22">
        <v>35</v>
      </c>
      <c r="C43" s="23" t="s">
        <v>1489</v>
      </c>
      <c r="D43" s="24" t="s">
        <v>1490</v>
      </c>
      <c r="E43" s="25" t="s">
        <v>1491</v>
      </c>
      <c r="F43" s="26" t="s">
        <v>221</v>
      </c>
      <c r="G43" s="23" t="s">
        <v>88</v>
      </c>
      <c r="H43" s="27">
        <v>9</v>
      </c>
      <c r="I43" s="27">
        <v>4</v>
      </c>
      <c r="J43" s="27" t="s">
        <v>25</v>
      </c>
      <c r="K43" s="27">
        <v>4</v>
      </c>
      <c r="L43" s="70">
        <v>2</v>
      </c>
      <c r="M43" s="28">
        <f t="shared" si="7"/>
        <v>3.3</v>
      </c>
      <c r="N43" s="29" t="str">
        <f t="shared" si="8"/>
        <v>F</v>
      </c>
      <c r="O43" s="30" t="str">
        <f t="shared" si="9"/>
        <v>Kém</v>
      </c>
      <c r="P43" s="31" t="str">
        <f t="shared" si="6"/>
        <v/>
      </c>
      <c r="Q43" s="32"/>
      <c r="R43" s="3"/>
      <c r="S43" s="21"/>
      <c r="T43" s="72" t="str">
        <f t="shared" si="10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3" customHeight="1" x14ac:dyDescent="0.25">
      <c r="B44" s="22">
        <v>36</v>
      </c>
      <c r="C44" s="23" t="s">
        <v>1492</v>
      </c>
      <c r="D44" s="24" t="s">
        <v>1493</v>
      </c>
      <c r="E44" s="25" t="s">
        <v>1494</v>
      </c>
      <c r="F44" s="26" t="s">
        <v>1495</v>
      </c>
      <c r="G44" s="23" t="s">
        <v>164</v>
      </c>
      <c r="H44" s="27">
        <v>10</v>
      </c>
      <c r="I44" s="27">
        <v>4</v>
      </c>
      <c r="J44" s="27" t="s">
        <v>25</v>
      </c>
      <c r="K44" s="27">
        <v>6</v>
      </c>
      <c r="L44" s="70">
        <v>4</v>
      </c>
      <c r="M44" s="28">
        <f t="shared" si="7"/>
        <v>5</v>
      </c>
      <c r="N44" s="29" t="str">
        <f t="shared" si="8"/>
        <v>D+</v>
      </c>
      <c r="O44" s="30" t="str">
        <f t="shared" si="9"/>
        <v>Trung bình yếu</v>
      </c>
      <c r="P44" s="31" t="str">
        <f t="shared" si="6"/>
        <v/>
      </c>
      <c r="Q44" s="32"/>
      <c r="R44" s="3"/>
      <c r="S44" s="21"/>
      <c r="T44" s="72" t="str">
        <f t="shared" si="10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3" customHeight="1" x14ac:dyDescent="0.25">
      <c r="B45" s="22">
        <v>37</v>
      </c>
      <c r="C45" s="23" t="s">
        <v>1496</v>
      </c>
      <c r="D45" s="24" t="s">
        <v>293</v>
      </c>
      <c r="E45" s="25" t="s">
        <v>191</v>
      </c>
      <c r="F45" s="26" t="s">
        <v>1480</v>
      </c>
      <c r="G45" s="23" t="s">
        <v>115</v>
      </c>
      <c r="H45" s="27">
        <v>9</v>
      </c>
      <c r="I45" s="27">
        <v>4</v>
      </c>
      <c r="J45" s="27" t="s">
        <v>25</v>
      </c>
      <c r="K45" s="27">
        <v>4</v>
      </c>
      <c r="L45" s="70">
        <v>0</v>
      </c>
      <c r="M45" s="28">
        <f t="shared" si="7"/>
        <v>2.1</v>
      </c>
      <c r="N45" s="29" t="str">
        <f t="shared" si="8"/>
        <v>F</v>
      </c>
      <c r="O45" s="30" t="str">
        <f t="shared" si="9"/>
        <v>Kém</v>
      </c>
      <c r="P45" s="75" t="s">
        <v>1087</v>
      </c>
      <c r="Q45" s="32"/>
      <c r="R45" s="3"/>
      <c r="S45" s="21"/>
      <c r="T45" s="72" t="str">
        <f t="shared" si="10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3" customHeight="1" x14ac:dyDescent="0.25">
      <c r="B46" s="22">
        <v>38</v>
      </c>
      <c r="C46" s="23" t="s">
        <v>1497</v>
      </c>
      <c r="D46" s="24" t="s">
        <v>120</v>
      </c>
      <c r="E46" s="25" t="s">
        <v>195</v>
      </c>
      <c r="F46" s="26" t="s">
        <v>566</v>
      </c>
      <c r="G46" s="23" t="s">
        <v>73</v>
      </c>
      <c r="H46" s="27">
        <v>9</v>
      </c>
      <c r="I46" s="27">
        <v>1</v>
      </c>
      <c r="J46" s="27" t="s">
        <v>25</v>
      </c>
      <c r="K46" s="27">
        <v>4</v>
      </c>
      <c r="L46" s="70">
        <v>1</v>
      </c>
      <c r="M46" s="28">
        <f t="shared" si="7"/>
        <v>2.4</v>
      </c>
      <c r="N46" s="29" t="str">
        <f t="shared" si="8"/>
        <v>F</v>
      </c>
      <c r="O46" s="30" t="str">
        <f t="shared" si="9"/>
        <v>Kém</v>
      </c>
      <c r="P46" s="31" t="str">
        <f>+IF(OR($H46=0,$I46=0,$J46=0,$K46=0),"Không đủ ĐKDT",IF(AND(L46=0,M46&gt;4),"Không đạt",""))</f>
        <v/>
      </c>
      <c r="Q46" s="32"/>
      <c r="R46" s="3"/>
      <c r="S46" s="21"/>
      <c r="T46" s="72" t="str">
        <f t="shared" si="10"/>
        <v>Học lại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3" customHeight="1" x14ac:dyDescent="0.25">
      <c r="B47" s="22">
        <v>39</v>
      </c>
      <c r="C47" s="23" t="s">
        <v>1498</v>
      </c>
      <c r="D47" s="24" t="s">
        <v>213</v>
      </c>
      <c r="E47" s="25" t="s">
        <v>214</v>
      </c>
      <c r="F47" s="26" t="s">
        <v>299</v>
      </c>
      <c r="G47" s="23" t="s">
        <v>88</v>
      </c>
      <c r="H47" s="27">
        <v>10</v>
      </c>
      <c r="I47" s="27">
        <v>5</v>
      </c>
      <c r="J47" s="27" t="s">
        <v>25</v>
      </c>
      <c r="K47" s="27">
        <v>5</v>
      </c>
      <c r="L47" s="70">
        <v>2</v>
      </c>
      <c r="M47" s="28">
        <f t="shared" si="7"/>
        <v>3.7</v>
      </c>
      <c r="N47" s="29" t="str">
        <f t="shared" si="8"/>
        <v>F</v>
      </c>
      <c r="O47" s="30" t="str">
        <f t="shared" si="9"/>
        <v>Kém</v>
      </c>
      <c r="P47" s="31" t="str">
        <f>+IF(OR($H47=0,$I47=0,$J47=0,$K47=0),"Không đủ ĐKDT",IF(AND(L47=0,M47&gt;4),"Không đạt",""))</f>
        <v/>
      </c>
      <c r="Q47" s="32"/>
      <c r="R47" s="3"/>
      <c r="S47" s="21"/>
      <c r="T47" s="72" t="str">
        <f t="shared" si="10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3" customHeight="1" x14ac:dyDescent="0.25">
      <c r="B48" s="22">
        <v>40</v>
      </c>
      <c r="C48" s="23" t="s">
        <v>1499</v>
      </c>
      <c r="D48" s="24" t="s">
        <v>1500</v>
      </c>
      <c r="E48" s="25" t="s">
        <v>220</v>
      </c>
      <c r="F48" s="26" t="s">
        <v>248</v>
      </c>
      <c r="G48" s="23" t="s">
        <v>73</v>
      </c>
      <c r="H48" s="27">
        <v>10</v>
      </c>
      <c r="I48" s="27">
        <v>4</v>
      </c>
      <c r="J48" s="27" t="s">
        <v>25</v>
      </c>
      <c r="K48" s="27">
        <v>5</v>
      </c>
      <c r="L48" s="70">
        <v>5</v>
      </c>
      <c r="M48" s="28">
        <f t="shared" si="7"/>
        <v>5.4</v>
      </c>
      <c r="N48" s="29" t="str">
        <f t="shared" si="8"/>
        <v>D+</v>
      </c>
      <c r="O48" s="30" t="str">
        <f t="shared" si="9"/>
        <v>Trung bình yếu</v>
      </c>
      <c r="P48" s="31" t="str">
        <f>+IF(OR($H48=0,$I48=0,$J48=0,$K48=0),"Không đủ ĐKDT",IF(AND(L48=0,M48&gt;4),"Không đạt",""))</f>
        <v/>
      </c>
      <c r="Q48" s="32"/>
      <c r="R48" s="3"/>
      <c r="S48" s="21"/>
      <c r="T48" s="72" t="str">
        <f t="shared" si="10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3" customHeight="1" x14ac:dyDescent="0.25">
      <c r="B49" s="22">
        <v>41</v>
      </c>
      <c r="C49" s="23" t="s">
        <v>1501</v>
      </c>
      <c r="D49" s="24" t="s">
        <v>526</v>
      </c>
      <c r="E49" s="25" t="s">
        <v>231</v>
      </c>
      <c r="F49" s="26" t="s">
        <v>107</v>
      </c>
      <c r="G49" s="23" t="s">
        <v>93</v>
      </c>
      <c r="H49" s="27">
        <v>6</v>
      </c>
      <c r="I49" s="27">
        <v>4</v>
      </c>
      <c r="J49" s="27" t="s">
        <v>25</v>
      </c>
      <c r="K49" s="27">
        <v>4</v>
      </c>
      <c r="L49" s="70">
        <v>1</v>
      </c>
      <c r="M49" s="28">
        <f t="shared" si="7"/>
        <v>2.4</v>
      </c>
      <c r="N49" s="29" t="str">
        <f t="shared" si="8"/>
        <v>F</v>
      </c>
      <c r="O49" s="30" t="str">
        <f t="shared" si="9"/>
        <v>Kém</v>
      </c>
      <c r="P49" s="31" t="str">
        <f>+IF(OR($H49=0,$I49=0,$J49=0,$K49=0),"Không đủ ĐKDT",IF(AND(L49=0,M49&gt;4),"Không đạt",""))</f>
        <v/>
      </c>
      <c r="Q49" s="32"/>
      <c r="R49" s="3"/>
      <c r="S49" s="21"/>
      <c r="T49" s="72" t="str">
        <f t="shared" si="10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3" customHeight="1" x14ac:dyDescent="0.25">
      <c r="B50" s="22">
        <v>42</v>
      </c>
      <c r="C50" s="23" t="s">
        <v>1502</v>
      </c>
      <c r="D50" s="24" t="s">
        <v>1503</v>
      </c>
      <c r="E50" s="25" t="s">
        <v>247</v>
      </c>
      <c r="F50" s="26" t="s">
        <v>1426</v>
      </c>
      <c r="G50" s="23" t="s">
        <v>88</v>
      </c>
      <c r="H50" s="27">
        <v>9</v>
      </c>
      <c r="I50" s="27">
        <v>4</v>
      </c>
      <c r="J50" s="27" t="s">
        <v>25</v>
      </c>
      <c r="K50" s="27">
        <v>4</v>
      </c>
      <c r="L50" s="70">
        <v>3</v>
      </c>
      <c r="M50" s="28">
        <f t="shared" si="7"/>
        <v>3.9</v>
      </c>
      <c r="N50" s="29" t="str">
        <f t="shared" si="8"/>
        <v>F</v>
      </c>
      <c r="O50" s="30" t="str">
        <f t="shared" si="9"/>
        <v>Kém</v>
      </c>
      <c r="P50" s="31" t="str">
        <f>+IF(OR($H50=0,$I50=0,$J50=0,$K50=0),"Không đủ ĐKDT",IF(AND(L50=0,M50&gt;4),"Không đạt",""))</f>
        <v/>
      </c>
      <c r="Q50" s="32"/>
      <c r="R50" s="3"/>
      <c r="S50" s="21"/>
      <c r="T50" s="72" t="str">
        <f t="shared" si="10"/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3" customHeight="1" x14ac:dyDescent="0.25">
      <c r="B51" s="22">
        <v>43</v>
      </c>
      <c r="C51" s="23" t="s">
        <v>1504</v>
      </c>
      <c r="D51" s="24" t="s">
        <v>120</v>
      </c>
      <c r="E51" s="25" t="s">
        <v>247</v>
      </c>
      <c r="F51" s="26" t="s">
        <v>1505</v>
      </c>
      <c r="G51" s="23" t="s">
        <v>129</v>
      </c>
      <c r="H51" s="27">
        <v>2</v>
      </c>
      <c r="I51" s="27">
        <v>4</v>
      </c>
      <c r="J51" s="27" t="s">
        <v>25</v>
      </c>
      <c r="K51" s="27">
        <v>4</v>
      </c>
      <c r="L51" s="70">
        <v>0</v>
      </c>
      <c r="M51" s="28">
        <f t="shared" si="7"/>
        <v>1.4</v>
      </c>
      <c r="N51" s="29" t="str">
        <f t="shared" si="8"/>
        <v>F</v>
      </c>
      <c r="O51" s="30" t="str">
        <f t="shared" si="9"/>
        <v>Kém</v>
      </c>
      <c r="P51" s="75" t="s">
        <v>1087</v>
      </c>
      <c r="Q51" s="32"/>
      <c r="R51" s="3"/>
      <c r="S51" s="21"/>
      <c r="T51" s="72" t="str">
        <f t="shared" si="10"/>
        <v>Học lại</v>
      </c>
      <c r="U51" s="63"/>
      <c r="V51" s="63"/>
      <c r="W51" s="76"/>
      <c r="X51" s="53"/>
      <c r="Y51" s="53"/>
      <c r="Z51" s="53"/>
      <c r="AA51" s="64"/>
      <c r="AB51" s="53"/>
      <c r="AC51" s="65"/>
      <c r="AD51" s="66"/>
      <c r="AE51" s="65"/>
      <c r="AF51" s="66"/>
      <c r="AG51" s="65"/>
      <c r="AH51" s="53"/>
      <c r="AI51" s="64"/>
    </row>
    <row r="52" spans="2:35" ht="33" customHeight="1" x14ac:dyDescent="0.25">
      <c r="B52" s="22">
        <v>44</v>
      </c>
      <c r="C52" s="23" t="s">
        <v>1506</v>
      </c>
      <c r="D52" s="24" t="s">
        <v>250</v>
      </c>
      <c r="E52" s="25" t="s">
        <v>1507</v>
      </c>
      <c r="F52" s="26" t="s">
        <v>188</v>
      </c>
      <c r="G52" s="23" t="s">
        <v>73</v>
      </c>
      <c r="H52" s="27">
        <v>9</v>
      </c>
      <c r="I52" s="27">
        <v>4</v>
      </c>
      <c r="J52" s="27" t="s">
        <v>25</v>
      </c>
      <c r="K52" s="27">
        <v>5</v>
      </c>
      <c r="L52" s="70">
        <v>2</v>
      </c>
      <c r="M52" s="28">
        <f t="shared" si="7"/>
        <v>3.5</v>
      </c>
      <c r="N52" s="29" t="str">
        <f t="shared" si="8"/>
        <v>F</v>
      </c>
      <c r="O52" s="30" t="str">
        <f t="shared" si="9"/>
        <v>Kém</v>
      </c>
      <c r="P52" s="31" t="str">
        <f t="shared" ref="P52:P57" si="11">+IF(OR($H52=0,$I52=0,$J52=0,$K52=0),"Không đủ ĐKDT",IF(AND(L52=0,M52&gt;4),"Không đạt",""))</f>
        <v/>
      </c>
      <c r="Q52" s="32"/>
      <c r="R52" s="3"/>
      <c r="S52" s="21"/>
      <c r="T52" s="72" t="str">
        <f t="shared" si="10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3" customHeight="1" x14ac:dyDescent="0.25">
      <c r="B53" s="22">
        <v>45</v>
      </c>
      <c r="C53" s="23" t="s">
        <v>1508</v>
      </c>
      <c r="D53" s="24" t="s">
        <v>1509</v>
      </c>
      <c r="E53" s="25" t="s">
        <v>251</v>
      </c>
      <c r="F53" s="26" t="s">
        <v>638</v>
      </c>
      <c r="G53" s="23" t="s">
        <v>53</v>
      </c>
      <c r="H53" s="27">
        <v>10</v>
      </c>
      <c r="I53" s="27">
        <v>4</v>
      </c>
      <c r="J53" s="27" t="s">
        <v>25</v>
      </c>
      <c r="K53" s="27">
        <v>5</v>
      </c>
      <c r="L53" s="70">
        <v>1</v>
      </c>
      <c r="M53" s="28">
        <f t="shared" si="7"/>
        <v>3</v>
      </c>
      <c r="N53" s="29" t="str">
        <f t="shared" si="8"/>
        <v>F</v>
      </c>
      <c r="O53" s="30" t="str">
        <f t="shared" si="9"/>
        <v>Kém</v>
      </c>
      <c r="P53" s="31" t="str">
        <f t="shared" si="11"/>
        <v/>
      </c>
      <c r="Q53" s="32"/>
      <c r="R53" s="3"/>
      <c r="S53" s="21"/>
      <c r="T53" s="72" t="str">
        <f t="shared" si="10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3" customHeight="1" x14ac:dyDescent="0.25">
      <c r="B54" s="22">
        <v>46</v>
      </c>
      <c r="C54" s="23" t="s">
        <v>1510</v>
      </c>
      <c r="D54" s="24" t="s">
        <v>440</v>
      </c>
      <c r="E54" s="25" t="s">
        <v>443</v>
      </c>
      <c r="F54" s="26" t="s">
        <v>1171</v>
      </c>
      <c r="G54" s="23" t="s">
        <v>88</v>
      </c>
      <c r="H54" s="27">
        <v>10</v>
      </c>
      <c r="I54" s="27">
        <v>6</v>
      </c>
      <c r="J54" s="27" t="s">
        <v>25</v>
      </c>
      <c r="K54" s="27">
        <v>4</v>
      </c>
      <c r="L54" s="70">
        <v>6</v>
      </c>
      <c r="M54" s="28">
        <f t="shared" si="7"/>
        <v>6</v>
      </c>
      <c r="N54" s="29" t="str">
        <f t="shared" si="8"/>
        <v>C</v>
      </c>
      <c r="O54" s="30" t="str">
        <f t="shared" si="9"/>
        <v>Trung bình</v>
      </c>
      <c r="P54" s="31" t="str">
        <f t="shared" si="11"/>
        <v/>
      </c>
      <c r="Q54" s="32"/>
      <c r="R54" s="3"/>
      <c r="S54" s="21"/>
      <c r="T54" s="72" t="str">
        <f t="shared" si="10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3" customHeight="1" x14ac:dyDescent="0.25">
      <c r="B55" s="22">
        <v>47</v>
      </c>
      <c r="C55" s="23" t="s">
        <v>1511</v>
      </c>
      <c r="D55" s="24" t="s">
        <v>1162</v>
      </c>
      <c r="E55" s="25" t="s">
        <v>264</v>
      </c>
      <c r="F55" s="26" t="s">
        <v>244</v>
      </c>
      <c r="G55" s="23" t="s">
        <v>129</v>
      </c>
      <c r="H55" s="27">
        <v>9</v>
      </c>
      <c r="I55" s="27">
        <v>4</v>
      </c>
      <c r="J55" s="27" t="s">
        <v>25</v>
      </c>
      <c r="K55" s="27">
        <v>5</v>
      </c>
      <c r="L55" s="70">
        <v>6</v>
      </c>
      <c r="M55" s="28">
        <f t="shared" si="7"/>
        <v>5.9</v>
      </c>
      <c r="N55" s="29" t="str">
        <f t="shared" si="8"/>
        <v>C</v>
      </c>
      <c r="O55" s="30" t="str">
        <f t="shared" si="9"/>
        <v>Trung bình</v>
      </c>
      <c r="P55" s="31" t="str">
        <f t="shared" si="11"/>
        <v/>
      </c>
      <c r="Q55" s="32"/>
      <c r="R55" s="3"/>
      <c r="S55" s="21"/>
      <c r="T55" s="72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3" customHeight="1" x14ac:dyDescent="0.25">
      <c r="B56" s="22">
        <v>48</v>
      </c>
      <c r="C56" s="23" t="s">
        <v>1512</v>
      </c>
      <c r="D56" s="24" t="s">
        <v>1513</v>
      </c>
      <c r="E56" s="25" t="s">
        <v>264</v>
      </c>
      <c r="F56" s="26" t="s">
        <v>647</v>
      </c>
      <c r="G56" s="23" t="s">
        <v>48</v>
      </c>
      <c r="H56" s="27">
        <v>10</v>
      </c>
      <c r="I56" s="27">
        <v>4</v>
      </c>
      <c r="J56" s="27" t="s">
        <v>25</v>
      </c>
      <c r="K56" s="27">
        <v>4</v>
      </c>
      <c r="L56" s="70">
        <v>2</v>
      </c>
      <c r="M56" s="28">
        <f t="shared" si="7"/>
        <v>3.4</v>
      </c>
      <c r="N56" s="29" t="str">
        <f t="shared" si="8"/>
        <v>F</v>
      </c>
      <c r="O56" s="30" t="str">
        <f t="shared" si="9"/>
        <v>Kém</v>
      </c>
      <c r="P56" s="31" t="str">
        <f t="shared" si="11"/>
        <v/>
      </c>
      <c r="Q56" s="32"/>
      <c r="R56" s="3"/>
      <c r="S56" s="21"/>
      <c r="T56" s="72" t="str">
        <f t="shared" si="10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3" customHeight="1" x14ac:dyDescent="0.25">
      <c r="B57" s="22">
        <v>49</v>
      </c>
      <c r="C57" s="23" t="s">
        <v>1514</v>
      </c>
      <c r="D57" s="24" t="s">
        <v>113</v>
      </c>
      <c r="E57" s="25" t="s">
        <v>271</v>
      </c>
      <c r="F57" s="26" t="s">
        <v>648</v>
      </c>
      <c r="G57" s="23" t="s">
        <v>73</v>
      </c>
      <c r="H57" s="27">
        <v>9</v>
      </c>
      <c r="I57" s="27">
        <v>4</v>
      </c>
      <c r="J57" s="27" t="s">
        <v>25</v>
      </c>
      <c r="K57" s="27">
        <v>4</v>
      </c>
      <c r="L57" s="70">
        <v>3</v>
      </c>
      <c r="M57" s="28">
        <f t="shared" si="7"/>
        <v>3.9</v>
      </c>
      <c r="N57" s="29" t="str">
        <f t="shared" si="8"/>
        <v>F</v>
      </c>
      <c r="O57" s="30" t="str">
        <f t="shared" si="9"/>
        <v>Kém</v>
      </c>
      <c r="P57" s="31" t="str">
        <f t="shared" si="11"/>
        <v/>
      </c>
      <c r="Q57" s="32"/>
      <c r="R57" s="3"/>
      <c r="S57" s="21"/>
      <c r="T57" s="72" t="str">
        <f t="shared" si="10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3" customHeight="1" x14ac:dyDescent="0.25">
      <c r="B58" s="22">
        <v>50</v>
      </c>
      <c r="C58" s="23" t="s">
        <v>1515</v>
      </c>
      <c r="D58" s="24" t="s">
        <v>85</v>
      </c>
      <c r="E58" s="25" t="s">
        <v>278</v>
      </c>
      <c r="F58" s="26" t="s">
        <v>1516</v>
      </c>
      <c r="G58" s="23" t="s">
        <v>73</v>
      </c>
      <c r="H58" s="27">
        <v>9</v>
      </c>
      <c r="I58" s="27">
        <v>4</v>
      </c>
      <c r="J58" s="27" t="s">
        <v>25</v>
      </c>
      <c r="K58" s="27">
        <v>4</v>
      </c>
      <c r="L58" s="70">
        <v>0</v>
      </c>
      <c r="M58" s="28">
        <f t="shared" si="7"/>
        <v>2.1</v>
      </c>
      <c r="N58" s="29" t="str">
        <f t="shared" si="8"/>
        <v>F</v>
      </c>
      <c r="O58" s="30" t="str">
        <f t="shared" si="9"/>
        <v>Kém</v>
      </c>
      <c r="P58" s="75" t="s">
        <v>1087</v>
      </c>
      <c r="Q58" s="32"/>
      <c r="R58" s="3"/>
      <c r="S58" s="21"/>
      <c r="T58" s="72" t="str">
        <f t="shared" si="10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3" customHeight="1" x14ac:dyDescent="0.25">
      <c r="B59" s="22">
        <v>51</v>
      </c>
      <c r="C59" s="23" t="s">
        <v>1517</v>
      </c>
      <c r="D59" s="24" t="s">
        <v>206</v>
      </c>
      <c r="E59" s="25" t="s">
        <v>278</v>
      </c>
      <c r="F59" s="26" t="s">
        <v>361</v>
      </c>
      <c r="G59" s="23" t="s">
        <v>93</v>
      </c>
      <c r="H59" s="27">
        <v>9</v>
      </c>
      <c r="I59" s="27">
        <v>4</v>
      </c>
      <c r="J59" s="27" t="s">
        <v>25</v>
      </c>
      <c r="K59" s="27">
        <v>4</v>
      </c>
      <c r="L59" s="70">
        <v>3</v>
      </c>
      <c r="M59" s="28">
        <f t="shared" si="7"/>
        <v>3.9</v>
      </c>
      <c r="N59" s="29" t="str">
        <f t="shared" si="8"/>
        <v>F</v>
      </c>
      <c r="O59" s="30" t="str">
        <f t="shared" si="9"/>
        <v>Kém</v>
      </c>
      <c r="P59" s="31" t="str">
        <f t="shared" ref="P59:P71" si="12">+IF(OR($H59=0,$I59=0,$J59=0,$K59=0),"Không đủ ĐKDT",IF(AND(L59=0,M59&gt;4),"Không đạt",""))</f>
        <v/>
      </c>
      <c r="Q59" s="32"/>
      <c r="R59" s="3"/>
      <c r="S59" s="21"/>
      <c r="T59" s="72" t="str">
        <f t="shared" si="10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3" customHeight="1" x14ac:dyDescent="0.25">
      <c r="B60" s="22">
        <v>52</v>
      </c>
      <c r="C60" s="23" t="s">
        <v>1518</v>
      </c>
      <c r="D60" s="24" t="s">
        <v>1519</v>
      </c>
      <c r="E60" s="25" t="s">
        <v>278</v>
      </c>
      <c r="F60" s="26" t="s">
        <v>579</v>
      </c>
      <c r="G60" s="23" t="s">
        <v>78</v>
      </c>
      <c r="H60" s="27">
        <v>8</v>
      </c>
      <c r="I60" s="27">
        <v>4</v>
      </c>
      <c r="J60" s="27" t="s">
        <v>25</v>
      </c>
      <c r="K60" s="27">
        <v>4</v>
      </c>
      <c r="L60" s="70">
        <v>2</v>
      </c>
      <c r="M60" s="28">
        <f t="shared" si="7"/>
        <v>3.2</v>
      </c>
      <c r="N60" s="29" t="str">
        <f t="shared" si="8"/>
        <v>F</v>
      </c>
      <c r="O60" s="30" t="str">
        <f t="shared" si="9"/>
        <v>Kém</v>
      </c>
      <c r="P60" s="31" t="str">
        <f t="shared" si="12"/>
        <v/>
      </c>
      <c r="Q60" s="32"/>
      <c r="R60" s="3"/>
      <c r="S60" s="21"/>
      <c r="T60" s="72" t="str">
        <f t="shared" si="10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3" customHeight="1" x14ac:dyDescent="0.25">
      <c r="B61" s="22">
        <v>53</v>
      </c>
      <c r="C61" s="23" t="s">
        <v>1520</v>
      </c>
      <c r="D61" s="24" t="s">
        <v>649</v>
      </c>
      <c r="E61" s="25" t="s">
        <v>278</v>
      </c>
      <c r="F61" s="26" t="s">
        <v>530</v>
      </c>
      <c r="G61" s="23" t="s">
        <v>154</v>
      </c>
      <c r="H61" s="27">
        <v>10</v>
      </c>
      <c r="I61" s="27">
        <v>7</v>
      </c>
      <c r="J61" s="27" t="s">
        <v>25</v>
      </c>
      <c r="K61" s="27">
        <v>7</v>
      </c>
      <c r="L61" s="70">
        <v>9</v>
      </c>
      <c r="M61" s="28">
        <f t="shared" si="7"/>
        <v>8.5</v>
      </c>
      <c r="N61" s="29" t="str">
        <f t="shared" si="8"/>
        <v>A</v>
      </c>
      <c r="O61" s="30" t="str">
        <f t="shared" si="9"/>
        <v>Giỏi</v>
      </c>
      <c r="P61" s="31" t="str">
        <f t="shared" si="12"/>
        <v/>
      </c>
      <c r="Q61" s="32"/>
      <c r="R61" s="3"/>
      <c r="S61" s="21"/>
      <c r="T61" s="72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3" customHeight="1" x14ac:dyDescent="0.25">
      <c r="B62" s="22">
        <v>54</v>
      </c>
      <c r="C62" s="23" t="s">
        <v>1521</v>
      </c>
      <c r="D62" s="24" t="s">
        <v>1522</v>
      </c>
      <c r="E62" s="25" t="s">
        <v>1523</v>
      </c>
      <c r="F62" s="26" t="s">
        <v>1524</v>
      </c>
      <c r="G62" s="23" t="s">
        <v>129</v>
      </c>
      <c r="H62" s="27">
        <v>10</v>
      </c>
      <c r="I62" s="27">
        <v>6</v>
      </c>
      <c r="J62" s="27" t="s">
        <v>25</v>
      </c>
      <c r="K62" s="27">
        <v>6</v>
      </c>
      <c r="L62" s="70">
        <v>2</v>
      </c>
      <c r="M62" s="28">
        <f t="shared" si="7"/>
        <v>4</v>
      </c>
      <c r="N62" s="29" t="str">
        <f t="shared" si="8"/>
        <v>D</v>
      </c>
      <c r="O62" s="30" t="str">
        <f t="shared" si="9"/>
        <v>Trung bình yếu</v>
      </c>
      <c r="P62" s="31" t="str">
        <f t="shared" si="12"/>
        <v/>
      </c>
      <c r="Q62" s="32"/>
      <c r="R62" s="3"/>
      <c r="S62" s="21"/>
      <c r="T62" s="72" t="str">
        <f t="shared" si="10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3" customHeight="1" x14ac:dyDescent="0.25">
      <c r="B63" s="22">
        <v>55</v>
      </c>
      <c r="C63" s="23" t="s">
        <v>1525</v>
      </c>
      <c r="D63" s="24" t="s">
        <v>90</v>
      </c>
      <c r="E63" s="25" t="s">
        <v>650</v>
      </c>
      <c r="F63" s="26" t="s">
        <v>279</v>
      </c>
      <c r="G63" s="23" t="s">
        <v>63</v>
      </c>
      <c r="H63" s="27">
        <v>8</v>
      </c>
      <c r="I63" s="27">
        <v>4</v>
      </c>
      <c r="J63" s="27" t="s">
        <v>25</v>
      </c>
      <c r="K63" s="27">
        <v>4</v>
      </c>
      <c r="L63" s="70">
        <v>3</v>
      </c>
      <c r="M63" s="28">
        <f t="shared" si="7"/>
        <v>3.8</v>
      </c>
      <c r="N63" s="29" t="str">
        <f t="shared" si="8"/>
        <v>F</v>
      </c>
      <c r="O63" s="30" t="str">
        <f t="shared" si="9"/>
        <v>Kém</v>
      </c>
      <c r="P63" s="31" t="str">
        <f t="shared" si="12"/>
        <v/>
      </c>
      <c r="Q63" s="32"/>
      <c r="R63" s="3"/>
      <c r="S63" s="21"/>
      <c r="T63" s="72" t="str">
        <f t="shared" si="10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3" customHeight="1" x14ac:dyDescent="0.25">
      <c r="B64" s="22">
        <v>56</v>
      </c>
      <c r="C64" s="23" t="s">
        <v>1526</v>
      </c>
      <c r="D64" s="24" t="s">
        <v>440</v>
      </c>
      <c r="E64" s="25" t="s">
        <v>1527</v>
      </c>
      <c r="F64" s="26" t="s">
        <v>1528</v>
      </c>
      <c r="G64" s="23" t="s">
        <v>53</v>
      </c>
      <c r="H64" s="27">
        <v>10</v>
      </c>
      <c r="I64" s="27">
        <v>4</v>
      </c>
      <c r="J64" s="27" t="s">
        <v>25</v>
      </c>
      <c r="K64" s="27">
        <v>5</v>
      </c>
      <c r="L64" s="70">
        <v>6</v>
      </c>
      <c r="M64" s="28">
        <f t="shared" si="7"/>
        <v>6</v>
      </c>
      <c r="N64" s="29" t="str">
        <f t="shared" si="8"/>
        <v>C</v>
      </c>
      <c r="O64" s="30" t="str">
        <f t="shared" si="9"/>
        <v>Trung bình</v>
      </c>
      <c r="P64" s="31" t="str">
        <f t="shared" si="12"/>
        <v/>
      </c>
      <c r="Q64" s="32"/>
      <c r="R64" s="3"/>
      <c r="S64" s="21"/>
      <c r="T64" s="72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3" customHeight="1" x14ac:dyDescent="0.25">
      <c r="B65" s="22">
        <v>57</v>
      </c>
      <c r="C65" s="23" t="s">
        <v>1529</v>
      </c>
      <c r="D65" s="24" t="s">
        <v>1530</v>
      </c>
      <c r="E65" s="25" t="s">
        <v>651</v>
      </c>
      <c r="F65" s="26" t="s">
        <v>652</v>
      </c>
      <c r="G65" s="23" t="s">
        <v>154</v>
      </c>
      <c r="H65" s="27">
        <v>9</v>
      </c>
      <c r="I65" s="27">
        <v>5</v>
      </c>
      <c r="J65" s="27" t="s">
        <v>25</v>
      </c>
      <c r="K65" s="27">
        <v>6</v>
      </c>
      <c r="L65" s="70">
        <v>2</v>
      </c>
      <c r="M65" s="28">
        <f t="shared" si="7"/>
        <v>3.8</v>
      </c>
      <c r="N65" s="29" t="str">
        <f t="shared" si="8"/>
        <v>F</v>
      </c>
      <c r="O65" s="30" t="str">
        <f t="shared" si="9"/>
        <v>Kém</v>
      </c>
      <c r="P65" s="31" t="str">
        <f t="shared" si="12"/>
        <v/>
      </c>
      <c r="Q65" s="32"/>
      <c r="R65" s="3"/>
      <c r="S65" s="21"/>
      <c r="T65" s="72" t="str">
        <f t="shared" si="10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3" customHeight="1" x14ac:dyDescent="0.25">
      <c r="B66" s="22">
        <v>58</v>
      </c>
      <c r="C66" s="23" t="s">
        <v>1531</v>
      </c>
      <c r="D66" s="24" t="s">
        <v>440</v>
      </c>
      <c r="E66" s="25" t="s">
        <v>609</v>
      </c>
      <c r="F66" s="26" t="s">
        <v>435</v>
      </c>
      <c r="G66" s="23" t="s">
        <v>115</v>
      </c>
      <c r="H66" s="27">
        <v>10</v>
      </c>
      <c r="I66" s="27">
        <v>4</v>
      </c>
      <c r="J66" s="27" t="s">
        <v>25</v>
      </c>
      <c r="K66" s="27">
        <v>5</v>
      </c>
      <c r="L66" s="70">
        <v>7</v>
      </c>
      <c r="M66" s="28">
        <f t="shared" si="7"/>
        <v>6.6</v>
      </c>
      <c r="N66" s="29" t="str">
        <f t="shared" si="8"/>
        <v>C+</v>
      </c>
      <c r="O66" s="30" t="str">
        <f t="shared" si="9"/>
        <v>Trung bình</v>
      </c>
      <c r="P66" s="31" t="str">
        <f t="shared" si="12"/>
        <v/>
      </c>
      <c r="Q66" s="32"/>
      <c r="R66" s="3"/>
      <c r="S66" s="21"/>
      <c r="T66" s="72" t="str">
        <f t="shared" si="10"/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3" customHeight="1" x14ac:dyDescent="0.25">
      <c r="B67" s="22">
        <v>59</v>
      </c>
      <c r="C67" s="23" t="s">
        <v>1532</v>
      </c>
      <c r="D67" s="24" t="s">
        <v>440</v>
      </c>
      <c r="E67" s="25" t="s">
        <v>609</v>
      </c>
      <c r="F67" s="26" t="s">
        <v>1139</v>
      </c>
      <c r="G67" s="23" t="s">
        <v>48</v>
      </c>
      <c r="H67" s="27">
        <v>10</v>
      </c>
      <c r="I67" s="27">
        <v>7</v>
      </c>
      <c r="J67" s="27" t="s">
        <v>25</v>
      </c>
      <c r="K67" s="27">
        <v>5</v>
      </c>
      <c r="L67" s="70">
        <v>2</v>
      </c>
      <c r="M67" s="28">
        <f t="shared" si="7"/>
        <v>3.9</v>
      </c>
      <c r="N67" s="29" t="str">
        <f t="shared" si="8"/>
        <v>F</v>
      </c>
      <c r="O67" s="30" t="str">
        <f t="shared" si="9"/>
        <v>Kém</v>
      </c>
      <c r="P67" s="31" t="str">
        <f t="shared" si="12"/>
        <v/>
      </c>
      <c r="Q67" s="32"/>
      <c r="R67" s="3"/>
      <c r="S67" s="21"/>
      <c r="T67" s="72" t="str">
        <f t="shared" si="10"/>
        <v>Học lại</v>
      </c>
      <c r="U67" s="62"/>
      <c r="V67" s="62"/>
      <c r="W67" s="62"/>
      <c r="X67" s="54"/>
      <c r="Y67" s="54"/>
      <c r="Z67" s="54"/>
      <c r="AA67" s="54"/>
      <c r="AB67" s="53"/>
      <c r="AC67" s="54"/>
      <c r="AD67" s="54"/>
      <c r="AE67" s="54"/>
      <c r="AF67" s="54"/>
      <c r="AG67" s="54"/>
      <c r="AH67" s="54"/>
      <c r="AI67" s="55"/>
    </row>
    <row r="68" spans="2:35" ht="33" customHeight="1" x14ac:dyDescent="0.25">
      <c r="B68" s="22">
        <v>60</v>
      </c>
      <c r="C68" s="23" t="s">
        <v>1533</v>
      </c>
      <c r="D68" s="24" t="s">
        <v>174</v>
      </c>
      <c r="E68" s="25" t="s">
        <v>1395</v>
      </c>
      <c r="F68" s="26" t="s">
        <v>244</v>
      </c>
      <c r="G68" s="23" t="s">
        <v>73</v>
      </c>
      <c r="H68" s="27">
        <v>8</v>
      </c>
      <c r="I68" s="27">
        <v>5</v>
      </c>
      <c r="J68" s="27" t="s">
        <v>25</v>
      </c>
      <c r="K68" s="27">
        <v>4</v>
      </c>
      <c r="L68" s="70">
        <v>3</v>
      </c>
      <c r="M68" s="28">
        <f t="shared" si="7"/>
        <v>3.9</v>
      </c>
      <c r="N68" s="29" t="str">
        <f t="shared" si="8"/>
        <v>F</v>
      </c>
      <c r="O68" s="30" t="str">
        <f t="shared" si="9"/>
        <v>Kém</v>
      </c>
      <c r="P68" s="31" t="str">
        <f t="shared" si="12"/>
        <v/>
      </c>
      <c r="Q68" s="32"/>
      <c r="R68" s="3"/>
      <c r="S68" s="21"/>
      <c r="T68" s="72" t="str">
        <f t="shared" si="10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3" customHeight="1" x14ac:dyDescent="0.25">
      <c r="B69" s="22">
        <v>61</v>
      </c>
      <c r="C69" s="23" t="s">
        <v>1534</v>
      </c>
      <c r="D69" s="24" t="s">
        <v>1535</v>
      </c>
      <c r="E69" s="25" t="s">
        <v>1536</v>
      </c>
      <c r="F69" s="26" t="s">
        <v>438</v>
      </c>
      <c r="G69" s="23" t="s">
        <v>115</v>
      </c>
      <c r="H69" s="27">
        <v>10</v>
      </c>
      <c r="I69" s="27">
        <v>5</v>
      </c>
      <c r="J69" s="27" t="s">
        <v>25</v>
      </c>
      <c r="K69" s="27">
        <v>4</v>
      </c>
      <c r="L69" s="70">
        <v>1</v>
      </c>
      <c r="M69" s="28">
        <f t="shared" si="7"/>
        <v>2.9</v>
      </c>
      <c r="N69" s="29" t="str">
        <f t="shared" si="8"/>
        <v>F</v>
      </c>
      <c r="O69" s="30" t="str">
        <f t="shared" si="9"/>
        <v>Kém</v>
      </c>
      <c r="P69" s="31" t="str">
        <f t="shared" si="12"/>
        <v/>
      </c>
      <c r="Q69" s="32"/>
      <c r="R69" s="3"/>
      <c r="S69" s="21"/>
      <c r="T69" s="72" t="str">
        <f t="shared" si="10"/>
        <v>Học lại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3" customHeight="1" x14ac:dyDescent="0.25">
      <c r="B70" s="22">
        <v>62</v>
      </c>
      <c r="C70" s="23" t="s">
        <v>1537</v>
      </c>
      <c r="D70" s="24" t="s">
        <v>385</v>
      </c>
      <c r="E70" s="25" t="s">
        <v>290</v>
      </c>
      <c r="F70" s="26" t="s">
        <v>639</v>
      </c>
      <c r="G70" s="23" t="s">
        <v>68</v>
      </c>
      <c r="H70" s="27">
        <v>9</v>
      </c>
      <c r="I70" s="27">
        <v>4</v>
      </c>
      <c r="J70" s="27" t="s">
        <v>25</v>
      </c>
      <c r="K70" s="27">
        <v>5</v>
      </c>
      <c r="L70" s="70">
        <v>4</v>
      </c>
      <c r="M70" s="28">
        <f t="shared" si="7"/>
        <v>4.7</v>
      </c>
      <c r="N70" s="29" t="str">
        <f t="shared" si="8"/>
        <v>D</v>
      </c>
      <c r="O70" s="30" t="str">
        <f t="shared" si="9"/>
        <v>Trung bình yếu</v>
      </c>
      <c r="P70" s="31" t="str">
        <f t="shared" si="12"/>
        <v/>
      </c>
      <c r="Q70" s="32"/>
      <c r="R70" s="3"/>
      <c r="S70" s="21"/>
      <c r="T70" s="72" t="str">
        <f t="shared" si="10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3" customHeight="1" x14ac:dyDescent="0.25">
      <c r="B71" s="22">
        <v>63</v>
      </c>
      <c r="C71" s="23" t="s">
        <v>1538</v>
      </c>
      <c r="D71" s="24" t="s">
        <v>619</v>
      </c>
      <c r="E71" s="25" t="s">
        <v>290</v>
      </c>
      <c r="F71" s="26" t="s">
        <v>591</v>
      </c>
      <c r="G71" s="23" t="s">
        <v>129</v>
      </c>
      <c r="H71" s="27">
        <v>9</v>
      </c>
      <c r="I71" s="27">
        <v>4</v>
      </c>
      <c r="J71" s="27" t="s">
        <v>25</v>
      </c>
      <c r="K71" s="27">
        <v>4</v>
      </c>
      <c r="L71" s="70">
        <v>3</v>
      </c>
      <c r="M71" s="28">
        <f t="shared" si="7"/>
        <v>3.9</v>
      </c>
      <c r="N71" s="29" t="str">
        <f t="shared" si="8"/>
        <v>F</v>
      </c>
      <c r="O71" s="30" t="str">
        <f t="shared" si="9"/>
        <v>Kém</v>
      </c>
      <c r="P71" s="31" t="str">
        <f t="shared" si="12"/>
        <v/>
      </c>
      <c r="Q71" s="32"/>
      <c r="R71" s="3"/>
      <c r="S71" s="21"/>
      <c r="T71" s="72" t="str">
        <f t="shared" si="10"/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3" customHeight="1" x14ac:dyDescent="0.25">
      <c r="B72" s="22">
        <v>64</v>
      </c>
      <c r="C72" s="23" t="s">
        <v>1539</v>
      </c>
      <c r="D72" s="24" t="s">
        <v>526</v>
      </c>
      <c r="E72" s="25" t="s">
        <v>301</v>
      </c>
      <c r="F72" s="26" t="s">
        <v>1540</v>
      </c>
      <c r="G72" s="23" t="s">
        <v>48</v>
      </c>
      <c r="H72" s="27">
        <v>3</v>
      </c>
      <c r="I72" s="27">
        <v>4</v>
      </c>
      <c r="J72" s="27" t="s">
        <v>25</v>
      </c>
      <c r="K72" s="27">
        <v>4</v>
      </c>
      <c r="L72" s="70">
        <v>0</v>
      </c>
      <c r="M72" s="28">
        <f t="shared" si="7"/>
        <v>1.5</v>
      </c>
      <c r="N72" s="29" t="str">
        <f t="shared" si="8"/>
        <v>F</v>
      </c>
      <c r="O72" s="30" t="str">
        <f t="shared" si="9"/>
        <v>Kém</v>
      </c>
      <c r="P72" s="75" t="s">
        <v>1087</v>
      </c>
      <c r="Q72" s="32"/>
      <c r="R72" s="3"/>
      <c r="S72" s="21"/>
      <c r="T72" s="72" t="str">
        <f t="shared" si="10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3" customHeight="1" x14ac:dyDescent="0.25">
      <c r="B73" s="22">
        <v>65</v>
      </c>
      <c r="C73" s="23" t="s">
        <v>1541</v>
      </c>
      <c r="D73" s="24" t="s">
        <v>1542</v>
      </c>
      <c r="E73" s="25" t="s">
        <v>301</v>
      </c>
      <c r="F73" s="26" t="s">
        <v>1344</v>
      </c>
      <c r="G73" s="23" t="s">
        <v>78</v>
      </c>
      <c r="H73" s="27">
        <v>10</v>
      </c>
      <c r="I73" s="27">
        <v>6</v>
      </c>
      <c r="J73" s="27" t="s">
        <v>25</v>
      </c>
      <c r="K73" s="27">
        <v>7</v>
      </c>
      <c r="L73" s="70">
        <v>7</v>
      </c>
      <c r="M73" s="28">
        <f t="shared" ref="M73:M104" si="13">ROUND(SUMPRODUCT(H73:L73,$H$8:$L$8)/100,1)</f>
        <v>7.2</v>
      </c>
      <c r="N73" s="29" t="str">
        <f t="shared" ref="N73:N82" si="14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2" si="15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>+IF(OR($H73=0,$I73=0,$J73=0,$K73=0),"Không đủ ĐKDT",IF(AND(L73=0,M73&gt;4),"Không đạt",""))</f>
        <v/>
      </c>
      <c r="Q73" s="32"/>
      <c r="R73" s="3"/>
      <c r="S73" s="21"/>
      <c r="T73" s="72" t="str">
        <f t="shared" ref="T73:T82" si="1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3" customHeight="1" x14ac:dyDescent="0.25">
      <c r="B74" s="22">
        <v>66</v>
      </c>
      <c r="C74" s="23" t="s">
        <v>1543</v>
      </c>
      <c r="D74" s="24" t="s">
        <v>1544</v>
      </c>
      <c r="E74" s="25" t="s">
        <v>515</v>
      </c>
      <c r="F74" s="26" t="s">
        <v>647</v>
      </c>
      <c r="G74" s="23" t="s">
        <v>136</v>
      </c>
      <c r="H74" s="27">
        <v>5</v>
      </c>
      <c r="I74" s="27">
        <v>4</v>
      </c>
      <c r="J74" s="27" t="s">
        <v>25</v>
      </c>
      <c r="K74" s="27">
        <v>4</v>
      </c>
      <c r="L74" s="70">
        <v>0</v>
      </c>
      <c r="M74" s="28">
        <f t="shared" si="13"/>
        <v>1.7</v>
      </c>
      <c r="N74" s="29" t="str">
        <f t="shared" si="14"/>
        <v>F</v>
      </c>
      <c r="O74" s="30" t="str">
        <f t="shared" si="15"/>
        <v>Kém</v>
      </c>
      <c r="P74" s="75" t="s">
        <v>1087</v>
      </c>
      <c r="Q74" s="32"/>
      <c r="R74" s="3"/>
      <c r="S74" s="21"/>
      <c r="T74" s="72" t="str">
        <f t="shared" si="16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3" customHeight="1" x14ac:dyDescent="0.25">
      <c r="B75" s="22">
        <v>67</v>
      </c>
      <c r="C75" s="23" t="s">
        <v>1545</v>
      </c>
      <c r="D75" s="24" t="s">
        <v>61</v>
      </c>
      <c r="E75" s="25" t="s">
        <v>305</v>
      </c>
      <c r="F75" s="26" t="s">
        <v>1546</v>
      </c>
      <c r="G75" s="23" t="s">
        <v>83</v>
      </c>
      <c r="H75" s="27">
        <v>6</v>
      </c>
      <c r="I75" s="27">
        <v>5</v>
      </c>
      <c r="J75" s="27" t="s">
        <v>25</v>
      </c>
      <c r="K75" s="27">
        <v>4</v>
      </c>
      <c r="L75" s="70">
        <v>3</v>
      </c>
      <c r="M75" s="28">
        <f t="shared" si="13"/>
        <v>3.7</v>
      </c>
      <c r="N75" s="29" t="str">
        <f t="shared" si="14"/>
        <v>F</v>
      </c>
      <c r="O75" s="30" t="str">
        <f t="shared" si="15"/>
        <v>Kém</v>
      </c>
      <c r="P75" s="31" t="str">
        <f>+IF(OR($H75=0,$I75=0,$J75=0,$K75=0),"Không đủ ĐKDT",IF(AND(L75=0,M75&gt;4),"Không đạt",""))</f>
        <v/>
      </c>
      <c r="Q75" s="32"/>
      <c r="R75" s="3"/>
      <c r="S75" s="21"/>
      <c r="T75" s="72" t="str">
        <f t="shared" si="16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3" customHeight="1" x14ac:dyDescent="0.25">
      <c r="B76" s="22">
        <v>68</v>
      </c>
      <c r="C76" s="23" t="s">
        <v>1547</v>
      </c>
      <c r="D76" s="24" t="s">
        <v>1548</v>
      </c>
      <c r="E76" s="25" t="s">
        <v>309</v>
      </c>
      <c r="F76" s="26" t="s">
        <v>1549</v>
      </c>
      <c r="G76" s="23" t="s">
        <v>73</v>
      </c>
      <c r="H76" s="27">
        <v>8</v>
      </c>
      <c r="I76" s="27">
        <v>4</v>
      </c>
      <c r="J76" s="27" t="s">
        <v>25</v>
      </c>
      <c r="K76" s="27">
        <v>4</v>
      </c>
      <c r="L76" s="70">
        <v>0</v>
      </c>
      <c r="M76" s="28">
        <f t="shared" si="13"/>
        <v>2</v>
      </c>
      <c r="N76" s="29" t="str">
        <f t="shared" si="14"/>
        <v>F</v>
      </c>
      <c r="O76" s="30" t="str">
        <f t="shared" si="15"/>
        <v>Kém</v>
      </c>
      <c r="P76" s="75" t="s">
        <v>1087</v>
      </c>
      <c r="Q76" s="32"/>
      <c r="R76" s="3"/>
      <c r="S76" s="21"/>
      <c r="T76" s="72" t="str">
        <f t="shared" si="16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3" customHeight="1" x14ac:dyDescent="0.25">
      <c r="B77" s="22">
        <v>69</v>
      </c>
      <c r="C77" s="23" t="s">
        <v>1550</v>
      </c>
      <c r="D77" s="24" t="s">
        <v>463</v>
      </c>
      <c r="E77" s="25" t="s">
        <v>309</v>
      </c>
      <c r="F77" s="26" t="s">
        <v>653</v>
      </c>
      <c r="G77" s="23" t="s">
        <v>164</v>
      </c>
      <c r="H77" s="27">
        <v>10</v>
      </c>
      <c r="I77" s="27">
        <v>4</v>
      </c>
      <c r="J77" s="27" t="s">
        <v>25</v>
      </c>
      <c r="K77" s="27">
        <v>4</v>
      </c>
      <c r="L77" s="70">
        <v>2</v>
      </c>
      <c r="M77" s="28">
        <f t="shared" si="13"/>
        <v>3.4</v>
      </c>
      <c r="N77" s="29" t="str">
        <f t="shared" si="14"/>
        <v>F</v>
      </c>
      <c r="O77" s="30" t="str">
        <f t="shared" si="15"/>
        <v>Kém</v>
      </c>
      <c r="P77" s="31" t="str">
        <f t="shared" ref="P77:P82" si="17">+IF(OR($H77=0,$I77=0,$J77=0,$K77=0),"Không đủ ĐKDT",IF(AND(L77=0,M77&gt;4),"Không đạt",""))</f>
        <v/>
      </c>
      <c r="Q77" s="32"/>
      <c r="R77" s="3"/>
      <c r="S77" s="21"/>
      <c r="T77" s="72" t="str">
        <f t="shared" si="16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3" customHeight="1" x14ac:dyDescent="0.25">
      <c r="B78" s="22">
        <v>70</v>
      </c>
      <c r="C78" s="23" t="s">
        <v>1551</v>
      </c>
      <c r="D78" s="24" t="s">
        <v>610</v>
      </c>
      <c r="E78" s="25" t="s">
        <v>309</v>
      </c>
      <c r="F78" s="26" t="s">
        <v>1194</v>
      </c>
      <c r="G78" s="23" t="s">
        <v>63</v>
      </c>
      <c r="H78" s="27">
        <v>8</v>
      </c>
      <c r="I78" s="27">
        <v>4</v>
      </c>
      <c r="J78" s="27" t="s">
        <v>25</v>
      </c>
      <c r="K78" s="27">
        <v>4</v>
      </c>
      <c r="L78" s="70">
        <v>3</v>
      </c>
      <c r="M78" s="28">
        <f t="shared" si="13"/>
        <v>3.8</v>
      </c>
      <c r="N78" s="29" t="str">
        <f t="shared" si="14"/>
        <v>F</v>
      </c>
      <c r="O78" s="30" t="str">
        <f t="shared" si="15"/>
        <v>Kém</v>
      </c>
      <c r="P78" s="31" t="str">
        <f t="shared" si="17"/>
        <v/>
      </c>
      <c r="Q78" s="32"/>
      <c r="R78" s="3"/>
      <c r="S78" s="21"/>
      <c r="T78" s="72" t="str">
        <f t="shared" si="16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3" customHeight="1" x14ac:dyDescent="0.25">
      <c r="B79" s="22">
        <v>71</v>
      </c>
      <c r="C79" s="23" t="s">
        <v>1552</v>
      </c>
      <c r="D79" s="24" t="s">
        <v>1553</v>
      </c>
      <c r="E79" s="25" t="s">
        <v>546</v>
      </c>
      <c r="F79" s="26" t="s">
        <v>1554</v>
      </c>
      <c r="G79" s="23" t="s">
        <v>88</v>
      </c>
      <c r="H79" s="27">
        <v>10</v>
      </c>
      <c r="I79" s="27">
        <v>6</v>
      </c>
      <c r="J79" s="27" t="s">
        <v>25</v>
      </c>
      <c r="K79" s="27">
        <v>4</v>
      </c>
      <c r="L79" s="70">
        <v>5</v>
      </c>
      <c r="M79" s="28">
        <f t="shared" si="13"/>
        <v>5.4</v>
      </c>
      <c r="N79" s="29" t="str">
        <f t="shared" si="14"/>
        <v>D+</v>
      </c>
      <c r="O79" s="30" t="str">
        <f t="shared" si="15"/>
        <v>Trung bình yếu</v>
      </c>
      <c r="P79" s="31" t="str">
        <f t="shared" si="17"/>
        <v/>
      </c>
      <c r="Q79" s="32"/>
      <c r="R79" s="3"/>
      <c r="S79" s="21"/>
      <c r="T79" s="72" t="str">
        <f t="shared" si="16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3" customHeight="1" x14ac:dyDescent="0.25">
      <c r="B80" s="22">
        <v>72</v>
      </c>
      <c r="C80" s="23" t="s">
        <v>1555</v>
      </c>
      <c r="D80" s="24" t="s">
        <v>1556</v>
      </c>
      <c r="E80" s="25" t="s">
        <v>1557</v>
      </c>
      <c r="F80" s="26" t="s">
        <v>553</v>
      </c>
      <c r="G80" s="23" t="s">
        <v>78</v>
      </c>
      <c r="H80" s="27">
        <v>10</v>
      </c>
      <c r="I80" s="27">
        <v>4</v>
      </c>
      <c r="J80" s="27" t="s">
        <v>25</v>
      </c>
      <c r="K80" s="27">
        <v>4</v>
      </c>
      <c r="L80" s="70">
        <v>2</v>
      </c>
      <c r="M80" s="28">
        <f t="shared" si="13"/>
        <v>3.4</v>
      </c>
      <c r="N80" s="29" t="str">
        <f t="shared" si="14"/>
        <v>F</v>
      </c>
      <c r="O80" s="30" t="str">
        <f t="shared" si="15"/>
        <v>Kém</v>
      </c>
      <c r="P80" s="31" t="str">
        <f t="shared" si="17"/>
        <v/>
      </c>
      <c r="Q80" s="32"/>
      <c r="R80" s="3"/>
      <c r="S80" s="21"/>
      <c r="T80" s="72" t="str">
        <f t="shared" si="16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3" customHeight="1" x14ac:dyDescent="0.25">
      <c r="B81" s="22">
        <v>73</v>
      </c>
      <c r="C81" s="23" t="s">
        <v>1558</v>
      </c>
      <c r="D81" s="24" t="s">
        <v>1246</v>
      </c>
      <c r="E81" s="25" t="s">
        <v>612</v>
      </c>
      <c r="F81" s="26" t="s">
        <v>1559</v>
      </c>
      <c r="G81" s="23" t="s">
        <v>53</v>
      </c>
      <c r="H81" s="27">
        <v>10</v>
      </c>
      <c r="I81" s="27">
        <v>5</v>
      </c>
      <c r="J81" s="27" t="s">
        <v>25</v>
      </c>
      <c r="K81" s="27">
        <v>7</v>
      </c>
      <c r="L81" s="70">
        <v>5</v>
      </c>
      <c r="M81" s="28">
        <f t="shared" si="13"/>
        <v>5.9</v>
      </c>
      <c r="N81" s="29" t="str">
        <f t="shared" si="14"/>
        <v>C</v>
      </c>
      <c r="O81" s="30" t="str">
        <f t="shared" si="15"/>
        <v>Trung bình</v>
      </c>
      <c r="P81" s="31" t="str">
        <f t="shared" si="17"/>
        <v/>
      </c>
      <c r="Q81" s="32"/>
      <c r="R81" s="3"/>
      <c r="S81" s="21"/>
      <c r="T81" s="72" t="str">
        <f t="shared" si="16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3" customHeight="1" x14ac:dyDescent="0.25">
      <c r="B82" s="22">
        <v>74</v>
      </c>
      <c r="C82" s="23" t="s">
        <v>1560</v>
      </c>
      <c r="D82" s="24" t="s">
        <v>1561</v>
      </c>
      <c r="E82" s="25" t="s">
        <v>654</v>
      </c>
      <c r="F82" s="26" t="s">
        <v>1562</v>
      </c>
      <c r="G82" s="23" t="s">
        <v>93</v>
      </c>
      <c r="H82" s="27">
        <v>10</v>
      </c>
      <c r="I82" s="27">
        <v>6</v>
      </c>
      <c r="J82" s="27" t="s">
        <v>25</v>
      </c>
      <c r="K82" s="27">
        <v>5</v>
      </c>
      <c r="L82" s="70">
        <v>4</v>
      </c>
      <c r="M82" s="28">
        <f t="shared" si="13"/>
        <v>5</v>
      </c>
      <c r="N82" s="29" t="str">
        <f t="shared" si="14"/>
        <v>D+</v>
      </c>
      <c r="O82" s="30" t="str">
        <f t="shared" si="15"/>
        <v>Trung bình yếu</v>
      </c>
      <c r="P82" s="31" t="str">
        <f t="shared" si="17"/>
        <v/>
      </c>
      <c r="Q82" s="32"/>
      <c r="R82" s="3"/>
      <c r="S82" s="21"/>
      <c r="T82" s="72" t="str">
        <f t="shared" si="16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73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$W$7 -COUNTIF($P$8:$P$242,"Vắng") -COUNTIF($P$8:$P$242,"Vắng có phép") - COUNTIF($P$8:$P$242,"Đình chỉ thi") - COUNTIF($P$8:$P$242,"Không đủ ĐKDT")</f>
        <v>64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37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COUNTIF($P$8:$P$118,"Vắng")</f>
        <v>9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COUNTIF(T10:T82,"Học lại")</f>
        <v>36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COUNTIF($P$8:$P$118,"Vắng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COUNTIF(T10:T82,"Thi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1253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90" priority="11" operator="greaterThan">
      <formula>10</formula>
    </cfRule>
  </conditionalFormatting>
  <conditionalFormatting sqref="L9:L82">
    <cfRule type="cellIs" dxfId="89" priority="5" operator="greaterThan">
      <formula>10</formula>
    </cfRule>
    <cfRule type="cellIs" dxfId="88" priority="6" operator="greaterThan">
      <formula>10</formula>
    </cfRule>
    <cfRule type="cellIs" dxfId="87" priority="7" operator="greaterThan">
      <formula>10</formula>
    </cfRule>
    <cfRule type="cellIs" dxfId="86" priority="8" operator="greaterThan">
      <formula>10</formula>
    </cfRule>
    <cfRule type="cellIs" dxfId="85" priority="9" operator="greaterThan">
      <formula>10</formula>
    </cfRule>
    <cfRule type="cellIs" dxfId="84" priority="10" operator="greaterThan">
      <formula>10</formula>
    </cfRule>
  </conditionalFormatting>
  <conditionalFormatting sqref="H9:K82">
    <cfRule type="cellIs" dxfId="83" priority="4" operator="greaterThan">
      <formula>10</formula>
    </cfRule>
  </conditionalFormatting>
  <conditionalFormatting sqref="C1:C1048576">
    <cfRule type="duplicateValues" dxfId="82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1"/>
  <sheetViews>
    <sheetView workbookViewId="0">
      <pane ySplit="2" topLeftCell="A3" activePane="bottomLeft" state="frozen"/>
      <selection activeCell="O5" sqref="L1:O1048576"/>
      <selection pane="bottomLeft" activeCell="A92" sqref="A92:XFD101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625" style="1" customWidth="1"/>
    <col min="5" max="5" width="8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1563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INT1330-05</v>
      </c>
      <c r="W7" s="58">
        <f>+$AF$7+$AH$7+$AD$7</f>
        <v>75</v>
      </c>
      <c r="X7" s="52">
        <f>COUNTIF($P$8:$P$112,"Khiển trách")</f>
        <v>0</v>
      </c>
      <c r="Y7" s="52">
        <f>COUNTIF($P$8:$P$112,"Cảnh cáo")</f>
        <v>0</v>
      </c>
      <c r="Z7" s="52">
        <f>COUNTIF($P$8:$P$112,"Đình chỉ thi")</f>
        <v>0</v>
      </c>
      <c r="AA7" s="59">
        <f>+($X$7+$Y$7+$Z$7)/$W$7*100%</f>
        <v>0</v>
      </c>
      <c r="AB7" s="52">
        <f>SUM(COUNTIF($P$8:$P$110,"Vắng"),COUNTIF($P$8:$P$110,"Vắng có phép"))</f>
        <v>5</v>
      </c>
      <c r="AC7" s="60">
        <f>+$AB$7/$W$7</f>
        <v>6.6666666666666666E-2</v>
      </c>
      <c r="AD7" s="61">
        <f>COUNTIF($T$8:$T$110,"Thi lại")</f>
        <v>0</v>
      </c>
      <c r="AE7" s="60">
        <f>+$AD$7/$W$7</f>
        <v>0</v>
      </c>
      <c r="AF7" s="61">
        <f>COUNTIF($T$8:$T$111,"Học lại")</f>
        <v>29</v>
      </c>
      <c r="AG7" s="60">
        <f>+$AF$7/$W$7</f>
        <v>0.38666666666666666</v>
      </c>
      <c r="AH7" s="52">
        <f>COUNTIF($T$9:$T$111,"Đạt")</f>
        <v>46</v>
      </c>
      <c r="AI7" s="59">
        <f>+$AH$7/$W$7</f>
        <v>0.61333333333333329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" customHeight="1" x14ac:dyDescent="0.25">
      <c r="B9" s="11">
        <v>1</v>
      </c>
      <c r="C9" s="12" t="s">
        <v>1564</v>
      </c>
      <c r="D9" s="13" t="s">
        <v>381</v>
      </c>
      <c r="E9" s="14" t="s">
        <v>46</v>
      </c>
      <c r="F9" s="15" t="s">
        <v>1565</v>
      </c>
      <c r="G9" s="12" t="s">
        <v>154</v>
      </c>
      <c r="H9" s="16">
        <v>7</v>
      </c>
      <c r="I9" s="16">
        <v>4</v>
      </c>
      <c r="J9" s="16" t="s">
        <v>25</v>
      </c>
      <c r="K9" s="16">
        <v>6</v>
      </c>
      <c r="L9" s="17">
        <v>0</v>
      </c>
      <c r="M9" s="18">
        <f t="shared" ref="M9:M40" si="0">ROUND(SUMPRODUCT(H9:L9,$H$8:$L$8)/100,1)</f>
        <v>2.2999999999999998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75" t="s">
        <v>1087</v>
      </c>
      <c r="Q9" s="20"/>
      <c r="R9" s="3"/>
      <c r="S9" s="21"/>
      <c r="T9" s="72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" customHeight="1" x14ac:dyDescent="0.25">
      <c r="B10" s="22">
        <v>2</v>
      </c>
      <c r="C10" s="23" t="s">
        <v>1566</v>
      </c>
      <c r="D10" s="24" t="s">
        <v>1567</v>
      </c>
      <c r="E10" s="25" t="s">
        <v>51</v>
      </c>
      <c r="F10" s="26" t="s">
        <v>614</v>
      </c>
      <c r="G10" s="23" t="s">
        <v>115</v>
      </c>
      <c r="H10" s="27">
        <v>10</v>
      </c>
      <c r="I10" s="27">
        <v>5</v>
      </c>
      <c r="J10" s="27" t="s">
        <v>25</v>
      </c>
      <c r="K10" s="27">
        <v>7</v>
      </c>
      <c r="L10" s="70">
        <v>2</v>
      </c>
      <c r="M10" s="28">
        <f t="shared" si="0"/>
        <v>4.0999999999999996</v>
      </c>
      <c r="N10" s="29" t="str">
        <f t="shared" si="1"/>
        <v>D</v>
      </c>
      <c r="O10" s="30" t="str">
        <f t="shared" si="2"/>
        <v>Trung bình yếu</v>
      </c>
      <c r="P10" s="31" t="str">
        <f t="shared" ref="P10:P25" si="4">+IF(OR($H10=0,$I10=0,$J10=0,$K10=0),"Không đủ ĐKDT",IF(AND(L10=0,M10&gt;4),"Không đạt",""))</f>
        <v/>
      </c>
      <c r="Q10" s="32"/>
      <c r="R10" s="3"/>
      <c r="S10" s="21"/>
      <c r="T10" s="72" t="str">
        <f t="shared" si="3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" customHeight="1" x14ac:dyDescent="0.25">
      <c r="B11" s="22">
        <v>3</v>
      </c>
      <c r="C11" s="23" t="s">
        <v>1568</v>
      </c>
      <c r="D11" s="24" t="s">
        <v>1460</v>
      </c>
      <c r="E11" s="25" t="s">
        <v>51</v>
      </c>
      <c r="F11" s="26" t="s">
        <v>1569</v>
      </c>
      <c r="G11" s="23" t="s">
        <v>115</v>
      </c>
      <c r="H11" s="27">
        <v>10</v>
      </c>
      <c r="I11" s="27">
        <v>4</v>
      </c>
      <c r="J11" s="27" t="s">
        <v>25</v>
      </c>
      <c r="K11" s="27">
        <v>7</v>
      </c>
      <c r="L11" s="70">
        <v>2</v>
      </c>
      <c r="M11" s="28">
        <f t="shared" si="0"/>
        <v>4</v>
      </c>
      <c r="N11" s="29" t="str">
        <f t="shared" si="1"/>
        <v>D</v>
      </c>
      <c r="O11" s="30" t="str">
        <f t="shared" si="2"/>
        <v>Trung bình yếu</v>
      </c>
      <c r="P11" s="31" t="str">
        <f t="shared" si="4"/>
        <v/>
      </c>
      <c r="Q11" s="32"/>
      <c r="R11" s="3"/>
      <c r="S11" s="21"/>
      <c r="T11" s="72" t="str">
        <f t="shared" si="3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" customHeight="1" x14ac:dyDescent="0.25">
      <c r="B12" s="22">
        <v>4</v>
      </c>
      <c r="C12" s="23" t="s">
        <v>1570</v>
      </c>
      <c r="D12" s="24" t="s">
        <v>615</v>
      </c>
      <c r="E12" s="25" t="s">
        <v>51</v>
      </c>
      <c r="F12" s="26" t="s">
        <v>605</v>
      </c>
      <c r="G12" s="23" t="s">
        <v>88</v>
      </c>
      <c r="H12" s="27">
        <v>8</v>
      </c>
      <c r="I12" s="27">
        <v>4</v>
      </c>
      <c r="J12" s="27" t="s">
        <v>25</v>
      </c>
      <c r="K12" s="27">
        <v>5</v>
      </c>
      <c r="L12" s="70">
        <v>4</v>
      </c>
      <c r="M12" s="28">
        <f t="shared" si="0"/>
        <v>4.5999999999999996</v>
      </c>
      <c r="N12" s="29" t="str">
        <f t="shared" si="1"/>
        <v>D</v>
      </c>
      <c r="O12" s="30" t="str">
        <f t="shared" si="2"/>
        <v>Trung bình yếu</v>
      </c>
      <c r="P12" s="31" t="str">
        <f t="shared" si="4"/>
        <v/>
      </c>
      <c r="Q12" s="32"/>
      <c r="R12" s="3"/>
      <c r="S12" s="21"/>
      <c r="T12" s="72" t="str">
        <f t="shared" si="3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" customHeight="1" x14ac:dyDescent="0.25">
      <c r="B13" s="22">
        <v>5</v>
      </c>
      <c r="C13" s="23" t="s">
        <v>1571</v>
      </c>
      <c r="D13" s="24" t="s">
        <v>427</v>
      </c>
      <c r="E13" s="25" t="s">
        <v>51</v>
      </c>
      <c r="F13" s="26" t="s">
        <v>151</v>
      </c>
      <c r="G13" s="23" t="s">
        <v>83</v>
      </c>
      <c r="H13" s="27">
        <v>10</v>
      </c>
      <c r="I13" s="27">
        <v>5</v>
      </c>
      <c r="J13" s="27" t="s">
        <v>25</v>
      </c>
      <c r="K13" s="27">
        <v>4</v>
      </c>
      <c r="L13" s="70">
        <v>4</v>
      </c>
      <c r="M13" s="28">
        <f t="shared" si="0"/>
        <v>4.7</v>
      </c>
      <c r="N13" s="29" t="str">
        <f t="shared" si="1"/>
        <v>D</v>
      </c>
      <c r="O13" s="30" t="str">
        <f t="shared" si="2"/>
        <v>Trung bình yếu</v>
      </c>
      <c r="P13" s="31" t="str">
        <f t="shared" si="4"/>
        <v/>
      </c>
      <c r="Q13" s="32"/>
      <c r="R13" s="3"/>
      <c r="S13" s="21"/>
      <c r="T13" s="72" t="str">
        <f t="shared" si="3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" customHeight="1" x14ac:dyDescent="0.25">
      <c r="B14" s="22">
        <v>6</v>
      </c>
      <c r="C14" s="23" t="s">
        <v>1572</v>
      </c>
      <c r="D14" s="24" t="s">
        <v>1573</v>
      </c>
      <c r="E14" s="25" t="s">
        <v>51</v>
      </c>
      <c r="F14" s="26" t="s">
        <v>616</v>
      </c>
      <c r="G14" s="23" t="s">
        <v>93</v>
      </c>
      <c r="H14" s="27">
        <v>8</v>
      </c>
      <c r="I14" s="27">
        <v>5</v>
      </c>
      <c r="J14" s="27" t="s">
        <v>25</v>
      </c>
      <c r="K14" s="27">
        <v>5</v>
      </c>
      <c r="L14" s="70">
        <v>5</v>
      </c>
      <c r="M14" s="28">
        <f t="shared" si="0"/>
        <v>5.3</v>
      </c>
      <c r="N14" s="29" t="str">
        <f t="shared" si="1"/>
        <v>D+</v>
      </c>
      <c r="O14" s="30" t="str">
        <f t="shared" si="2"/>
        <v>Trung bình yếu</v>
      </c>
      <c r="P14" s="31" t="str">
        <f t="shared" si="4"/>
        <v/>
      </c>
      <c r="Q14" s="32"/>
      <c r="R14" s="3"/>
      <c r="S14" s="21"/>
      <c r="T14" s="72" t="str">
        <f t="shared" si="3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" customHeight="1" x14ac:dyDescent="0.25">
      <c r="B15" s="22">
        <v>7</v>
      </c>
      <c r="C15" s="23" t="s">
        <v>1574</v>
      </c>
      <c r="D15" s="24" t="s">
        <v>120</v>
      </c>
      <c r="E15" s="25" t="s">
        <v>1575</v>
      </c>
      <c r="F15" s="26" t="s">
        <v>588</v>
      </c>
      <c r="G15" s="23" t="s">
        <v>154</v>
      </c>
      <c r="H15" s="27">
        <v>6</v>
      </c>
      <c r="I15" s="27">
        <v>4</v>
      </c>
      <c r="J15" s="27" t="s">
        <v>25</v>
      </c>
      <c r="K15" s="27">
        <v>4</v>
      </c>
      <c r="L15" s="70">
        <v>1</v>
      </c>
      <c r="M15" s="28">
        <f t="shared" si="0"/>
        <v>2.4</v>
      </c>
      <c r="N15" s="29" t="str">
        <f t="shared" si="1"/>
        <v>F</v>
      </c>
      <c r="O15" s="30" t="str">
        <f t="shared" si="2"/>
        <v>Kém</v>
      </c>
      <c r="P15" s="31" t="str">
        <f t="shared" si="4"/>
        <v/>
      </c>
      <c r="Q15" s="32"/>
      <c r="R15" s="3"/>
      <c r="S15" s="21"/>
      <c r="T15" s="72" t="str">
        <f t="shared" si="3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" customHeight="1" x14ac:dyDescent="0.25">
      <c r="B16" s="22">
        <v>8</v>
      </c>
      <c r="C16" s="23" t="s">
        <v>1576</v>
      </c>
      <c r="D16" s="24" t="s">
        <v>1384</v>
      </c>
      <c r="E16" s="25" t="s">
        <v>1577</v>
      </c>
      <c r="F16" s="26" t="s">
        <v>1385</v>
      </c>
      <c r="G16" s="23" t="s">
        <v>136</v>
      </c>
      <c r="H16" s="27">
        <v>10</v>
      </c>
      <c r="I16" s="27">
        <v>4</v>
      </c>
      <c r="J16" s="27" t="s">
        <v>25</v>
      </c>
      <c r="K16" s="27">
        <v>4</v>
      </c>
      <c r="L16" s="70">
        <v>5</v>
      </c>
      <c r="M16" s="28">
        <f t="shared" si="0"/>
        <v>5.2</v>
      </c>
      <c r="N16" s="29" t="str">
        <f t="shared" si="1"/>
        <v>D+</v>
      </c>
      <c r="O16" s="30" t="str">
        <f t="shared" si="2"/>
        <v>Trung bình yếu</v>
      </c>
      <c r="P16" s="31" t="str">
        <f t="shared" si="4"/>
        <v/>
      </c>
      <c r="Q16" s="32"/>
      <c r="R16" s="3"/>
      <c r="S16" s="21"/>
      <c r="T16" s="72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" customHeight="1" x14ac:dyDescent="0.25">
      <c r="B17" s="22">
        <v>9</v>
      </c>
      <c r="C17" s="23" t="s">
        <v>1578</v>
      </c>
      <c r="D17" s="24" t="s">
        <v>90</v>
      </c>
      <c r="E17" s="25" t="s">
        <v>349</v>
      </c>
      <c r="F17" s="26" t="s">
        <v>617</v>
      </c>
      <c r="G17" s="23" t="s">
        <v>115</v>
      </c>
      <c r="H17" s="27">
        <v>10</v>
      </c>
      <c r="I17" s="27">
        <v>5</v>
      </c>
      <c r="J17" s="27" t="s">
        <v>25</v>
      </c>
      <c r="K17" s="27">
        <v>7</v>
      </c>
      <c r="L17" s="70">
        <v>4</v>
      </c>
      <c r="M17" s="28">
        <f t="shared" si="0"/>
        <v>5.3</v>
      </c>
      <c r="N17" s="29" t="str">
        <f t="shared" si="1"/>
        <v>D+</v>
      </c>
      <c r="O17" s="30" t="str">
        <f t="shared" si="2"/>
        <v>Trung bình yếu</v>
      </c>
      <c r="P17" s="31" t="str">
        <f t="shared" si="4"/>
        <v/>
      </c>
      <c r="Q17" s="32"/>
      <c r="R17" s="3"/>
      <c r="S17" s="21"/>
      <c r="T17" s="72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" customHeight="1" x14ac:dyDescent="0.25">
      <c r="B18" s="22">
        <v>10</v>
      </c>
      <c r="C18" s="23" t="s">
        <v>1579</v>
      </c>
      <c r="D18" s="24" t="s">
        <v>1580</v>
      </c>
      <c r="E18" s="25" t="s">
        <v>1581</v>
      </c>
      <c r="F18" s="26" t="s">
        <v>618</v>
      </c>
      <c r="G18" s="23" t="s">
        <v>115</v>
      </c>
      <c r="H18" s="27">
        <v>10</v>
      </c>
      <c r="I18" s="27">
        <v>5</v>
      </c>
      <c r="J18" s="27" t="s">
        <v>25</v>
      </c>
      <c r="K18" s="27">
        <v>7</v>
      </c>
      <c r="L18" s="70">
        <v>5</v>
      </c>
      <c r="M18" s="28">
        <f t="shared" si="0"/>
        <v>5.9</v>
      </c>
      <c r="N18" s="29" t="str">
        <f t="shared" si="1"/>
        <v>C</v>
      </c>
      <c r="O18" s="30" t="str">
        <f t="shared" si="2"/>
        <v>Trung bình</v>
      </c>
      <c r="P18" s="31" t="str">
        <f t="shared" si="4"/>
        <v/>
      </c>
      <c r="Q18" s="32"/>
      <c r="R18" s="3"/>
      <c r="S18" s="21"/>
      <c r="T18" s="72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" customHeight="1" x14ac:dyDescent="0.25">
      <c r="B19" s="22">
        <v>11</v>
      </c>
      <c r="C19" s="23" t="s">
        <v>1582</v>
      </c>
      <c r="D19" s="24" t="s">
        <v>483</v>
      </c>
      <c r="E19" s="25" t="s">
        <v>81</v>
      </c>
      <c r="F19" s="26" t="s">
        <v>1583</v>
      </c>
      <c r="G19" s="23" t="s">
        <v>93</v>
      </c>
      <c r="H19" s="27">
        <v>10</v>
      </c>
      <c r="I19" s="27">
        <v>5</v>
      </c>
      <c r="J19" s="27" t="s">
        <v>25</v>
      </c>
      <c r="K19" s="27">
        <v>4</v>
      </c>
      <c r="L19" s="70">
        <v>6</v>
      </c>
      <c r="M19" s="28">
        <f t="shared" si="0"/>
        <v>5.9</v>
      </c>
      <c r="N19" s="29" t="str">
        <f t="shared" si="1"/>
        <v>C</v>
      </c>
      <c r="O19" s="30" t="str">
        <f t="shared" si="2"/>
        <v>Trung bình</v>
      </c>
      <c r="P19" s="31" t="str">
        <f t="shared" si="4"/>
        <v/>
      </c>
      <c r="Q19" s="32"/>
      <c r="R19" s="3"/>
      <c r="S19" s="21"/>
      <c r="T19" s="72" t="str">
        <f t="shared" si="3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" customHeight="1" x14ac:dyDescent="0.25">
      <c r="B20" s="22">
        <v>12</v>
      </c>
      <c r="C20" s="23" t="s">
        <v>1584</v>
      </c>
      <c r="D20" s="24" t="s">
        <v>105</v>
      </c>
      <c r="E20" s="25" t="s">
        <v>81</v>
      </c>
      <c r="F20" s="26" t="s">
        <v>118</v>
      </c>
      <c r="G20" s="23" t="s">
        <v>48</v>
      </c>
      <c r="H20" s="27">
        <v>10</v>
      </c>
      <c r="I20" s="27">
        <v>4</v>
      </c>
      <c r="J20" s="27" t="s">
        <v>25</v>
      </c>
      <c r="K20" s="27">
        <v>6</v>
      </c>
      <c r="L20" s="70">
        <v>5</v>
      </c>
      <c r="M20" s="28">
        <f t="shared" si="0"/>
        <v>5.6</v>
      </c>
      <c r="N20" s="29" t="str">
        <f t="shared" si="1"/>
        <v>C</v>
      </c>
      <c r="O20" s="30" t="str">
        <f t="shared" si="2"/>
        <v>Trung bình</v>
      </c>
      <c r="P20" s="31" t="str">
        <f t="shared" si="4"/>
        <v/>
      </c>
      <c r="Q20" s="32"/>
      <c r="R20" s="3"/>
      <c r="S20" s="21"/>
      <c r="T20" s="72" t="str">
        <f t="shared" si="3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" customHeight="1" x14ac:dyDescent="0.25">
      <c r="B21" s="22">
        <v>13</v>
      </c>
      <c r="C21" s="23" t="s">
        <v>1585</v>
      </c>
      <c r="D21" s="24" t="s">
        <v>1586</v>
      </c>
      <c r="E21" s="25" t="s">
        <v>81</v>
      </c>
      <c r="F21" s="26" t="s">
        <v>1587</v>
      </c>
      <c r="G21" s="23" t="s">
        <v>108</v>
      </c>
      <c r="H21" s="27">
        <v>10</v>
      </c>
      <c r="I21" s="27">
        <v>4</v>
      </c>
      <c r="J21" s="27" t="s">
        <v>25</v>
      </c>
      <c r="K21" s="27">
        <v>4</v>
      </c>
      <c r="L21" s="70">
        <v>5</v>
      </c>
      <c r="M21" s="28">
        <f t="shared" si="0"/>
        <v>5.2</v>
      </c>
      <c r="N21" s="29" t="str">
        <f t="shared" si="1"/>
        <v>D+</v>
      </c>
      <c r="O21" s="30" t="str">
        <f t="shared" si="2"/>
        <v>Trung bình yếu</v>
      </c>
      <c r="P21" s="31" t="str">
        <f t="shared" si="4"/>
        <v/>
      </c>
      <c r="Q21" s="32"/>
      <c r="R21" s="3"/>
      <c r="S21" s="21"/>
      <c r="T21" s="72" t="str">
        <f t="shared" si="3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" customHeight="1" x14ac:dyDescent="0.25">
      <c r="B22" s="22">
        <v>14</v>
      </c>
      <c r="C22" s="23" t="s">
        <v>1588</v>
      </c>
      <c r="D22" s="24" t="s">
        <v>1589</v>
      </c>
      <c r="E22" s="25" t="s">
        <v>81</v>
      </c>
      <c r="F22" s="26" t="s">
        <v>585</v>
      </c>
      <c r="G22" s="23" t="s">
        <v>93</v>
      </c>
      <c r="H22" s="27">
        <v>10</v>
      </c>
      <c r="I22" s="27">
        <v>4</v>
      </c>
      <c r="J22" s="27" t="s">
        <v>25</v>
      </c>
      <c r="K22" s="27">
        <v>4</v>
      </c>
      <c r="L22" s="70">
        <v>2</v>
      </c>
      <c r="M22" s="28">
        <f t="shared" si="0"/>
        <v>3.4</v>
      </c>
      <c r="N22" s="29" t="str">
        <f t="shared" si="1"/>
        <v>F</v>
      </c>
      <c r="O22" s="30" t="str">
        <f t="shared" si="2"/>
        <v>Kém</v>
      </c>
      <c r="P22" s="31" t="str">
        <f t="shared" si="4"/>
        <v/>
      </c>
      <c r="Q22" s="32"/>
      <c r="R22" s="3"/>
      <c r="S22" s="21"/>
      <c r="T22" s="72" t="str">
        <f t="shared" si="3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" customHeight="1" x14ac:dyDescent="0.25">
      <c r="B23" s="22">
        <v>15</v>
      </c>
      <c r="C23" s="23" t="s">
        <v>1590</v>
      </c>
      <c r="D23" s="24" t="s">
        <v>1591</v>
      </c>
      <c r="E23" s="25" t="s">
        <v>1592</v>
      </c>
      <c r="F23" s="26" t="s">
        <v>1165</v>
      </c>
      <c r="G23" s="23" t="s">
        <v>48</v>
      </c>
      <c r="H23" s="27">
        <v>10</v>
      </c>
      <c r="I23" s="27">
        <v>5</v>
      </c>
      <c r="J23" s="27" t="s">
        <v>25</v>
      </c>
      <c r="K23" s="27">
        <v>4</v>
      </c>
      <c r="L23" s="70">
        <v>1</v>
      </c>
      <c r="M23" s="28">
        <f t="shared" si="0"/>
        <v>2.9</v>
      </c>
      <c r="N23" s="29" t="str">
        <f t="shared" si="1"/>
        <v>F</v>
      </c>
      <c r="O23" s="30" t="str">
        <f t="shared" si="2"/>
        <v>Kém</v>
      </c>
      <c r="P23" s="31" t="str">
        <f t="shared" si="4"/>
        <v/>
      </c>
      <c r="Q23" s="32"/>
      <c r="R23" s="3"/>
      <c r="S23" s="21"/>
      <c r="T23" s="72" t="str">
        <f t="shared" si="3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" customHeight="1" x14ac:dyDescent="0.25">
      <c r="B24" s="22">
        <v>16</v>
      </c>
      <c r="C24" s="23" t="s">
        <v>1593</v>
      </c>
      <c r="D24" s="24" t="s">
        <v>1594</v>
      </c>
      <c r="E24" s="25" t="s">
        <v>1595</v>
      </c>
      <c r="F24" s="26" t="s">
        <v>1596</v>
      </c>
      <c r="G24" s="23" t="s">
        <v>115</v>
      </c>
      <c r="H24" s="27">
        <v>10</v>
      </c>
      <c r="I24" s="27">
        <v>5</v>
      </c>
      <c r="J24" s="27" t="s">
        <v>25</v>
      </c>
      <c r="K24" s="27">
        <v>5</v>
      </c>
      <c r="L24" s="70">
        <v>5</v>
      </c>
      <c r="M24" s="28">
        <f t="shared" si="0"/>
        <v>5.5</v>
      </c>
      <c r="N24" s="29" t="str">
        <f t="shared" si="1"/>
        <v>C</v>
      </c>
      <c r="O24" s="30" t="str">
        <f t="shared" si="2"/>
        <v>Trung bình</v>
      </c>
      <c r="P24" s="31" t="str">
        <f t="shared" si="4"/>
        <v/>
      </c>
      <c r="Q24" s="32"/>
      <c r="R24" s="3"/>
      <c r="S24" s="21"/>
      <c r="T24" s="72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" customHeight="1" x14ac:dyDescent="0.25">
      <c r="B25" s="22">
        <v>17</v>
      </c>
      <c r="C25" s="23" t="s">
        <v>1597</v>
      </c>
      <c r="D25" s="24" t="s">
        <v>619</v>
      </c>
      <c r="E25" s="25" t="s">
        <v>91</v>
      </c>
      <c r="F25" s="26" t="s">
        <v>570</v>
      </c>
      <c r="G25" s="23" t="s">
        <v>83</v>
      </c>
      <c r="H25" s="27">
        <v>10</v>
      </c>
      <c r="I25" s="27">
        <v>5</v>
      </c>
      <c r="J25" s="27" t="s">
        <v>25</v>
      </c>
      <c r="K25" s="27">
        <v>4</v>
      </c>
      <c r="L25" s="70">
        <v>1</v>
      </c>
      <c r="M25" s="28">
        <f t="shared" si="0"/>
        <v>2.9</v>
      </c>
      <c r="N25" s="29" t="str">
        <f t="shared" si="1"/>
        <v>F</v>
      </c>
      <c r="O25" s="30" t="str">
        <f t="shared" si="2"/>
        <v>Kém</v>
      </c>
      <c r="P25" s="31" t="str">
        <f t="shared" si="4"/>
        <v/>
      </c>
      <c r="Q25" s="32"/>
      <c r="R25" s="3"/>
      <c r="S25" s="21"/>
      <c r="T25" s="72" t="str">
        <f t="shared" si="3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" customHeight="1" x14ac:dyDescent="0.25">
      <c r="B26" s="22">
        <v>18</v>
      </c>
      <c r="C26" s="23" t="s">
        <v>1598</v>
      </c>
      <c r="D26" s="24" t="s">
        <v>1599</v>
      </c>
      <c r="E26" s="25" t="s">
        <v>1600</v>
      </c>
      <c r="F26" s="26" t="s">
        <v>1601</v>
      </c>
      <c r="G26" s="23" t="s">
        <v>78</v>
      </c>
      <c r="H26" s="27">
        <v>8</v>
      </c>
      <c r="I26" s="27">
        <v>4</v>
      </c>
      <c r="J26" s="27" t="s">
        <v>25</v>
      </c>
      <c r="K26" s="27">
        <v>4</v>
      </c>
      <c r="L26" s="70">
        <v>0</v>
      </c>
      <c r="M26" s="28">
        <f t="shared" si="0"/>
        <v>2</v>
      </c>
      <c r="N26" s="29" t="str">
        <f t="shared" si="1"/>
        <v>F</v>
      </c>
      <c r="O26" s="30" t="str">
        <f t="shared" si="2"/>
        <v>Kém</v>
      </c>
      <c r="P26" s="75" t="s">
        <v>1087</v>
      </c>
      <c r="Q26" s="32"/>
      <c r="R26" s="3"/>
      <c r="S26" s="21"/>
      <c r="T26" s="72" t="str">
        <f t="shared" si="3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" customHeight="1" x14ac:dyDescent="0.25">
      <c r="B27" s="22">
        <v>19</v>
      </c>
      <c r="C27" s="23" t="s">
        <v>1602</v>
      </c>
      <c r="D27" s="24" t="s">
        <v>120</v>
      </c>
      <c r="E27" s="25" t="s">
        <v>363</v>
      </c>
      <c r="F27" s="26" t="s">
        <v>1505</v>
      </c>
      <c r="G27" s="23" t="s">
        <v>115</v>
      </c>
      <c r="H27" s="27">
        <v>10</v>
      </c>
      <c r="I27" s="27">
        <v>5</v>
      </c>
      <c r="J27" s="27" t="s">
        <v>25</v>
      </c>
      <c r="K27" s="27">
        <v>7</v>
      </c>
      <c r="L27" s="70">
        <v>5</v>
      </c>
      <c r="M27" s="28">
        <f t="shared" si="0"/>
        <v>5.9</v>
      </c>
      <c r="N27" s="29" t="str">
        <f t="shared" si="1"/>
        <v>C</v>
      </c>
      <c r="O27" s="30" t="str">
        <f t="shared" si="2"/>
        <v>Trung bình</v>
      </c>
      <c r="P27" s="31" t="str">
        <f>+IF(OR($H27=0,$I27=0,$J27=0,$K27=0),"Không đủ ĐKDT",IF(AND(L27=0,M27&gt;4),"Không đạt",""))</f>
        <v/>
      </c>
      <c r="Q27" s="32"/>
      <c r="R27" s="3"/>
      <c r="S27" s="21"/>
      <c r="T27" s="72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" customHeight="1" x14ac:dyDescent="0.25">
      <c r="B28" s="22">
        <v>20</v>
      </c>
      <c r="C28" s="23" t="s">
        <v>1603</v>
      </c>
      <c r="D28" s="24" t="s">
        <v>608</v>
      </c>
      <c r="E28" s="25" t="s">
        <v>110</v>
      </c>
      <c r="F28" s="26" t="s">
        <v>402</v>
      </c>
      <c r="G28" s="23" t="s">
        <v>53</v>
      </c>
      <c r="H28" s="27">
        <v>10</v>
      </c>
      <c r="I28" s="27">
        <v>4</v>
      </c>
      <c r="J28" s="27" t="s">
        <v>25</v>
      </c>
      <c r="K28" s="27">
        <v>5</v>
      </c>
      <c r="L28" s="70">
        <v>3</v>
      </c>
      <c r="M28" s="28">
        <f t="shared" si="0"/>
        <v>4.2</v>
      </c>
      <c r="N28" s="29" t="str">
        <f t="shared" si="1"/>
        <v>D</v>
      </c>
      <c r="O28" s="30" t="str">
        <f t="shared" si="2"/>
        <v>Trung bình yếu</v>
      </c>
      <c r="P28" s="31" t="str">
        <f>+IF(OR($H28=0,$I28=0,$J28=0,$K28=0),"Không đủ ĐKDT",IF(AND(L28=0,M28&gt;4),"Không đạt",""))</f>
        <v/>
      </c>
      <c r="Q28" s="32"/>
      <c r="R28" s="3"/>
      <c r="S28" s="21"/>
      <c r="T28" s="72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" customHeight="1" x14ac:dyDescent="0.25">
      <c r="B29" s="22">
        <v>21</v>
      </c>
      <c r="C29" s="23" t="s">
        <v>1604</v>
      </c>
      <c r="D29" s="24" t="s">
        <v>1605</v>
      </c>
      <c r="E29" s="25" t="s">
        <v>121</v>
      </c>
      <c r="F29" s="26" t="s">
        <v>431</v>
      </c>
      <c r="G29" s="23" t="s">
        <v>83</v>
      </c>
      <c r="H29" s="27">
        <v>10</v>
      </c>
      <c r="I29" s="27">
        <v>5</v>
      </c>
      <c r="J29" s="27" t="s">
        <v>25</v>
      </c>
      <c r="K29" s="27">
        <v>5</v>
      </c>
      <c r="L29" s="70">
        <v>5</v>
      </c>
      <c r="M29" s="28">
        <f t="shared" si="0"/>
        <v>5.5</v>
      </c>
      <c r="N29" s="29" t="str">
        <f t="shared" si="1"/>
        <v>C</v>
      </c>
      <c r="O29" s="30" t="str">
        <f t="shared" si="2"/>
        <v>Trung bình</v>
      </c>
      <c r="P29" s="31" t="str">
        <f>+IF(OR($H29=0,$I29=0,$J29=0,$K29=0),"Không đủ ĐKDT",IF(AND(L29=0,M29&gt;4),"Không đạt",""))</f>
        <v/>
      </c>
      <c r="Q29" s="32"/>
      <c r="R29" s="3"/>
      <c r="S29" s="21"/>
      <c r="T29" s="72" t="str">
        <f t="shared" si="3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" customHeight="1" x14ac:dyDescent="0.25">
      <c r="B30" s="22">
        <v>22</v>
      </c>
      <c r="C30" s="23" t="s">
        <v>1606</v>
      </c>
      <c r="D30" s="24" t="s">
        <v>1607</v>
      </c>
      <c r="E30" s="25" t="s">
        <v>1608</v>
      </c>
      <c r="F30" s="26" t="s">
        <v>1609</v>
      </c>
      <c r="G30" s="23" t="s">
        <v>1610</v>
      </c>
      <c r="H30" s="27">
        <v>7</v>
      </c>
      <c r="I30" s="27">
        <v>4</v>
      </c>
      <c r="J30" s="27" t="s">
        <v>25</v>
      </c>
      <c r="K30" s="27">
        <v>4</v>
      </c>
      <c r="L30" s="70">
        <v>0</v>
      </c>
      <c r="M30" s="28">
        <f t="shared" si="0"/>
        <v>1.9</v>
      </c>
      <c r="N30" s="29" t="str">
        <f t="shared" si="1"/>
        <v>F</v>
      </c>
      <c r="O30" s="30" t="str">
        <f t="shared" si="2"/>
        <v>Kém</v>
      </c>
      <c r="P30" s="75" t="s">
        <v>1087</v>
      </c>
      <c r="Q30" s="32"/>
      <c r="R30" s="3"/>
      <c r="S30" s="21"/>
      <c r="T30" s="72" t="str">
        <f t="shared" si="3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" customHeight="1" x14ac:dyDescent="0.25">
      <c r="B31" s="22">
        <v>23</v>
      </c>
      <c r="C31" s="23" t="s">
        <v>1611</v>
      </c>
      <c r="D31" s="24" t="s">
        <v>1205</v>
      </c>
      <c r="E31" s="25" t="s">
        <v>132</v>
      </c>
      <c r="F31" s="26" t="s">
        <v>177</v>
      </c>
      <c r="G31" s="23" t="s">
        <v>115</v>
      </c>
      <c r="H31" s="27">
        <v>10</v>
      </c>
      <c r="I31" s="27">
        <v>5</v>
      </c>
      <c r="J31" s="27" t="s">
        <v>25</v>
      </c>
      <c r="K31" s="27">
        <v>5</v>
      </c>
      <c r="L31" s="70">
        <v>4</v>
      </c>
      <c r="M31" s="28">
        <f t="shared" si="0"/>
        <v>4.9000000000000004</v>
      </c>
      <c r="N31" s="29" t="str">
        <f t="shared" si="1"/>
        <v>D</v>
      </c>
      <c r="O31" s="30" t="str">
        <f t="shared" si="2"/>
        <v>Trung bình yếu</v>
      </c>
      <c r="P31" s="31" t="str">
        <f t="shared" ref="P31:P38" si="5">+IF(OR($H31=0,$I31=0,$J31=0,$K31=0),"Không đủ ĐKDT",IF(AND(L31=0,M31&gt;4),"Không đạt",""))</f>
        <v/>
      </c>
      <c r="Q31" s="32"/>
      <c r="R31" s="3"/>
      <c r="S31" s="21"/>
      <c r="T31" s="72" t="str">
        <f t="shared" si="3"/>
        <v>Đạt</v>
      </c>
      <c r="U31" s="62"/>
      <c r="V31" s="62"/>
      <c r="W31" s="62"/>
      <c r="X31" s="54"/>
      <c r="Y31" s="54"/>
      <c r="Z31" s="54"/>
      <c r="AA31" s="54"/>
      <c r="AB31" s="53"/>
      <c r="AC31" s="54"/>
      <c r="AD31" s="54"/>
      <c r="AE31" s="54"/>
      <c r="AF31" s="54"/>
      <c r="AG31" s="54"/>
      <c r="AH31" s="54"/>
      <c r="AI31" s="55"/>
    </row>
    <row r="32" spans="2:35" ht="30" customHeight="1" x14ac:dyDescent="0.25">
      <c r="B32" s="22">
        <v>24</v>
      </c>
      <c r="C32" s="23" t="s">
        <v>1612</v>
      </c>
      <c r="D32" s="24" t="s">
        <v>619</v>
      </c>
      <c r="E32" s="25" t="s">
        <v>556</v>
      </c>
      <c r="F32" s="26" t="s">
        <v>548</v>
      </c>
      <c r="G32" s="23" t="s">
        <v>115</v>
      </c>
      <c r="H32" s="27">
        <v>10</v>
      </c>
      <c r="I32" s="27">
        <v>4</v>
      </c>
      <c r="J32" s="27" t="s">
        <v>25</v>
      </c>
      <c r="K32" s="27">
        <v>4</v>
      </c>
      <c r="L32" s="70">
        <v>7</v>
      </c>
      <c r="M32" s="28">
        <f t="shared" si="0"/>
        <v>6.4</v>
      </c>
      <c r="N32" s="29" t="str">
        <f t="shared" si="1"/>
        <v>C</v>
      </c>
      <c r="O32" s="30" t="str">
        <f t="shared" si="2"/>
        <v>Trung bình</v>
      </c>
      <c r="P32" s="31" t="str">
        <f t="shared" si="5"/>
        <v/>
      </c>
      <c r="Q32" s="32"/>
      <c r="R32" s="3"/>
      <c r="S32" s="21"/>
      <c r="T32" s="72" t="str">
        <f t="shared" si="3"/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" customHeight="1" x14ac:dyDescent="0.25">
      <c r="B33" s="22">
        <v>25</v>
      </c>
      <c r="C33" s="23" t="s">
        <v>1613</v>
      </c>
      <c r="D33" s="24" t="s">
        <v>341</v>
      </c>
      <c r="E33" s="25" t="s">
        <v>139</v>
      </c>
      <c r="F33" s="26" t="s">
        <v>598</v>
      </c>
      <c r="G33" s="23" t="s">
        <v>93</v>
      </c>
      <c r="H33" s="27">
        <v>10</v>
      </c>
      <c r="I33" s="27">
        <v>5</v>
      </c>
      <c r="J33" s="27" t="s">
        <v>25</v>
      </c>
      <c r="K33" s="27">
        <v>5</v>
      </c>
      <c r="L33" s="70">
        <v>5</v>
      </c>
      <c r="M33" s="28">
        <f t="shared" si="0"/>
        <v>5.5</v>
      </c>
      <c r="N33" s="29" t="str">
        <f t="shared" si="1"/>
        <v>C</v>
      </c>
      <c r="O33" s="30" t="str">
        <f t="shared" si="2"/>
        <v>Trung bình</v>
      </c>
      <c r="P33" s="31" t="str">
        <f t="shared" si="5"/>
        <v/>
      </c>
      <c r="Q33" s="32"/>
      <c r="R33" s="3"/>
      <c r="S33" s="21"/>
      <c r="T33" s="72" t="str">
        <f t="shared" si="3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" customHeight="1" x14ac:dyDescent="0.25">
      <c r="B34" s="22">
        <v>26</v>
      </c>
      <c r="C34" s="23" t="s">
        <v>1614</v>
      </c>
      <c r="D34" s="24" t="s">
        <v>1615</v>
      </c>
      <c r="E34" s="25" t="s">
        <v>143</v>
      </c>
      <c r="F34" s="26" t="s">
        <v>1616</v>
      </c>
      <c r="G34" s="23" t="s">
        <v>115</v>
      </c>
      <c r="H34" s="27">
        <v>8</v>
      </c>
      <c r="I34" s="27">
        <v>5</v>
      </c>
      <c r="J34" s="27" t="s">
        <v>25</v>
      </c>
      <c r="K34" s="27">
        <v>5</v>
      </c>
      <c r="L34" s="70">
        <v>6</v>
      </c>
      <c r="M34" s="28">
        <f t="shared" si="0"/>
        <v>5.9</v>
      </c>
      <c r="N34" s="29" t="str">
        <f t="shared" si="1"/>
        <v>C</v>
      </c>
      <c r="O34" s="30" t="str">
        <f t="shared" si="2"/>
        <v>Trung bình</v>
      </c>
      <c r="P34" s="31" t="str">
        <f t="shared" si="5"/>
        <v/>
      </c>
      <c r="Q34" s="32"/>
      <c r="R34" s="3"/>
      <c r="S34" s="21"/>
      <c r="T34" s="72" t="str">
        <f t="shared" si="3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" customHeight="1" x14ac:dyDescent="0.25">
      <c r="B35" s="22">
        <v>27</v>
      </c>
      <c r="C35" s="23" t="s">
        <v>1617</v>
      </c>
      <c r="D35" s="24" t="s">
        <v>1246</v>
      </c>
      <c r="E35" s="25" t="s">
        <v>143</v>
      </c>
      <c r="F35" s="26" t="s">
        <v>1618</v>
      </c>
      <c r="G35" s="23" t="s">
        <v>53</v>
      </c>
      <c r="H35" s="27">
        <v>6</v>
      </c>
      <c r="I35" s="27">
        <v>4</v>
      </c>
      <c r="J35" s="27" t="s">
        <v>25</v>
      </c>
      <c r="K35" s="27">
        <v>4</v>
      </c>
      <c r="L35" s="70">
        <v>1</v>
      </c>
      <c r="M35" s="28">
        <f t="shared" si="0"/>
        <v>2.4</v>
      </c>
      <c r="N35" s="29" t="str">
        <f t="shared" si="1"/>
        <v>F</v>
      </c>
      <c r="O35" s="30" t="str">
        <f t="shared" si="2"/>
        <v>Kém</v>
      </c>
      <c r="P35" s="31" t="str">
        <f t="shared" si="5"/>
        <v/>
      </c>
      <c r="Q35" s="32"/>
      <c r="R35" s="3"/>
      <c r="S35" s="21"/>
      <c r="T35" s="72" t="str">
        <f t="shared" si="3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" customHeight="1" x14ac:dyDescent="0.25">
      <c r="B36" s="22">
        <v>28</v>
      </c>
      <c r="C36" s="23" t="s">
        <v>1619</v>
      </c>
      <c r="D36" s="24" t="s">
        <v>1620</v>
      </c>
      <c r="E36" s="25" t="s">
        <v>1621</v>
      </c>
      <c r="F36" s="26" t="s">
        <v>1150</v>
      </c>
      <c r="G36" s="23" t="s">
        <v>115</v>
      </c>
      <c r="H36" s="27">
        <v>10</v>
      </c>
      <c r="I36" s="27">
        <v>5</v>
      </c>
      <c r="J36" s="27" t="s">
        <v>25</v>
      </c>
      <c r="K36" s="27">
        <v>4</v>
      </c>
      <c r="L36" s="70">
        <v>7</v>
      </c>
      <c r="M36" s="28">
        <f t="shared" si="0"/>
        <v>6.5</v>
      </c>
      <c r="N36" s="29" t="str">
        <f t="shared" si="1"/>
        <v>C+</v>
      </c>
      <c r="O36" s="30" t="str">
        <f t="shared" si="2"/>
        <v>Trung bình</v>
      </c>
      <c r="P36" s="31" t="str">
        <f t="shared" si="5"/>
        <v/>
      </c>
      <c r="Q36" s="32"/>
      <c r="R36" s="3"/>
      <c r="S36" s="21"/>
      <c r="T36" s="72" t="str">
        <f t="shared" si="3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" customHeight="1" x14ac:dyDescent="0.25">
      <c r="B37" s="22">
        <v>29</v>
      </c>
      <c r="C37" s="23" t="s">
        <v>1622</v>
      </c>
      <c r="D37" s="24" t="s">
        <v>1623</v>
      </c>
      <c r="E37" s="25" t="s">
        <v>557</v>
      </c>
      <c r="F37" s="26" t="s">
        <v>342</v>
      </c>
      <c r="G37" s="23" t="s">
        <v>108</v>
      </c>
      <c r="H37" s="27">
        <v>9</v>
      </c>
      <c r="I37" s="27">
        <v>4</v>
      </c>
      <c r="J37" s="27" t="s">
        <v>25</v>
      </c>
      <c r="K37" s="27">
        <v>6</v>
      </c>
      <c r="L37" s="70">
        <v>2</v>
      </c>
      <c r="M37" s="28">
        <f t="shared" si="0"/>
        <v>3.7</v>
      </c>
      <c r="N37" s="29" t="str">
        <f t="shared" si="1"/>
        <v>F</v>
      </c>
      <c r="O37" s="30" t="str">
        <f t="shared" si="2"/>
        <v>Kém</v>
      </c>
      <c r="P37" s="31" t="str">
        <f t="shared" si="5"/>
        <v/>
      </c>
      <c r="Q37" s="32"/>
      <c r="R37" s="3"/>
      <c r="S37" s="21"/>
      <c r="T37" s="72" t="str">
        <f t="shared" si="3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" customHeight="1" x14ac:dyDescent="0.25">
      <c r="B38" s="22">
        <v>30</v>
      </c>
      <c r="C38" s="23" t="s">
        <v>1624</v>
      </c>
      <c r="D38" s="24" t="s">
        <v>45</v>
      </c>
      <c r="E38" s="25" t="s">
        <v>557</v>
      </c>
      <c r="F38" s="26" t="s">
        <v>306</v>
      </c>
      <c r="G38" s="23" t="s">
        <v>136</v>
      </c>
      <c r="H38" s="27">
        <v>10</v>
      </c>
      <c r="I38" s="27">
        <v>4</v>
      </c>
      <c r="J38" s="27" t="s">
        <v>25</v>
      </c>
      <c r="K38" s="27">
        <v>5</v>
      </c>
      <c r="L38" s="70">
        <v>5</v>
      </c>
      <c r="M38" s="28">
        <f t="shared" si="0"/>
        <v>5.4</v>
      </c>
      <c r="N38" s="29" t="str">
        <f t="shared" si="1"/>
        <v>D+</v>
      </c>
      <c r="O38" s="30" t="str">
        <f t="shared" si="2"/>
        <v>Trung bình yếu</v>
      </c>
      <c r="P38" s="31" t="str">
        <f t="shared" si="5"/>
        <v/>
      </c>
      <c r="Q38" s="32"/>
      <c r="R38" s="3"/>
      <c r="S38" s="21"/>
      <c r="T38" s="72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" customHeight="1" x14ac:dyDescent="0.25">
      <c r="B39" s="22">
        <v>31</v>
      </c>
      <c r="C39" s="23" t="s">
        <v>1625</v>
      </c>
      <c r="D39" s="24" t="s">
        <v>1626</v>
      </c>
      <c r="E39" s="25" t="s">
        <v>1309</v>
      </c>
      <c r="F39" s="26" t="s">
        <v>353</v>
      </c>
      <c r="G39" s="23" t="s">
        <v>73</v>
      </c>
      <c r="H39" s="27">
        <v>6</v>
      </c>
      <c r="I39" s="27">
        <v>4</v>
      </c>
      <c r="J39" s="27" t="s">
        <v>25</v>
      </c>
      <c r="K39" s="27">
        <v>4</v>
      </c>
      <c r="L39" s="70">
        <v>0</v>
      </c>
      <c r="M39" s="28">
        <f t="shared" si="0"/>
        <v>1.8</v>
      </c>
      <c r="N39" s="29" t="str">
        <f t="shared" si="1"/>
        <v>F</v>
      </c>
      <c r="O39" s="30" t="str">
        <f t="shared" si="2"/>
        <v>Kém</v>
      </c>
      <c r="P39" s="75" t="s">
        <v>1087</v>
      </c>
      <c r="Q39" s="32"/>
      <c r="R39" s="3"/>
      <c r="S39" s="21"/>
      <c r="T39" s="72" t="str">
        <f t="shared" si="3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" customHeight="1" x14ac:dyDescent="0.25">
      <c r="B40" s="22">
        <v>32</v>
      </c>
      <c r="C40" s="23" t="s">
        <v>1627</v>
      </c>
      <c r="D40" s="24" t="s">
        <v>1628</v>
      </c>
      <c r="E40" s="25" t="s">
        <v>1629</v>
      </c>
      <c r="F40" s="26" t="s">
        <v>620</v>
      </c>
      <c r="G40" s="23" t="s">
        <v>93</v>
      </c>
      <c r="H40" s="27">
        <v>10</v>
      </c>
      <c r="I40" s="27">
        <v>5</v>
      </c>
      <c r="J40" s="27" t="s">
        <v>25</v>
      </c>
      <c r="K40" s="27">
        <v>4</v>
      </c>
      <c r="L40" s="70">
        <v>1</v>
      </c>
      <c r="M40" s="28">
        <f t="shared" si="0"/>
        <v>2.9</v>
      </c>
      <c r="N40" s="29" t="str">
        <f t="shared" si="1"/>
        <v>F</v>
      </c>
      <c r="O40" s="30" t="str">
        <f t="shared" si="2"/>
        <v>Kém</v>
      </c>
      <c r="P40" s="31" t="str">
        <f>+IF(OR($H40=0,$I40=0,$J40=0,$K40=0),"Không đủ ĐKDT",IF(AND(L40=0,M40&gt;4),"Không đạt",""))</f>
        <v/>
      </c>
      <c r="Q40" s="32"/>
      <c r="R40" s="3"/>
      <c r="S40" s="21"/>
      <c r="T40" s="72" t="str">
        <f t="shared" si="3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" customHeight="1" x14ac:dyDescent="0.25">
      <c r="B41" s="22">
        <v>33</v>
      </c>
      <c r="C41" s="23" t="s">
        <v>1630</v>
      </c>
      <c r="D41" s="24" t="s">
        <v>440</v>
      </c>
      <c r="E41" s="25" t="s">
        <v>1631</v>
      </c>
      <c r="F41" s="26" t="s">
        <v>621</v>
      </c>
      <c r="G41" s="23" t="s">
        <v>154</v>
      </c>
      <c r="H41" s="27">
        <v>10</v>
      </c>
      <c r="I41" s="27">
        <v>5</v>
      </c>
      <c r="J41" s="27" t="s">
        <v>25</v>
      </c>
      <c r="K41" s="27">
        <v>6</v>
      </c>
      <c r="L41" s="70">
        <v>6</v>
      </c>
      <c r="M41" s="28">
        <f t="shared" ref="M41:M72" si="6">ROUND(SUMPRODUCT(H41:L41,$H$8:$L$8)/100,1)</f>
        <v>6.3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>+IF(OR($H41=0,$I41=0,$J41=0,$K41=0),"Không đủ ĐKDT",IF(AND(L41=0,M41&gt;4),"Không đạt",""))</f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" customHeight="1" x14ac:dyDescent="0.25">
      <c r="B42" s="22">
        <v>34</v>
      </c>
      <c r="C42" s="23" t="s">
        <v>1632</v>
      </c>
      <c r="D42" s="24" t="s">
        <v>1633</v>
      </c>
      <c r="E42" s="25" t="s">
        <v>390</v>
      </c>
      <c r="F42" s="26" t="s">
        <v>622</v>
      </c>
      <c r="G42" s="23" t="s">
        <v>53</v>
      </c>
      <c r="H42" s="27">
        <v>10</v>
      </c>
      <c r="I42" s="27">
        <v>4</v>
      </c>
      <c r="J42" s="27" t="s">
        <v>25</v>
      </c>
      <c r="K42" s="27">
        <v>4</v>
      </c>
      <c r="L42" s="70">
        <v>3</v>
      </c>
      <c r="M42" s="28">
        <f t="shared" si="6"/>
        <v>4</v>
      </c>
      <c r="N42" s="29" t="str">
        <f t="shared" si="7"/>
        <v>D</v>
      </c>
      <c r="O42" s="30" t="str">
        <f t="shared" si="8"/>
        <v>Trung bình yếu</v>
      </c>
      <c r="P42" s="31" t="str">
        <f>+IF(OR($H42=0,$I42=0,$J42=0,$K42=0),"Không đủ ĐKDT",IF(AND(L42=0,M42&gt;4),"Không đạt",""))</f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0" customHeight="1" x14ac:dyDescent="0.25">
      <c r="B43" s="22">
        <v>35</v>
      </c>
      <c r="C43" s="23" t="s">
        <v>1634</v>
      </c>
      <c r="D43" s="24" t="s">
        <v>583</v>
      </c>
      <c r="E43" s="25" t="s">
        <v>390</v>
      </c>
      <c r="F43" s="26" t="s">
        <v>623</v>
      </c>
      <c r="G43" s="23" t="s">
        <v>78</v>
      </c>
      <c r="H43" s="27">
        <v>10</v>
      </c>
      <c r="I43" s="27">
        <v>4</v>
      </c>
      <c r="J43" s="27" t="s">
        <v>25</v>
      </c>
      <c r="K43" s="27">
        <v>4</v>
      </c>
      <c r="L43" s="70">
        <v>2</v>
      </c>
      <c r="M43" s="28">
        <f t="shared" si="6"/>
        <v>3.4</v>
      </c>
      <c r="N43" s="29" t="str">
        <f t="shared" si="7"/>
        <v>F</v>
      </c>
      <c r="O43" s="30" t="str">
        <f t="shared" si="8"/>
        <v>Kém</v>
      </c>
      <c r="P43" s="31" t="str">
        <f>+IF(OR($H43=0,$I43=0,$J43=0,$K43=0),"Không đủ ĐKDT",IF(AND(L43=0,M43&gt;4),"Không đạt",""))</f>
        <v/>
      </c>
      <c r="Q43" s="32"/>
      <c r="R43" s="3"/>
      <c r="S43" s="21"/>
      <c r="T43" s="72" t="str">
        <f t="shared" si="9"/>
        <v>Học lại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" customHeight="1" x14ac:dyDescent="0.25">
      <c r="B44" s="22">
        <v>36</v>
      </c>
      <c r="C44" s="23" t="s">
        <v>1635</v>
      </c>
      <c r="D44" s="24" t="s">
        <v>127</v>
      </c>
      <c r="E44" s="25" t="s">
        <v>162</v>
      </c>
      <c r="F44" s="26" t="s">
        <v>333</v>
      </c>
      <c r="G44" s="23" t="s">
        <v>73</v>
      </c>
      <c r="H44" s="27">
        <v>9</v>
      </c>
      <c r="I44" s="27">
        <v>4</v>
      </c>
      <c r="J44" s="27" t="s">
        <v>25</v>
      </c>
      <c r="K44" s="27">
        <v>5</v>
      </c>
      <c r="L44" s="70">
        <v>4</v>
      </c>
      <c r="M44" s="28">
        <f t="shared" si="6"/>
        <v>4.7</v>
      </c>
      <c r="N44" s="29" t="str">
        <f t="shared" si="7"/>
        <v>D</v>
      </c>
      <c r="O44" s="30" t="str">
        <f t="shared" si="8"/>
        <v>Trung bình yếu</v>
      </c>
      <c r="P44" s="31" t="str">
        <f>+IF(OR($H44=0,$I44=0,$J44=0,$K44=0),"Không đủ ĐKDT",IF(AND(L44=0,M44&gt;4),"Không đạt",""))</f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" customHeight="1" x14ac:dyDescent="0.25">
      <c r="B45" s="22">
        <v>37</v>
      </c>
      <c r="C45" s="23" t="s">
        <v>1636</v>
      </c>
      <c r="D45" s="24" t="s">
        <v>1637</v>
      </c>
      <c r="E45" s="25" t="s">
        <v>168</v>
      </c>
      <c r="F45" s="26" t="s">
        <v>597</v>
      </c>
      <c r="G45" s="23" t="s">
        <v>93</v>
      </c>
      <c r="H45" s="27">
        <v>7</v>
      </c>
      <c r="I45" s="27">
        <v>4</v>
      </c>
      <c r="J45" s="27" t="s">
        <v>25</v>
      </c>
      <c r="K45" s="27">
        <v>4</v>
      </c>
      <c r="L45" s="70">
        <v>0</v>
      </c>
      <c r="M45" s="28">
        <f t="shared" si="6"/>
        <v>1.9</v>
      </c>
      <c r="N45" s="29" t="str">
        <f t="shared" si="7"/>
        <v>F</v>
      </c>
      <c r="O45" s="30" t="str">
        <f t="shared" si="8"/>
        <v>Kém</v>
      </c>
      <c r="P45" s="75" t="s">
        <v>1087</v>
      </c>
      <c r="Q45" s="32"/>
      <c r="R45" s="3"/>
      <c r="S45" s="21"/>
      <c r="T45" s="72" t="str">
        <f t="shared" si="9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" customHeight="1" x14ac:dyDescent="0.25">
      <c r="B46" s="22">
        <v>38</v>
      </c>
      <c r="C46" s="23" t="s">
        <v>1638</v>
      </c>
      <c r="D46" s="24" t="s">
        <v>601</v>
      </c>
      <c r="E46" s="25" t="s">
        <v>561</v>
      </c>
      <c r="F46" s="26" t="s">
        <v>342</v>
      </c>
      <c r="G46" s="23" t="s">
        <v>115</v>
      </c>
      <c r="H46" s="27">
        <v>10</v>
      </c>
      <c r="I46" s="27">
        <v>5</v>
      </c>
      <c r="J46" s="27" t="s">
        <v>25</v>
      </c>
      <c r="K46" s="27">
        <v>7</v>
      </c>
      <c r="L46" s="70">
        <v>4</v>
      </c>
      <c r="M46" s="28">
        <f t="shared" si="6"/>
        <v>5.3</v>
      </c>
      <c r="N46" s="29" t="str">
        <f t="shared" si="7"/>
        <v>D+</v>
      </c>
      <c r="O46" s="30" t="str">
        <f t="shared" si="8"/>
        <v>Trung bình yếu</v>
      </c>
      <c r="P46" s="31" t="str">
        <f t="shared" ref="P46:P83" si="10">+IF(OR($H46=0,$I46=0,$J46=0,$K46=0),"Không đủ ĐKDT",IF(AND(L46=0,M46&gt;4),"Không đạt",""))</f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" customHeight="1" x14ac:dyDescent="0.25">
      <c r="B47" s="22">
        <v>39</v>
      </c>
      <c r="C47" s="23" t="s">
        <v>1639</v>
      </c>
      <c r="D47" s="24" t="s">
        <v>555</v>
      </c>
      <c r="E47" s="25" t="s">
        <v>184</v>
      </c>
      <c r="F47" s="26" t="s">
        <v>1616</v>
      </c>
      <c r="G47" s="23" t="s">
        <v>115</v>
      </c>
      <c r="H47" s="27">
        <v>10</v>
      </c>
      <c r="I47" s="27">
        <v>7</v>
      </c>
      <c r="J47" s="27" t="s">
        <v>25</v>
      </c>
      <c r="K47" s="27">
        <v>4</v>
      </c>
      <c r="L47" s="70">
        <v>6</v>
      </c>
      <c r="M47" s="28">
        <f t="shared" si="6"/>
        <v>6.1</v>
      </c>
      <c r="N47" s="29" t="str">
        <f t="shared" si="7"/>
        <v>C</v>
      </c>
      <c r="O47" s="30" t="str">
        <f t="shared" si="8"/>
        <v>Trung bình</v>
      </c>
      <c r="P47" s="31" t="str">
        <f t="shared" si="10"/>
        <v/>
      </c>
      <c r="Q47" s="32"/>
      <c r="R47" s="3"/>
      <c r="S47" s="21"/>
      <c r="T47" s="72" t="str">
        <f t="shared" si="9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" customHeight="1" x14ac:dyDescent="0.25">
      <c r="B48" s="22">
        <v>40</v>
      </c>
      <c r="C48" s="23" t="s">
        <v>1640</v>
      </c>
      <c r="D48" s="24" t="s">
        <v>366</v>
      </c>
      <c r="E48" s="25" t="s">
        <v>1641</v>
      </c>
      <c r="F48" s="26" t="s">
        <v>1642</v>
      </c>
      <c r="G48" s="23" t="s">
        <v>68</v>
      </c>
      <c r="H48" s="27">
        <v>10</v>
      </c>
      <c r="I48" s="27">
        <v>5</v>
      </c>
      <c r="J48" s="27" t="s">
        <v>25</v>
      </c>
      <c r="K48" s="27">
        <v>5</v>
      </c>
      <c r="L48" s="70">
        <v>6</v>
      </c>
      <c r="M48" s="28">
        <f t="shared" si="6"/>
        <v>6.1</v>
      </c>
      <c r="N48" s="29" t="str">
        <f t="shared" si="7"/>
        <v>C</v>
      </c>
      <c r="O48" s="30" t="str">
        <f t="shared" si="8"/>
        <v>Trung bình</v>
      </c>
      <c r="P48" s="31" t="str">
        <f t="shared" si="10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" customHeight="1" x14ac:dyDescent="0.25">
      <c r="B49" s="22">
        <v>41</v>
      </c>
      <c r="C49" s="23" t="s">
        <v>1643</v>
      </c>
      <c r="D49" s="24" t="s">
        <v>1644</v>
      </c>
      <c r="E49" s="25" t="s">
        <v>187</v>
      </c>
      <c r="F49" s="26" t="s">
        <v>1094</v>
      </c>
      <c r="G49" s="23" t="s">
        <v>108</v>
      </c>
      <c r="H49" s="27">
        <v>10</v>
      </c>
      <c r="I49" s="27">
        <v>5</v>
      </c>
      <c r="J49" s="27" t="s">
        <v>25</v>
      </c>
      <c r="K49" s="27">
        <v>5</v>
      </c>
      <c r="L49" s="70">
        <v>9</v>
      </c>
      <c r="M49" s="28">
        <f t="shared" si="6"/>
        <v>7.9</v>
      </c>
      <c r="N49" s="29" t="str">
        <f t="shared" si="7"/>
        <v>B</v>
      </c>
      <c r="O49" s="30" t="str">
        <f t="shared" si="8"/>
        <v>Khá</v>
      </c>
      <c r="P49" s="31" t="str">
        <f t="shared" si="10"/>
        <v/>
      </c>
      <c r="Q49" s="32"/>
      <c r="R49" s="3"/>
      <c r="S49" s="21"/>
      <c r="T49" s="72" t="str">
        <f t="shared" si="9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" customHeight="1" x14ac:dyDescent="0.25">
      <c r="B50" s="22">
        <v>42</v>
      </c>
      <c r="C50" s="23" t="s">
        <v>1645</v>
      </c>
      <c r="D50" s="24" t="s">
        <v>624</v>
      </c>
      <c r="E50" s="25" t="s">
        <v>210</v>
      </c>
      <c r="F50" s="26" t="s">
        <v>572</v>
      </c>
      <c r="G50" s="23" t="s">
        <v>68</v>
      </c>
      <c r="H50" s="27">
        <v>10</v>
      </c>
      <c r="I50" s="27">
        <v>5</v>
      </c>
      <c r="J50" s="27" t="s">
        <v>25</v>
      </c>
      <c r="K50" s="27">
        <v>5</v>
      </c>
      <c r="L50" s="70">
        <v>6</v>
      </c>
      <c r="M50" s="28">
        <f t="shared" si="6"/>
        <v>6.1</v>
      </c>
      <c r="N50" s="29" t="str">
        <f t="shared" si="7"/>
        <v>C</v>
      </c>
      <c r="O50" s="30" t="str">
        <f t="shared" si="8"/>
        <v>Trung bình</v>
      </c>
      <c r="P50" s="31" t="str">
        <f t="shared" si="10"/>
        <v/>
      </c>
      <c r="Q50" s="32"/>
      <c r="R50" s="3"/>
      <c r="S50" s="21"/>
      <c r="T50" s="72" t="str">
        <f t="shared" si="9"/>
        <v>Đạt</v>
      </c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</row>
    <row r="51" spans="2:35" ht="30" customHeight="1" x14ac:dyDescent="0.25">
      <c r="B51" s="22">
        <v>43</v>
      </c>
      <c r="C51" s="23" t="s">
        <v>1646</v>
      </c>
      <c r="D51" s="24" t="s">
        <v>1647</v>
      </c>
      <c r="E51" s="25" t="s">
        <v>210</v>
      </c>
      <c r="F51" s="26" t="s">
        <v>625</v>
      </c>
      <c r="G51" s="23" t="s">
        <v>88</v>
      </c>
      <c r="H51" s="27">
        <v>10</v>
      </c>
      <c r="I51" s="27">
        <v>4</v>
      </c>
      <c r="J51" s="27" t="s">
        <v>25</v>
      </c>
      <c r="K51" s="27">
        <v>5</v>
      </c>
      <c r="L51" s="70">
        <v>6</v>
      </c>
      <c r="M51" s="28">
        <f t="shared" si="6"/>
        <v>6</v>
      </c>
      <c r="N51" s="29" t="str">
        <f t="shared" si="7"/>
        <v>C</v>
      </c>
      <c r="O51" s="30" t="str">
        <f t="shared" si="8"/>
        <v>Trung bình</v>
      </c>
      <c r="P51" s="31" t="str">
        <f t="shared" si="10"/>
        <v/>
      </c>
      <c r="Q51" s="32"/>
      <c r="R51" s="3"/>
      <c r="S51" s="21"/>
      <c r="T51" s="72" t="str">
        <f t="shared" si="9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" customHeight="1" x14ac:dyDescent="0.25">
      <c r="B52" s="22">
        <v>44</v>
      </c>
      <c r="C52" s="23" t="s">
        <v>1648</v>
      </c>
      <c r="D52" s="24" t="s">
        <v>1649</v>
      </c>
      <c r="E52" s="25" t="s">
        <v>401</v>
      </c>
      <c r="F52" s="26" t="s">
        <v>476</v>
      </c>
      <c r="G52" s="23" t="s">
        <v>115</v>
      </c>
      <c r="H52" s="27">
        <v>9</v>
      </c>
      <c r="I52" s="27">
        <v>4</v>
      </c>
      <c r="J52" s="27" t="s">
        <v>25</v>
      </c>
      <c r="K52" s="27">
        <v>5</v>
      </c>
      <c r="L52" s="70">
        <v>2</v>
      </c>
      <c r="M52" s="28">
        <f t="shared" si="6"/>
        <v>3.5</v>
      </c>
      <c r="N52" s="29" t="str">
        <f t="shared" si="7"/>
        <v>F</v>
      </c>
      <c r="O52" s="30" t="str">
        <f t="shared" si="8"/>
        <v>Kém</v>
      </c>
      <c r="P52" s="31" t="str">
        <f t="shared" si="10"/>
        <v/>
      </c>
      <c r="Q52" s="32"/>
      <c r="R52" s="3"/>
      <c r="S52" s="21"/>
      <c r="T52" s="72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" customHeight="1" x14ac:dyDescent="0.25">
      <c r="B53" s="22">
        <v>45</v>
      </c>
      <c r="C53" s="23" t="s">
        <v>1650</v>
      </c>
      <c r="D53" s="24" t="s">
        <v>610</v>
      </c>
      <c r="E53" s="25" t="s">
        <v>214</v>
      </c>
      <c r="F53" s="26" t="s">
        <v>438</v>
      </c>
      <c r="G53" s="23" t="s">
        <v>136</v>
      </c>
      <c r="H53" s="27">
        <v>6</v>
      </c>
      <c r="I53" s="27">
        <v>4</v>
      </c>
      <c r="J53" s="27" t="s">
        <v>25</v>
      </c>
      <c r="K53" s="27">
        <v>4</v>
      </c>
      <c r="L53" s="70">
        <v>3</v>
      </c>
      <c r="M53" s="28">
        <f t="shared" si="6"/>
        <v>3.6</v>
      </c>
      <c r="N53" s="29" t="str">
        <f t="shared" si="7"/>
        <v>F</v>
      </c>
      <c r="O53" s="30" t="str">
        <f t="shared" si="8"/>
        <v>Kém</v>
      </c>
      <c r="P53" s="31" t="str">
        <f t="shared" si="10"/>
        <v/>
      </c>
      <c r="Q53" s="32"/>
      <c r="R53" s="3"/>
      <c r="S53" s="21"/>
      <c r="T53" s="72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" customHeight="1" x14ac:dyDescent="0.25">
      <c r="B54" s="22">
        <v>46</v>
      </c>
      <c r="C54" s="23" t="s">
        <v>1651</v>
      </c>
      <c r="D54" s="24" t="s">
        <v>1652</v>
      </c>
      <c r="E54" s="25" t="s">
        <v>220</v>
      </c>
      <c r="F54" s="26" t="s">
        <v>1108</v>
      </c>
      <c r="G54" s="23" t="s">
        <v>154</v>
      </c>
      <c r="H54" s="27">
        <v>10</v>
      </c>
      <c r="I54" s="27">
        <v>5</v>
      </c>
      <c r="J54" s="27" t="s">
        <v>25</v>
      </c>
      <c r="K54" s="27">
        <v>6</v>
      </c>
      <c r="L54" s="70">
        <v>6</v>
      </c>
      <c r="M54" s="28">
        <f t="shared" si="6"/>
        <v>6.3</v>
      </c>
      <c r="N54" s="29" t="str">
        <f t="shared" si="7"/>
        <v>C</v>
      </c>
      <c r="O54" s="30" t="str">
        <f t="shared" si="8"/>
        <v>Trung bình</v>
      </c>
      <c r="P54" s="31" t="str">
        <f t="shared" si="10"/>
        <v/>
      </c>
      <c r="Q54" s="32"/>
      <c r="R54" s="3"/>
      <c r="S54" s="21"/>
      <c r="T54" s="72" t="str">
        <f t="shared" si="9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" customHeight="1" x14ac:dyDescent="0.25">
      <c r="B55" s="22">
        <v>47</v>
      </c>
      <c r="C55" s="23" t="s">
        <v>1653</v>
      </c>
      <c r="D55" s="24" t="s">
        <v>1654</v>
      </c>
      <c r="E55" s="25" t="s">
        <v>413</v>
      </c>
      <c r="F55" s="26" t="s">
        <v>361</v>
      </c>
      <c r="G55" s="23" t="s">
        <v>78</v>
      </c>
      <c r="H55" s="27">
        <v>10</v>
      </c>
      <c r="I55" s="27">
        <v>4</v>
      </c>
      <c r="J55" s="27" t="s">
        <v>25</v>
      </c>
      <c r="K55" s="27">
        <v>5</v>
      </c>
      <c r="L55" s="70">
        <v>5</v>
      </c>
      <c r="M55" s="28">
        <f t="shared" si="6"/>
        <v>5.4</v>
      </c>
      <c r="N55" s="29" t="str">
        <f t="shared" si="7"/>
        <v>D+</v>
      </c>
      <c r="O55" s="30" t="str">
        <f t="shared" si="8"/>
        <v>Trung bình yếu</v>
      </c>
      <c r="P55" s="31" t="str">
        <f t="shared" si="10"/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" customHeight="1" x14ac:dyDescent="0.25">
      <c r="B56" s="22">
        <v>48</v>
      </c>
      <c r="C56" s="23" t="s">
        <v>1655</v>
      </c>
      <c r="D56" s="24" t="s">
        <v>80</v>
      </c>
      <c r="E56" s="25" t="s">
        <v>568</v>
      </c>
      <c r="F56" s="26" t="s">
        <v>1656</v>
      </c>
      <c r="G56" s="23" t="s">
        <v>78</v>
      </c>
      <c r="H56" s="27">
        <v>9</v>
      </c>
      <c r="I56" s="27">
        <v>5</v>
      </c>
      <c r="J56" s="27" t="s">
        <v>25</v>
      </c>
      <c r="K56" s="27">
        <v>6</v>
      </c>
      <c r="L56" s="70">
        <v>1</v>
      </c>
      <c r="M56" s="28">
        <f t="shared" si="6"/>
        <v>3.2</v>
      </c>
      <c r="N56" s="29" t="str">
        <f t="shared" si="7"/>
        <v>F</v>
      </c>
      <c r="O56" s="30" t="str">
        <f t="shared" si="8"/>
        <v>Kém</v>
      </c>
      <c r="P56" s="31" t="str">
        <f t="shared" si="10"/>
        <v/>
      </c>
      <c r="Q56" s="32"/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" customHeight="1" x14ac:dyDescent="0.25">
      <c r="B57" s="22">
        <v>49</v>
      </c>
      <c r="C57" s="23" t="s">
        <v>1657</v>
      </c>
      <c r="D57" s="24" t="s">
        <v>626</v>
      </c>
      <c r="E57" s="25" t="s">
        <v>627</v>
      </c>
      <c r="F57" s="26" t="s">
        <v>558</v>
      </c>
      <c r="G57" s="23" t="s">
        <v>93</v>
      </c>
      <c r="H57" s="27">
        <v>9</v>
      </c>
      <c r="I57" s="27">
        <v>4</v>
      </c>
      <c r="J57" s="27" t="s">
        <v>25</v>
      </c>
      <c r="K57" s="27">
        <v>4</v>
      </c>
      <c r="L57" s="70">
        <v>5</v>
      </c>
      <c r="M57" s="28">
        <f t="shared" si="6"/>
        <v>5.0999999999999996</v>
      </c>
      <c r="N57" s="29" t="str">
        <f t="shared" si="7"/>
        <v>D+</v>
      </c>
      <c r="O57" s="30" t="str">
        <f t="shared" si="8"/>
        <v>Trung bình yếu</v>
      </c>
      <c r="P57" s="31" t="str">
        <f t="shared" si="10"/>
        <v/>
      </c>
      <c r="Q57" s="32"/>
      <c r="R57" s="3"/>
      <c r="S57" s="21"/>
      <c r="T57" s="72" t="str">
        <f t="shared" si="9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" customHeight="1" x14ac:dyDescent="0.25">
      <c r="B58" s="22">
        <v>50</v>
      </c>
      <c r="C58" s="23" t="s">
        <v>1658</v>
      </c>
      <c r="D58" s="24" t="s">
        <v>440</v>
      </c>
      <c r="E58" s="25" t="s">
        <v>243</v>
      </c>
      <c r="F58" s="26" t="s">
        <v>549</v>
      </c>
      <c r="G58" s="23" t="s">
        <v>136</v>
      </c>
      <c r="H58" s="27">
        <v>10</v>
      </c>
      <c r="I58" s="27">
        <v>4</v>
      </c>
      <c r="J58" s="27" t="s">
        <v>25</v>
      </c>
      <c r="K58" s="27">
        <v>5</v>
      </c>
      <c r="L58" s="70">
        <v>2</v>
      </c>
      <c r="M58" s="28">
        <f t="shared" si="6"/>
        <v>3.6</v>
      </c>
      <c r="N58" s="29" t="str">
        <f t="shared" si="7"/>
        <v>F</v>
      </c>
      <c r="O58" s="30" t="str">
        <f t="shared" si="8"/>
        <v>Kém</v>
      </c>
      <c r="P58" s="31" t="str">
        <f t="shared" si="10"/>
        <v/>
      </c>
      <c r="Q58" s="32"/>
      <c r="R58" s="3"/>
      <c r="S58" s="21"/>
      <c r="T58" s="72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" customHeight="1" x14ac:dyDescent="0.25">
      <c r="B59" s="22">
        <v>51</v>
      </c>
      <c r="C59" s="23" t="s">
        <v>1659</v>
      </c>
      <c r="D59" s="24" t="s">
        <v>610</v>
      </c>
      <c r="E59" s="25" t="s">
        <v>243</v>
      </c>
      <c r="F59" s="26" t="s">
        <v>549</v>
      </c>
      <c r="G59" s="23" t="s">
        <v>129</v>
      </c>
      <c r="H59" s="27">
        <v>6</v>
      </c>
      <c r="I59" s="27">
        <v>5</v>
      </c>
      <c r="J59" s="27" t="s">
        <v>25</v>
      </c>
      <c r="K59" s="27">
        <v>5</v>
      </c>
      <c r="L59" s="70">
        <v>5</v>
      </c>
      <c r="M59" s="28">
        <f t="shared" si="6"/>
        <v>5.0999999999999996</v>
      </c>
      <c r="N59" s="29" t="str">
        <f t="shared" si="7"/>
        <v>D+</v>
      </c>
      <c r="O59" s="30" t="str">
        <f t="shared" si="8"/>
        <v>Trung bình yếu</v>
      </c>
      <c r="P59" s="31" t="str">
        <f t="shared" si="10"/>
        <v/>
      </c>
      <c r="Q59" s="32"/>
      <c r="R59" s="3"/>
      <c r="S59" s="21"/>
      <c r="T59" s="72" t="str">
        <f t="shared" si="9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" customHeight="1" x14ac:dyDescent="0.25">
      <c r="B60" s="22">
        <v>52</v>
      </c>
      <c r="C60" s="23" t="s">
        <v>1660</v>
      </c>
      <c r="D60" s="24" t="s">
        <v>1661</v>
      </c>
      <c r="E60" s="25" t="s">
        <v>243</v>
      </c>
      <c r="F60" s="26" t="s">
        <v>147</v>
      </c>
      <c r="G60" s="23" t="s">
        <v>48</v>
      </c>
      <c r="H60" s="27">
        <v>10</v>
      </c>
      <c r="I60" s="27">
        <v>4</v>
      </c>
      <c r="J60" s="27" t="s">
        <v>25</v>
      </c>
      <c r="K60" s="27">
        <v>5</v>
      </c>
      <c r="L60" s="70">
        <v>4</v>
      </c>
      <c r="M60" s="28">
        <f t="shared" si="6"/>
        <v>4.8</v>
      </c>
      <c r="N60" s="29" t="str">
        <f t="shared" si="7"/>
        <v>D</v>
      </c>
      <c r="O60" s="30" t="str">
        <f t="shared" si="8"/>
        <v>Trung bình yếu</v>
      </c>
      <c r="P60" s="31" t="str">
        <f t="shared" si="10"/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" customHeight="1" x14ac:dyDescent="0.25">
      <c r="B61" s="22">
        <v>53</v>
      </c>
      <c r="C61" s="23" t="s">
        <v>1662</v>
      </c>
      <c r="D61" s="24" t="s">
        <v>1663</v>
      </c>
      <c r="E61" s="25" t="s">
        <v>247</v>
      </c>
      <c r="F61" s="26" t="s">
        <v>485</v>
      </c>
      <c r="G61" s="23" t="s">
        <v>48</v>
      </c>
      <c r="H61" s="27">
        <v>9</v>
      </c>
      <c r="I61" s="27">
        <v>5</v>
      </c>
      <c r="J61" s="27" t="s">
        <v>25</v>
      </c>
      <c r="K61" s="27">
        <v>4</v>
      </c>
      <c r="L61" s="70">
        <v>4</v>
      </c>
      <c r="M61" s="28">
        <f t="shared" si="6"/>
        <v>4.5999999999999996</v>
      </c>
      <c r="N61" s="29" t="str">
        <f t="shared" si="7"/>
        <v>D</v>
      </c>
      <c r="O61" s="30" t="str">
        <f t="shared" si="8"/>
        <v>Trung bình yếu</v>
      </c>
      <c r="P61" s="31" t="str">
        <f t="shared" si="10"/>
        <v/>
      </c>
      <c r="Q61" s="32"/>
      <c r="R61" s="3"/>
      <c r="S61" s="21"/>
      <c r="T61" s="72" t="str">
        <f t="shared" si="9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" customHeight="1" x14ac:dyDescent="0.25">
      <c r="B62" s="22">
        <v>54</v>
      </c>
      <c r="C62" s="23" t="s">
        <v>1664</v>
      </c>
      <c r="D62" s="24" t="s">
        <v>348</v>
      </c>
      <c r="E62" s="25" t="s">
        <v>1665</v>
      </c>
      <c r="F62" s="26" t="s">
        <v>1616</v>
      </c>
      <c r="G62" s="23" t="s">
        <v>83</v>
      </c>
      <c r="H62" s="27">
        <v>9</v>
      </c>
      <c r="I62" s="27">
        <v>4</v>
      </c>
      <c r="J62" s="27" t="s">
        <v>25</v>
      </c>
      <c r="K62" s="27">
        <v>4</v>
      </c>
      <c r="L62" s="70">
        <v>1</v>
      </c>
      <c r="M62" s="28">
        <f t="shared" si="6"/>
        <v>2.7</v>
      </c>
      <c r="N62" s="29" t="str">
        <f t="shared" si="7"/>
        <v>F</v>
      </c>
      <c r="O62" s="30" t="str">
        <f t="shared" si="8"/>
        <v>Kém</v>
      </c>
      <c r="P62" s="31" t="str">
        <f t="shared" si="10"/>
        <v/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" customHeight="1" x14ac:dyDescent="0.25">
      <c r="B63" s="22">
        <v>55</v>
      </c>
      <c r="C63" s="23" t="s">
        <v>1666</v>
      </c>
      <c r="D63" s="24" t="s">
        <v>463</v>
      </c>
      <c r="E63" s="25" t="s">
        <v>434</v>
      </c>
      <c r="F63" s="26" t="s">
        <v>1667</v>
      </c>
      <c r="G63" s="23" t="s">
        <v>78</v>
      </c>
      <c r="H63" s="27">
        <v>10</v>
      </c>
      <c r="I63" s="27">
        <v>5</v>
      </c>
      <c r="J63" s="27" t="s">
        <v>25</v>
      </c>
      <c r="K63" s="27">
        <v>4</v>
      </c>
      <c r="L63" s="70">
        <v>3</v>
      </c>
      <c r="M63" s="28">
        <f t="shared" si="6"/>
        <v>4.0999999999999996</v>
      </c>
      <c r="N63" s="29" t="str">
        <f t="shared" si="7"/>
        <v>D</v>
      </c>
      <c r="O63" s="30" t="str">
        <f t="shared" si="8"/>
        <v>Trung bình yếu</v>
      </c>
      <c r="P63" s="31" t="str">
        <f t="shared" si="10"/>
        <v/>
      </c>
      <c r="Q63" s="32"/>
      <c r="R63" s="3"/>
      <c r="S63" s="21"/>
      <c r="T63" s="72" t="str">
        <f t="shared" si="9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0" customHeight="1" x14ac:dyDescent="0.25">
      <c r="B64" s="22">
        <v>56</v>
      </c>
      <c r="C64" s="23" t="s">
        <v>1668</v>
      </c>
      <c r="D64" s="24" t="s">
        <v>1669</v>
      </c>
      <c r="E64" s="25" t="s">
        <v>1670</v>
      </c>
      <c r="F64" s="26" t="s">
        <v>628</v>
      </c>
      <c r="G64" s="23" t="s">
        <v>83</v>
      </c>
      <c r="H64" s="27">
        <v>9</v>
      </c>
      <c r="I64" s="27">
        <v>5</v>
      </c>
      <c r="J64" s="27" t="s">
        <v>25</v>
      </c>
      <c r="K64" s="27">
        <v>4</v>
      </c>
      <c r="L64" s="70">
        <v>1</v>
      </c>
      <c r="M64" s="28">
        <f t="shared" si="6"/>
        <v>2.8</v>
      </c>
      <c r="N64" s="29" t="str">
        <f t="shared" si="7"/>
        <v>F</v>
      </c>
      <c r="O64" s="30" t="str">
        <f t="shared" si="8"/>
        <v>Kém</v>
      </c>
      <c r="P64" s="31" t="str">
        <f t="shared" si="10"/>
        <v/>
      </c>
      <c r="Q64" s="32"/>
      <c r="R64" s="3"/>
      <c r="S64" s="21"/>
      <c r="T64" s="72" t="str">
        <f t="shared" si="9"/>
        <v>Học lại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0" customHeight="1" x14ac:dyDescent="0.25">
      <c r="B65" s="22">
        <v>57</v>
      </c>
      <c r="C65" s="23" t="s">
        <v>1671</v>
      </c>
      <c r="D65" s="24" t="s">
        <v>293</v>
      </c>
      <c r="E65" s="25" t="s">
        <v>629</v>
      </c>
      <c r="F65" s="26" t="s">
        <v>630</v>
      </c>
      <c r="G65" s="23" t="s">
        <v>164</v>
      </c>
      <c r="H65" s="27">
        <v>10</v>
      </c>
      <c r="I65" s="27">
        <v>5</v>
      </c>
      <c r="J65" s="27" t="s">
        <v>25</v>
      </c>
      <c r="K65" s="27">
        <v>7</v>
      </c>
      <c r="L65" s="70">
        <v>6</v>
      </c>
      <c r="M65" s="28">
        <f t="shared" si="6"/>
        <v>6.5</v>
      </c>
      <c r="N65" s="29" t="str">
        <f t="shared" si="7"/>
        <v>C+</v>
      </c>
      <c r="O65" s="30" t="str">
        <f t="shared" si="8"/>
        <v>Trung bình</v>
      </c>
      <c r="P65" s="31" t="str">
        <f t="shared" si="10"/>
        <v/>
      </c>
      <c r="Q65" s="32"/>
      <c r="R65" s="3"/>
      <c r="S65" s="21"/>
      <c r="T65" s="72" t="str">
        <f t="shared" si="9"/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" customHeight="1" x14ac:dyDescent="0.25">
      <c r="B66" s="22">
        <v>58</v>
      </c>
      <c r="C66" s="23" t="s">
        <v>1672</v>
      </c>
      <c r="D66" s="24" t="s">
        <v>463</v>
      </c>
      <c r="E66" s="25" t="s">
        <v>629</v>
      </c>
      <c r="F66" s="26" t="s">
        <v>630</v>
      </c>
      <c r="G66" s="23" t="s">
        <v>115</v>
      </c>
      <c r="H66" s="27">
        <v>5</v>
      </c>
      <c r="I66" s="27">
        <v>5</v>
      </c>
      <c r="J66" s="27" t="s">
        <v>25</v>
      </c>
      <c r="K66" s="27">
        <v>4</v>
      </c>
      <c r="L66" s="70">
        <v>0</v>
      </c>
      <c r="M66" s="28">
        <f t="shared" si="6"/>
        <v>1.8</v>
      </c>
      <c r="N66" s="29" t="str">
        <f t="shared" si="7"/>
        <v>F</v>
      </c>
      <c r="O66" s="30" t="str">
        <f t="shared" si="8"/>
        <v>Kém</v>
      </c>
      <c r="P66" s="31" t="str">
        <f t="shared" si="10"/>
        <v/>
      </c>
      <c r="Q66" s="32"/>
      <c r="R66" s="3"/>
      <c r="S66" s="21"/>
      <c r="T66" s="72" t="str">
        <f t="shared" si="9"/>
        <v>Học lại</v>
      </c>
      <c r="U66" s="63"/>
      <c r="V66" s="63"/>
      <c r="W66" s="76"/>
      <c r="X66" s="53"/>
      <c r="Y66" s="53"/>
      <c r="Z66" s="53"/>
      <c r="AA66" s="64"/>
      <c r="AB66" s="53"/>
      <c r="AC66" s="65"/>
      <c r="AD66" s="66"/>
      <c r="AE66" s="65"/>
      <c r="AF66" s="66"/>
      <c r="AG66" s="65"/>
      <c r="AH66" s="53"/>
      <c r="AI66" s="64"/>
    </row>
    <row r="67" spans="2:35" ht="30" customHeight="1" x14ac:dyDescent="0.25">
      <c r="B67" s="22">
        <v>59</v>
      </c>
      <c r="C67" s="23" t="s">
        <v>1673</v>
      </c>
      <c r="D67" s="24" t="s">
        <v>1589</v>
      </c>
      <c r="E67" s="25" t="s">
        <v>631</v>
      </c>
      <c r="F67" s="26" t="s">
        <v>1442</v>
      </c>
      <c r="G67" s="23" t="s">
        <v>154</v>
      </c>
      <c r="H67" s="27">
        <v>9</v>
      </c>
      <c r="I67" s="27">
        <v>4</v>
      </c>
      <c r="J67" s="27" t="s">
        <v>25</v>
      </c>
      <c r="K67" s="27">
        <v>5</v>
      </c>
      <c r="L67" s="70">
        <v>4</v>
      </c>
      <c r="M67" s="28">
        <f t="shared" si="6"/>
        <v>4.7</v>
      </c>
      <c r="N67" s="29" t="str">
        <f t="shared" si="7"/>
        <v>D</v>
      </c>
      <c r="O67" s="30" t="str">
        <f t="shared" si="8"/>
        <v>Trung bình yếu</v>
      </c>
      <c r="P67" s="31" t="str">
        <f t="shared" si="10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" customHeight="1" x14ac:dyDescent="0.25">
      <c r="B68" s="22">
        <v>60</v>
      </c>
      <c r="C68" s="23" t="s">
        <v>1674</v>
      </c>
      <c r="D68" s="24" t="s">
        <v>603</v>
      </c>
      <c r="E68" s="25" t="s">
        <v>275</v>
      </c>
      <c r="F68" s="26" t="s">
        <v>1675</v>
      </c>
      <c r="G68" s="23" t="s">
        <v>136</v>
      </c>
      <c r="H68" s="27">
        <v>10</v>
      </c>
      <c r="I68" s="27">
        <v>4</v>
      </c>
      <c r="J68" s="27" t="s">
        <v>25</v>
      </c>
      <c r="K68" s="27">
        <v>5</v>
      </c>
      <c r="L68" s="70">
        <v>3</v>
      </c>
      <c r="M68" s="28">
        <f t="shared" si="6"/>
        <v>4.2</v>
      </c>
      <c r="N68" s="29" t="str">
        <f t="shared" si="7"/>
        <v>D</v>
      </c>
      <c r="O68" s="30" t="str">
        <f t="shared" si="8"/>
        <v>Trung bình yếu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" customHeight="1" x14ac:dyDescent="0.25">
      <c r="B69" s="22">
        <v>61</v>
      </c>
      <c r="C69" s="23" t="s">
        <v>1676</v>
      </c>
      <c r="D69" s="24" t="s">
        <v>1677</v>
      </c>
      <c r="E69" s="25" t="s">
        <v>475</v>
      </c>
      <c r="F69" s="26" t="s">
        <v>1678</v>
      </c>
      <c r="G69" s="23" t="s">
        <v>68</v>
      </c>
      <c r="H69" s="27">
        <v>10</v>
      </c>
      <c r="I69" s="27">
        <v>5</v>
      </c>
      <c r="J69" s="27" t="s">
        <v>25</v>
      </c>
      <c r="K69" s="27">
        <v>6</v>
      </c>
      <c r="L69" s="70">
        <v>5</v>
      </c>
      <c r="M69" s="28">
        <f t="shared" si="6"/>
        <v>5.7</v>
      </c>
      <c r="N69" s="29" t="str">
        <f t="shared" si="7"/>
        <v>C</v>
      </c>
      <c r="O69" s="30" t="str">
        <f t="shared" si="8"/>
        <v>Trung bình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" customHeight="1" x14ac:dyDescent="0.25">
      <c r="B70" s="22">
        <v>62</v>
      </c>
      <c r="C70" s="23" t="s">
        <v>1679</v>
      </c>
      <c r="D70" s="24" t="s">
        <v>1680</v>
      </c>
      <c r="E70" s="25" t="s">
        <v>632</v>
      </c>
      <c r="F70" s="26" t="s">
        <v>1165</v>
      </c>
      <c r="G70" s="23" t="s">
        <v>93</v>
      </c>
      <c r="H70" s="27">
        <v>9</v>
      </c>
      <c r="I70" s="27">
        <v>4</v>
      </c>
      <c r="J70" s="27" t="s">
        <v>25</v>
      </c>
      <c r="K70" s="27">
        <v>5</v>
      </c>
      <c r="L70" s="70">
        <v>1</v>
      </c>
      <c r="M70" s="28">
        <f t="shared" si="6"/>
        <v>2.9</v>
      </c>
      <c r="N70" s="29" t="str">
        <f t="shared" si="7"/>
        <v>F</v>
      </c>
      <c r="O70" s="30" t="str">
        <f t="shared" si="8"/>
        <v>Kém</v>
      </c>
      <c r="P70" s="31" t="str">
        <f t="shared" si="10"/>
        <v/>
      </c>
      <c r="Q70" s="32"/>
      <c r="R70" s="3"/>
      <c r="S70" s="21"/>
      <c r="T70" s="72" t="str">
        <f t="shared" si="9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" customHeight="1" x14ac:dyDescent="0.25">
      <c r="B71" s="22">
        <v>63</v>
      </c>
      <c r="C71" s="23" t="s">
        <v>1681</v>
      </c>
      <c r="D71" s="24" t="s">
        <v>1682</v>
      </c>
      <c r="E71" s="25" t="s">
        <v>506</v>
      </c>
      <c r="F71" s="26" t="s">
        <v>1683</v>
      </c>
      <c r="G71" s="23" t="s">
        <v>63</v>
      </c>
      <c r="H71" s="27">
        <v>10</v>
      </c>
      <c r="I71" s="27">
        <v>4</v>
      </c>
      <c r="J71" s="27" t="s">
        <v>25</v>
      </c>
      <c r="K71" s="27">
        <v>6</v>
      </c>
      <c r="L71" s="70">
        <v>5</v>
      </c>
      <c r="M71" s="28">
        <f t="shared" si="6"/>
        <v>5.6</v>
      </c>
      <c r="N71" s="29" t="str">
        <f t="shared" si="7"/>
        <v>C</v>
      </c>
      <c r="O71" s="30" t="str">
        <f t="shared" si="8"/>
        <v>Trung bình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" customHeight="1" x14ac:dyDescent="0.25">
      <c r="B72" s="22">
        <v>64</v>
      </c>
      <c r="C72" s="23" t="s">
        <v>1684</v>
      </c>
      <c r="D72" s="24" t="s">
        <v>1685</v>
      </c>
      <c r="E72" s="25" t="s">
        <v>290</v>
      </c>
      <c r="F72" s="26" t="s">
        <v>549</v>
      </c>
      <c r="G72" s="23" t="s">
        <v>73</v>
      </c>
      <c r="H72" s="27">
        <v>10</v>
      </c>
      <c r="I72" s="27">
        <v>4</v>
      </c>
      <c r="J72" s="27" t="s">
        <v>25</v>
      </c>
      <c r="K72" s="27">
        <v>6</v>
      </c>
      <c r="L72" s="70">
        <v>4</v>
      </c>
      <c r="M72" s="28">
        <f t="shared" si="6"/>
        <v>5</v>
      </c>
      <c r="N72" s="29" t="str">
        <f t="shared" si="7"/>
        <v>D+</v>
      </c>
      <c r="O72" s="30" t="str">
        <f t="shared" si="8"/>
        <v>Trung bình yếu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" customHeight="1" x14ac:dyDescent="0.25">
      <c r="B73" s="22">
        <v>65</v>
      </c>
      <c r="C73" s="23" t="s">
        <v>1686</v>
      </c>
      <c r="D73" s="24" t="s">
        <v>1680</v>
      </c>
      <c r="E73" s="25" t="s">
        <v>301</v>
      </c>
      <c r="F73" s="26" t="s">
        <v>1675</v>
      </c>
      <c r="G73" s="23" t="s">
        <v>53</v>
      </c>
      <c r="H73" s="27">
        <v>9</v>
      </c>
      <c r="I73" s="27">
        <v>5</v>
      </c>
      <c r="J73" s="27" t="s">
        <v>25</v>
      </c>
      <c r="K73" s="27">
        <v>4</v>
      </c>
      <c r="L73" s="70">
        <v>4</v>
      </c>
      <c r="M73" s="28">
        <f t="shared" ref="M73:M104" si="11">ROUND(SUMPRODUCT(H73:L73,$H$8:$L$8)/100,1)</f>
        <v>4.5999999999999996</v>
      </c>
      <c r="N73" s="29" t="str">
        <f t="shared" ref="N73:N83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3" si="13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si="10"/>
        <v/>
      </c>
      <c r="Q73" s="32"/>
      <c r="R73" s="3"/>
      <c r="S73" s="21"/>
      <c r="T73" s="72" t="str">
        <f t="shared" ref="T73:T83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" customHeight="1" x14ac:dyDescent="0.25">
      <c r="B74" s="22">
        <v>66</v>
      </c>
      <c r="C74" s="23" t="s">
        <v>1687</v>
      </c>
      <c r="D74" s="24" t="s">
        <v>633</v>
      </c>
      <c r="E74" s="25" t="s">
        <v>1688</v>
      </c>
      <c r="F74" s="26" t="s">
        <v>634</v>
      </c>
      <c r="G74" s="23" t="s">
        <v>164</v>
      </c>
      <c r="H74" s="27">
        <v>10</v>
      </c>
      <c r="I74" s="27">
        <v>4</v>
      </c>
      <c r="J74" s="27" t="s">
        <v>25</v>
      </c>
      <c r="K74" s="27">
        <v>6</v>
      </c>
      <c r="L74" s="70">
        <v>7</v>
      </c>
      <c r="M74" s="28">
        <f t="shared" si="11"/>
        <v>6.8</v>
      </c>
      <c r="N74" s="29" t="str">
        <f t="shared" si="12"/>
        <v>C+</v>
      </c>
      <c r="O74" s="30" t="str">
        <f t="shared" si="13"/>
        <v>Trung bình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" customHeight="1" x14ac:dyDescent="0.25">
      <c r="B75" s="22">
        <v>67</v>
      </c>
      <c r="C75" s="23" t="s">
        <v>1689</v>
      </c>
      <c r="D75" s="24" t="s">
        <v>376</v>
      </c>
      <c r="E75" s="25" t="s">
        <v>305</v>
      </c>
      <c r="F75" s="26" t="s">
        <v>1690</v>
      </c>
      <c r="G75" s="23" t="s">
        <v>73</v>
      </c>
      <c r="H75" s="27">
        <v>10</v>
      </c>
      <c r="I75" s="27">
        <v>4</v>
      </c>
      <c r="J75" s="27" t="s">
        <v>25</v>
      </c>
      <c r="K75" s="27">
        <v>4</v>
      </c>
      <c r="L75" s="70">
        <v>2</v>
      </c>
      <c r="M75" s="28">
        <f t="shared" si="11"/>
        <v>3.4</v>
      </c>
      <c r="N75" s="29" t="str">
        <f t="shared" si="12"/>
        <v>F</v>
      </c>
      <c r="O75" s="30" t="str">
        <f t="shared" si="13"/>
        <v>Kém</v>
      </c>
      <c r="P75" s="31" t="str">
        <f t="shared" si="10"/>
        <v/>
      </c>
      <c r="Q75" s="32"/>
      <c r="R75" s="3"/>
      <c r="S75" s="21"/>
      <c r="T75" s="72" t="str">
        <f t="shared" si="14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" customHeight="1" x14ac:dyDescent="0.25">
      <c r="B76" s="22">
        <v>68</v>
      </c>
      <c r="C76" s="23" t="s">
        <v>1691</v>
      </c>
      <c r="D76" s="24" t="s">
        <v>1692</v>
      </c>
      <c r="E76" s="25" t="s">
        <v>305</v>
      </c>
      <c r="F76" s="26" t="s">
        <v>1601</v>
      </c>
      <c r="G76" s="23" t="s">
        <v>78</v>
      </c>
      <c r="H76" s="27">
        <v>9</v>
      </c>
      <c r="I76" s="27">
        <v>4</v>
      </c>
      <c r="J76" s="27" t="s">
        <v>25</v>
      </c>
      <c r="K76" s="27">
        <v>6</v>
      </c>
      <c r="L76" s="70">
        <v>2</v>
      </c>
      <c r="M76" s="28">
        <f t="shared" si="11"/>
        <v>3.7</v>
      </c>
      <c r="N76" s="29" t="str">
        <f t="shared" si="12"/>
        <v>F</v>
      </c>
      <c r="O76" s="30" t="str">
        <f t="shared" si="13"/>
        <v>Kém</v>
      </c>
      <c r="P76" s="31" t="str">
        <f t="shared" si="10"/>
        <v/>
      </c>
      <c r="Q76" s="32"/>
      <c r="R76" s="3"/>
      <c r="S76" s="21"/>
      <c r="T76" s="72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" customHeight="1" x14ac:dyDescent="0.25">
      <c r="B77" s="22">
        <v>69</v>
      </c>
      <c r="C77" s="23" t="s">
        <v>1693</v>
      </c>
      <c r="D77" s="24" t="s">
        <v>635</v>
      </c>
      <c r="E77" s="25" t="s">
        <v>305</v>
      </c>
      <c r="F77" s="26" t="s">
        <v>1694</v>
      </c>
      <c r="G77" s="23" t="s">
        <v>256</v>
      </c>
      <c r="H77" s="27">
        <v>4</v>
      </c>
      <c r="I77" s="27">
        <v>4</v>
      </c>
      <c r="J77" s="27" t="s">
        <v>25</v>
      </c>
      <c r="K77" s="27">
        <v>4</v>
      </c>
      <c r="L77" s="70">
        <v>1</v>
      </c>
      <c r="M77" s="28">
        <f t="shared" si="11"/>
        <v>2.2000000000000002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2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" customHeight="1" x14ac:dyDescent="0.25">
      <c r="B78" s="22">
        <v>70</v>
      </c>
      <c r="C78" s="23" t="s">
        <v>1695</v>
      </c>
      <c r="D78" s="24" t="s">
        <v>1696</v>
      </c>
      <c r="E78" s="25" t="s">
        <v>309</v>
      </c>
      <c r="F78" s="26" t="s">
        <v>576</v>
      </c>
      <c r="G78" s="23" t="s">
        <v>129</v>
      </c>
      <c r="H78" s="27">
        <v>9</v>
      </c>
      <c r="I78" s="27">
        <v>4</v>
      </c>
      <c r="J78" s="27" t="s">
        <v>25</v>
      </c>
      <c r="K78" s="27">
        <v>6</v>
      </c>
      <c r="L78" s="70">
        <v>1</v>
      </c>
      <c r="M78" s="28">
        <f t="shared" si="11"/>
        <v>3.1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/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" customHeight="1" x14ac:dyDescent="0.25">
      <c r="B79" s="22">
        <v>71</v>
      </c>
      <c r="C79" s="23" t="s">
        <v>1697</v>
      </c>
      <c r="D79" s="24" t="s">
        <v>1698</v>
      </c>
      <c r="E79" s="25" t="s">
        <v>1699</v>
      </c>
      <c r="F79" s="26" t="s">
        <v>1700</v>
      </c>
      <c r="G79" s="23" t="s">
        <v>1701</v>
      </c>
      <c r="H79" s="27">
        <v>8</v>
      </c>
      <c r="I79" s="27">
        <v>4</v>
      </c>
      <c r="J79" s="27" t="s">
        <v>25</v>
      </c>
      <c r="K79" s="27">
        <v>4</v>
      </c>
      <c r="L79" s="70">
        <v>3</v>
      </c>
      <c r="M79" s="28">
        <f t="shared" si="11"/>
        <v>3.8</v>
      </c>
      <c r="N79" s="29" t="str">
        <f t="shared" si="12"/>
        <v>F</v>
      </c>
      <c r="O79" s="30" t="str">
        <f t="shared" si="13"/>
        <v>Kém</v>
      </c>
      <c r="P79" s="31" t="str">
        <f t="shared" si="10"/>
        <v/>
      </c>
      <c r="Q79" s="32"/>
      <c r="R79" s="3"/>
      <c r="S79" s="21"/>
      <c r="T79" s="72" t="str">
        <f t="shared" si="14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" customHeight="1" x14ac:dyDescent="0.25">
      <c r="B80" s="22">
        <v>72</v>
      </c>
      <c r="C80" s="23" t="s">
        <v>1702</v>
      </c>
      <c r="D80" s="24" t="s">
        <v>1703</v>
      </c>
      <c r="E80" s="25" t="s">
        <v>312</v>
      </c>
      <c r="F80" s="26" t="s">
        <v>636</v>
      </c>
      <c r="G80" s="23" t="s">
        <v>63</v>
      </c>
      <c r="H80" s="27">
        <v>9</v>
      </c>
      <c r="I80" s="27">
        <v>4</v>
      </c>
      <c r="J80" s="27" t="s">
        <v>25</v>
      </c>
      <c r="K80" s="27">
        <v>6</v>
      </c>
      <c r="L80" s="70">
        <v>2</v>
      </c>
      <c r="M80" s="28">
        <f t="shared" si="11"/>
        <v>3.7</v>
      </c>
      <c r="N80" s="29" t="str">
        <f t="shared" si="12"/>
        <v>F</v>
      </c>
      <c r="O80" s="30" t="str">
        <f t="shared" si="13"/>
        <v>Kém</v>
      </c>
      <c r="P80" s="31" t="str">
        <f t="shared" si="10"/>
        <v/>
      </c>
      <c r="Q80" s="32"/>
      <c r="R80" s="3"/>
      <c r="S80" s="21"/>
      <c r="T80" s="72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" customHeight="1" x14ac:dyDescent="0.25">
      <c r="B81" s="22">
        <v>73</v>
      </c>
      <c r="C81" s="23" t="s">
        <v>1704</v>
      </c>
      <c r="D81" s="24" t="s">
        <v>526</v>
      </c>
      <c r="E81" s="25" t="s">
        <v>312</v>
      </c>
      <c r="F81" s="26" t="s">
        <v>1705</v>
      </c>
      <c r="G81" s="23" t="s">
        <v>68</v>
      </c>
      <c r="H81" s="27">
        <v>10</v>
      </c>
      <c r="I81" s="27">
        <v>4</v>
      </c>
      <c r="J81" s="27" t="s">
        <v>25</v>
      </c>
      <c r="K81" s="27">
        <v>6</v>
      </c>
      <c r="L81" s="70">
        <v>1</v>
      </c>
      <c r="M81" s="28">
        <f t="shared" si="11"/>
        <v>3.2</v>
      </c>
      <c r="N81" s="29" t="str">
        <f t="shared" si="12"/>
        <v>F</v>
      </c>
      <c r="O81" s="30" t="str">
        <f t="shared" si="13"/>
        <v>Kém</v>
      </c>
      <c r="P81" s="31" t="str">
        <f t="shared" si="10"/>
        <v/>
      </c>
      <c r="Q81" s="32"/>
      <c r="R81" s="3"/>
      <c r="S81" s="21"/>
      <c r="T81" s="72" t="str">
        <f t="shared" si="14"/>
        <v>Học lại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" customHeight="1" x14ac:dyDescent="0.25">
      <c r="B82" s="22">
        <v>74</v>
      </c>
      <c r="C82" s="23" t="s">
        <v>1706</v>
      </c>
      <c r="D82" s="24" t="s">
        <v>1586</v>
      </c>
      <c r="E82" s="25" t="s">
        <v>1707</v>
      </c>
      <c r="F82" s="26" t="s">
        <v>1708</v>
      </c>
      <c r="G82" s="23" t="s">
        <v>48</v>
      </c>
      <c r="H82" s="27">
        <v>9</v>
      </c>
      <c r="I82" s="27">
        <v>5</v>
      </c>
      <c r="J82" s="27" t="s">
        <v>25</v>
      </c>
      <c r="K82" s="27">
        <v>4</v>
      </c>
      <c r="L82" s="70">
        <v>1</v>
      </c>
      <c r="M82" s="28">
        <f t="shared" si="11"/>
        <v>2.8</v>
      </c>
      <c r="N82" s="29" t="str">
        <f t="shared" si="12"/>
        <v>F</v>
      </c>
      <c r="O82" s="30" t="str">
        <f t="shared" si="13"/>
        <v>Kém</v>
      </c>
      <c r="P82" s="31" t="str">
        <f t="shared" si="10"/>
        <v/>
      </c>
      <c r="Q82" s="32"/>
      <c r="R82" s="3"/>
      <c r="S82" s="21"/>
      <c r="T82" s="72" t="str">
        <f t="shared" si="14"/>
        <v>Học lại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30" customHeight="1" x14ac:dyDescent="0.25">
      <c r="B83" s="22">
        <v>75</v>
      </c>
      <c r="C83" s="23" t="s">
        <v>1709</v>
      </c>
      <c r="D83" s="24" t="s">
        <v>526</v>
      </c>
      <c r="E83" s="25" t="s">
        <v>546</v>
      </c>
      <c r="F83" s="26" t="s">
        <v>637</v>
      </c>
      <c r="G83" s="23" t="s">
        <v>93</v>
      </c>
      <c r="H83" s="27">
        <v>10</v>
      </c>
      <c r="I83" s="27">
        <v>5</v>
      </c>
      <c r="J83" s="27" t="s">
        <v>25</v>
      </c>
      <c r="K83" s="27">
        <v>5</v>
      </c>
      <c r="L83" s="70">
        <v>4</v>
      </c>
      <c r="M83" s="28">
        <f t="shared" si="11"/>
        <v>4.9000000000000004</v>
      </c>
      <c r="N83" s="29" t="str">
        <f t="shared" si="12"/>
        <v>D</v>
      </c>
      <c r="O83" s="30" t="str">
        <f t="shared" si="13"/>
        <v>Trung bình yếu</v>
      </c>
      <c r="P83" s="31" t="str">
        <f t="shared" si="10"/>
        <v/>
      </c>
      <c r="Q83" s="32"/>
      <c r="R83" s="3"/>
      <c r="S83" s="21"/>
      <c r="T83" s="72" t="str">
        <f t="shared" si="14"/>
        <v>Đạt</v>
      </c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 ht="9" customHeight="1" x14ac:dyDescent="0.25">
      <c r="A84" s="2"/>
      <c r="B84" s="33"/>
      <c r="C84" s="34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x14ac:dyDescent="0.25">
      <c r="A85" s="2"/>
      <c r="B85" s="90" t="s">
        <v>26</v>
      </c>
      <c r="C85" s="90"/>
      <c r="D85" s="34"/>
      <c r="E85" s="35"/>
      <c r="F85" s="35"/>
      <c r="G85" s="35"/>
      <c r="H85" s="36"/>
      <c r="I85" s="37"/>
      <c r="J85" s="37"/>
      <c r="K85" s="38"/>
      <c r="L85" s="38"/>
      <c r="M85" s="38"/>
      <c r="N85" s="38"/>
      <c r="O85" s="38"/>
      <c r="P85" s="38"/>
      <c r="Q85" s="38"/>
      <c r="R85" s="3"/>
    </row>
    <row r="86" spans="1:35" ht="16.5" customHeight="1" x14ac:dyDescent="0.25">
      <c r="A86" s="2"/>
      <c r="B86" s="39" t="s">
        <v>27</v>
      </c>
      <c r="C86" s="39"/>
      <c r="D86" s="40">
        <f>+$W$7</f>
        <v>75</v>
      </c>
      <c r="E86" s="41" t="s">
        <v>28</v>
      </c>
      <c r="F86" s="82" t="s">
        <v>29</v>
      </c>
      <c r="G86" s="82"/>
      <c r="H86" s="82"/>
      <c r="I86" s="82"/>
      <c r="J86" s="82"/>
      <c r="K86" s="82"/>
      <c r="L86" s="42">
        <f>$W$7 -COUNTIF($P$8:$P$242,"Vắng") -COUNTIF($P$8:$P$242,"Vắng có phép") - COUNTIF($P$8:$P$242,"Đình chỉ thi") - COUNTIF($P$8:$P$242,"Không đủ ĐKDT")</f>
        <v>70</v>
      </c>
      <c r="M86" s="42"/>
      <c r="N86" s="42"/>
      <c r="O86" s="43"/>
      <c r="P86" s="44" t="s">
        <v>28</v>
      </c>
      <c r="Q86" s="43"/>
      <c r="R86" s="3"/>
    </row>
    <row r="87" spans="1:35" ht="16.5" customHeight="1" x14ac:dyDescent="0.25">
      <c r="A87" s="2"/>
      <c r="B87" s="39" t="s">
        <v>30</v>
      </c>
      <c r="C87" s="39"/>
      <c r="D87" s="40">
        <f>+$AH$7</f>
        <v>46</v>
      </c>
      <c r="E87" s="41" t="s">
        <v>28</v>
      </c>
      <c r="F87" s="82" t="s">
        <v>31</v>
      </c>
      <c r="G87" s="82"/>
      <c r="H87" s="82"/>
      <c r="I87" s="82"/>
      <c r="J87" s="82"/>
      <c r="K87" s="82"/>
      <c r="L87" s="45">
        <f>COUNTIF($P$8:$P$118,"Vắng")</f>
        <v>5</v>
      </c>
      <c r="M87" s="45"/>
      <c r="N87" s="45"/>
      <c r="O87" s="46"/>
      <c r="P87" s="44" t="s">
        <v>28</v>
      </c>
      <c r="Q87" s="46"/>
      <c r="R87" s="3"/>
    </row>
    <row r="88" spans="1:35" ht="16.5" customHeight="1" x14ac:dyDescent="0.25">
      <c r="A88" s="2"/>
      <c r="B88" s="39" t="s">
        <v>39</v>
      </c>
      <c r="C88" s="39"/>
      <c r="D88" s="49">
        <f>COUNTIF(T9:T83,"Học lại")</f>
        <v>29</v>
      </c>
      <c r="E88" s="41" t="s">
        <v>28</v>
      </c>
      <c r="F88" s="82" t="s">
        <v>40</v>
      </c>
      <c r="G88" s="82"/>
      <c r="H88" s="82"/>
      <c r="I88" s="82"/>
      <c r="J88" s="82"/>
      <c r="K88" s="82"/>
      <c r="L88" s="42">
        <f>COUNTIF($P$8:$P$118,"Vắng có phép")</f>
        <v>0</v>
      </c>
      <c r="M88" s="42"/>
      <c r="N88" s="42"/>
      <c r="O88" s="43"/>
      <c r="P88" s="44" t="s">
        <v>28</v>
      </c>
      <c r="Q88" s="43"/>
      <c r="R88" s="3"/>
    </row>
    <row r="89" spans="1:35" ht="3" customHeight="1" x14ac:dyDescent="0.25">
      <c r="A89" s="2"/>
      <c r="B89" s="33"/>
      <c r="C89" s="34"/>
      <c r="D89" s="34"/>
      <c r="E89" s="35"/>
      <c r="F89" s="35"/>
      <c r="G89" s="35"/>
      <c r="H89" s="36"/>
      <c r="I89" s="37"/>
      <c r="J89" s="37"/>
      <c r="K89" s="38"/>
      <c r="L89" s="38"/>
      <c r="M89" s="38"/>
      <c r="N89" s="38"/>
      <c r="O89" s="38"/>
      <c r="P89" s="38"/>
      <c r="Q89" s="38"/>
      <c r="R89" s="3"/>
    </row>
    <row r="90" spans="1:35" x14ac:dyDescent="0.25">
      <c r="B90" s="67" t="s">
        <v>41</v>
      </c>
      <c r="C90" s="67"/>
      <c r="D90" s="68">
        <f>COUNTIF(T9:T83,"Thi lại")</f>
        <v>0</v>
      </c>
      <c r="E90" s="69" t="s">
        <v>28</v>
      </c>
      <c r="F90" s="3"/>
      <c r="G90" s="3"/>
      <c r="H90" s="3"/>
      <c r="I90" s="3"/>
      <c r="J90" s="83"/>
      <c r="K90" s="83"/>
      <c r="L90" s="83"/>
      <c r="M90" s="83"/>
      <c r="N90" s="83"/>
      <c r="O90" s="83"/>
      <c r="P90" s="83"/>
      <c r="Q90" s="83"/>
      <c r="R90" s="3"/>
    </row>
    <row r="91" spans="1:35" ht="24.75" customHeight="1" x14ac:dyDescent="0.25">
      <c r="B91" s="67"/>
      <c r="C91" s="67"/>
      <c r="D91" s="68"/>
      <c r="E91" s="69"/>
      <c r="F91" s="3"/>
      <c r="G91" s="3"/>
      <c r="H91" s="3"/>
      <c r="I91" s="3"/>
      <c r="J91" s="83" t="s">
        <v>1253</v>
      </c>
      <c r="K91" s="83"/>
      <c r="L91" s="83"/>
      <c r="M91" s="83"/>
      <c r="N91" s="83"/>
      <c r="O91" s="83"/>
      <c r="P91" s="83"/>
      <c r="Q91" s="83"/>
      <c r="R91" s="3"/>
    </row>
  </sheetData>
  <sheetProtection formatCells="0" formatColumns="0" formatRows="0" insertColumns="0" insertRows="0" insertHyperlinks="0" deleteColumns="0" deleteRows="0" sort="0" autoFilter="0" pivotTables="0"/>
  <autoFilter ref="A7:AI83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8:K88"/>
    <mergeCell ref="J90:Q90"/>
    <mergeCell ref="J91:Q91"/>
    <mergeCell ref="P6:P8"/>
    <mergeCell ref="Q6:Q8"/>
    <mergeCell ref="B8:G8"/>
    <mergeCell ref="B85:C85"/>
    <mergeCell ref="F86:K86"/>
    <mergeCell ref="F87:K87"/>
    <mergeCell ref="L6:L7"/>
    <mergeCell ref="M6:M8"/>
    <mergeCell ref="N6:N7"/>
    <mergeCell ref="O6:O7"/>
    <mergeCell ref="H6:H7"/>
    <mergeCell ref="I6:I7"/>
    <mergeCell ref="J6:J7"/>
  </mergeCells>
  <conditionalFormatting sqref="H9:L83">
    <cfRule type="cellIs" dxfId="81" priority="21" operator="greaterThan">
      <formula>10</formula>
    </cfRule>
  </conditionalFormatting>
  <conditionalFormatting sqref="L9:L83">
    <cfRule type="cellIs" dxfId="80" priority="15" operator="greaterThan">
      <formula>10</formula>
    </cfRule>
    <cfRule type="cellIs" dxfId="79" priority="16" operator="greaterThan">
      <formula>10</formula>
    </cfRule>
    <cfRule type="cellIs" dxfId="78" priority="17" operator="greaterThan">
      <formula>10</formula>
    </cfRule>
    <cfRule type="cellIs" dxfId="77" priority="18" operator="greaterThan">
      <formula>10</formula>
    </cfRule>
    <cfRule type="cellIs" dxfId="76" priority="19" operator="greaterThan">
      <formula>10</formula>
    </cfRule>
    <cfRule type="cellIs" dxfId="75" priority="20" operator="greaterThan">
      <formula>10</formula>
    </cfRule>
  </conditionalFormatting>
  <conditionalFormatting sqref="H9:K83">
    <cfRule type="cellIs" dxfId="74" priority="14" operator="greaterThan">
      <formula>10</formula>
    </cfRule>
  </conditionalFormatting>
  <conditionalFormatting sqref="C1:C1048576">
    <cfRule type="duplicateValues" dxfId="73" priority="12"/>
  </conditionalFormatting>
  <conditionalFormatting sqref="C55">
    <cfRule type="duplicateValues" dxfId="72" priority="2"/>
  </conditionalFormatting>
  <dataValidations count="1">
    <dataValidation allowBlank="1" showInputMessage="1" showErrorMessage="1" errorTitle="Không xóa dữ liệu" error="Không xóa dữ liệu" prompt="Không xóa dữ liệu" sqref="T9:T83 D88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workbookViewId="0">
      <pane ySplit="2" topLeftCell="A3" activePane="bottomLeft" state="frozen"/>
      <selection activeCell="O5" sqref="L1:O1048576"/>
      <selection pane="bottomLeft" activeCell="A91" sqref="A91:XFD102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6.125" style="1" customWidth="1"/>
    <col min="5" max="5" width="11.62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1710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INT1330-04</v>
      </c>
      <c r="W7" s="58">
        <f>+$AF$7+$AH$7+$AD$7</f>
        <v>74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5</v>
      </c>
      <c r="AC7" s="60">
        <f>+$AB$7/$W$7</f>
        <v>6.7567567567567571E-2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43</v>
      </c>
      <c r="AG7" s="60">
        <f>+$AF$7/$W$7</f>
        <v>0.58108108108108103</v>
      </c>
      <c r="AH7" s="52">
        <f>COUNTIF($T$9:$T$108,"Đạt")</f>
        <v>31</v>
      </c>
      <c r="AI7" s="59">
        <f>+$AH$7/$W$7</f>
        <v>0.41891891891891891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2.25" customHeight="1" x14ac:dyDescent="0.25">
      <c r="B9" s="11">
        <v>1</v>
      </c>
      <c r="C9" s="12" t="s">
        <v>1711</v>
      </c>
      <c r="D9" s="13" t="s">
        <v>213</v>
      </c>
      <c r="E9" s="14" t="s">
        <v>51</v>
      </c>
      <c r="F9" s="15" t="s">
        <v>578</v>
      </c>
      <c r="G9" s="12" t="s">
        <v>53</v>
      </c>
      <c r="H9" s="16">
        <v>7</v>
      </c>
      <c r="I9" s="16">
        <v>4</v>
      </c>
      <c r="J9" s="16" t="s">
        <v>25</v>
      </c>
      <c r="K9" s="16">
        <v>4</v>
      </c>
      <c r="L9" s="17">
        <v>1</v>
      </c>
      <c r="M9" s="18">
        <f t="shared" ref="M9:M40" si="0">ROUND(SUMPRODUCT(H9:L9,$H$8:$L$8)/100,1)</f>
        <v>2.5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31" t="str">
        <f t="shared" ref="P9:P15" si="3">+IF(OR($H9=0,$I9=0,$J9=0,$K9=0),"Không đủ ĐKDT",IF(AND(L9=0,M9&gt;4),"Không đạt",""))</f>
        <v/>
      </c>
      <c r="Q9" s="20"/>
      <c r="R9" s="3"/>
      <c r="S9" s="21"/>
      <c r="T9" s="72" t="str">
        <f t="shared" ref="T9:T40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2.25" customHeight="1" x14ac:dyDescent="0.25">
      <c r="B10" s="22">
        <v>2</v>
      </c>
      <c r="C10" s="23" t="s">
        <v>1712</v>
      </c>
      <c r="D10" s="24" t="s">
        <v>174</v>
      </c>
      <c r="E10" s="25" t="s">
        <v>51</v>
      </c>
      <c r="F10" s="26" t="s">
        <v>449</v>
      </c>
      <c r="G10" s="23" t="s">
        <v>48</v>
      </c>
      <c r="H10" s="27">
        <v>10</v>
      </c>
      <c r="I10" s="27">
        <v>6</v>
      </c>
      <c r="J10" s="27" t="s">
        <v>25</v>
      </c>
      <c r="K10" s="27">
        <v>5</v>
      </c>
      <c r="L10" s="70">
        <v>2</v>
      </c>
      <c r="M10" s="28">
        <f t="shared" si="0"/>
        <v>3.8</v>
      </c>
      <c r="N10" s="29" t="str">
        <f t="shared" si="1"/>
        <v>F</v>
      </c>
      <c r="O10" s="30" t="str">
        <f t="shared" si="2"/>
        <v>Kém</v>
      </c>
      <c r="P10" s="31" t="str">
        <f t="shared" si="3"/>
        <v/>
      </c>
      <c r="Q10" s="32"/>
      <c r="R10" s="3"/>
      <c r="S10" s="21"/>
      <c r="T10" s="72" t="str">
        <f t="shared" si="4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2.25" customHeight="1" x14ac:dyDescent="0.25">
      <c r="B11" s="22">
        <v>3</v>
      </c>
      <c r="C11" s="23" t="s">
        <v>1713</v>
      </c>
      <c r="D11" s="24" t="s">
        <v>1714</v>
      </c>
      <c r="E11" s="25" t="s">
        <v>51</v>
      </c>
      <c r="F11" s="26" t="s">
        <v>579</v>
      </c>
      <c r="G11" s="23" t="s">
        <v>78</v>
      </c>
      <c r="H11" s="27">
        <v>9</v>
      </c>
      <c r="I11" s="27">
        <v>4</v>
      </c>
      <c r="J11" s="27" t="s">
        <v>25</v>
      </c>
      <c r="K11" s="27">
        <v>4</v>
      </c>
      <c r="L11" s="70">
        <v>3</v>
      </c>
      <c r="M11" s="28">
        <f t="shared" si="0"/>
        <v>3.9</v>
      </c>
      <c r="N11" s="29" t="str">
        <f t="shared" si="1"/>
        <v>F</v>
      </c>
      <c r="O11" s="30" t="str">
        <f t="shared" si="2"/>
        <v>Kém</v>
      </c>
      <c r="P11" s="31" t="str">
        <f t="shared" si="3"/>
        <v/>
      </c>
      <c r="Q11" s="32"/>
      <c r="R11" s="3"/>
      <c r="S11" s="21"/>
      <c r="T11" s="72" t="str">
        <f t="shared" si="4"/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2.25" customHeight="1" x14ac:dyDescent="0.25">
      <c r="B12" s="22">
        <v>4</v>
      </c>
      <c r="C12" s="23" t="s">
        <v>1715</v>
      </c>
      <c r="D12" s="24" t="s">
        <v>1716</v>
      </c>
      <c r="E12" s="25" t="s">
        <v>51</v>
      </c>
      <c r="F12" s="26" t="s">
        <v>1717</v>
      </c>
      <c r="G12" s="23" t="s">
        <v>83</v>
      </c>
      <c r="H12" s="27">
        <v>9</v>
      </c>
      <c r="I12" s="27">
        <v>4</v>
      </c>
      <c r="J12" s="27" t="s">
        <v>25</v>
      </c>
      <c r="K12" s="27">
        <v>8</v>
      </c>
      <c r="L12" s="70">
        <v>5</v>
      </c>
      <c r="M12" s="28">
        <f t="shared" si="0"/>
        <v>5.9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2.25" customHeight="1" x14ac:dyDescent="0.25">
      <c r="B13" s="22">
        <v>5</v>
      </c>
      <c r="C13" s="23" t="s">
        <v>1718</v>
      </c>
      <c r="D13" s="24" t="s">
        <v>120</v>
      </c>
      <c r="E13" s="25" t="s">
        <v>580</v>
      </c>
      <c r="F13" s="26" t="s">
        <v>581</v>
      </c>
      <c r="G13" s="23" t="s">
        <v>108</v>
      </c>
      <c r="H13" s="27">
        <v>7</v>
      </c>
      <c r="I13" s="27">
        <v>4</v>
      </c>
      <c r="J13" s="27" t="s">
        <v>25</v>
      </c>
      <c r="K13" s="27">
        <v>4</v>
      </c>
      <c r="L13" s="70">
        <v>3</v>
      </c>
      <c r="M13" s="28">
        <f t="shared" si="0"/>
        <v>3.7</v>
      </c>
      <c r="N13" s="29" t="str">
        <f t="shared" si="1"/>
        <v>F</v>
      </c>
      <c r="O13" s="30" t="str">
        <f t="shared" si="2"/>
        <v>Kém</v>
      </c>
      <c r="P13" s="31" t="str">
        <f t="shared" si="3"/>
        <v/>
      </c>
      <c r="Q13" s="32"/>
      <c r="R13" s="3"/>
      <c r="S13" s="21"/>
      <c r="T13" s="72" t="str">
        <f t="shared" si="4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2.25" customHeight="1" x14ac:dyDescent="0.25">
      <c r="B14" s="22">
        <v>6</v>
      </c>
      <c r="C14" s="23" t="s">
        <v>1719</v>
      </c>
      <c r="D14" s="24" t="s">
        <v>1720</v>
      </c>
      <c r="E14" s="25" t="s">
        <v>1721</v>
      </c>
      <c r="F14" s="26" t="s">
        <v>582</v>
      </c>
      <c r="G14" s="23" t="s">
        <v>154</v>
      </c>
      <c r="H14" s="27">
        <v>8</v>
      </c>
      <c r="I14" s="27">
        <v>6</v>
      </c>
      <c r="J14" s="27" t="s">
        <v>25</v>
      </c>
      <c r="K14" s="27">
        <v>6</v>
      </c>
      <c r="L14" s="70">
        <v>2</v>
      </c>
      <c r="M14" s="28">
        <f t="shared" si="0"/>
        <v>3.8</v>
      </c>
      <c r="N14" s="29" t="str">
        <f t="shared" si="1"/>
        <v>F</v>
      </c>
      <c r="O14" s="30" t="str">
        <f t="shared" si="2"/>
        <v>Kém</v>
      </c>
      <c r="P14" s="31" t="str">
        <f t="shared" si="3"/>
        <v/>
      </c>
      <c r="Q14" s="32"/>
      <c r="R14" s="3"/>
      <c r="S14" s="21"/>
      <c r="T14" s="72" t="str">
        <f t="shared" si="4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2.25" customHeight="1" x14ac:dyDescent="0.25">
      <c r="B15" s="22">
        <v>7</v>
      </c>
      <c r="C15" s="23" t="s">
        <v>1722</v>
      </c>
      <c r="D15" s="24" t="s">
        <v>120</v>
      </c>
      <c r="E15" s="25" t="s">
        <v>349</v>
      </c>
      <c r="F15" s="26" t="s">
        <v>1723</v>
      </c>
      <c r="G15" s="23" t="s">
        <v>108</v>
      </c>
      <c r="H15" s="27">
        <v>6</v>
      </c>
      <c r="I15" s="27">
        <v>4</v>
      </c>
      <c r="J15" s="27" t="s">
        <v>25</v>
      </c>
      <c r="K15" s="27">
        <v>4</v>
      </c>
      <c r="L15" s="70">
        <v>4</v>
      </c>
      <c r="M15" s="28">
        <f t="shared" si="0"/>
        <v>4.2</v>
      </c>
      <c r="N15" s="29" t="str">
        <f t="shared" si="1"/>
        <v>D</v>
      </c>
      <c r="O15" s="30" t="str">
        <f t="shared" si="2"/>
        <v>Trung bình yếu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</row>
    <row r="16" spans="2:35" ht="32.25" customHeight="1" x14ac:dyDescent="0.25">
      <c r="B16" s="22">
        <v>8</v>
      </c>
      <c r="C16" s="23" t="s">
        <v>1724</v>
      </c>
      <c r="D16" s="24" t="s">
        <v>1725</v>
      </c>
      <c r="E16" s="25" t="s">
        <v>1726</v>
      </c>
      <c r="F16" s="26" t="s">
        <v>1409</v>
      </c>
      <c r="G16" s="23" t="s">
        <v>136</v>
      </c>
      <c r="H16" s="27">
        <v>5</v>
      </c>
      <c r="I16" s="27">
        <v>4</v>
      </c>
      <c r="J16" s="27" t="s">
        <v>25</v>
      </c>
      <c r="K16" s="27">
        <v>5</v>
      </c>
      <c r="L16" s="70">
        <v>0</v>
      </c>
      <c r="M16" s="28">
        <f t="shared" si="0"/>
        <v>1.9</v>
      </c>
      <c r="N16" s="29" t="str">
        <f t="shared" si="1"/>
        <v>F</v>
      </c>
      <c r="O16" s="30" t="str">
        <f t="shared" si="2"/>
        <v>Kém</v>
      </c>
      <c r="P16" s="75" t="s">
        <v>1087</v>
      </c>
      <c r="Q16" s="32"/>
      <c r="R16" s="3"/>
      <c r="S16" s="21"/>
      <c r="T16" s="72" t="str">
        <f t="shared" si="4"/>
        <v>Học lại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2.25" customHeight="1" x14ac:dyDescent="0.25">
      <c r="B17" s="22">
        <v>9</v>
      </c>
      <c r="C17" s="23" t="s">
        <v>1727</v>
      </c>
      <c r="D17" s="24" t="s">
        <v>583</v>
      </c>
      <c r="E17" s="25" t="s">
        <v>81</v>
      </c>
      <c r="F17" s="26" t="s">
        <v>265</v>
      </c>
      <c r="G17" s="23" t="s">
        <v>73</v>
      </c>
      <c r="H17" s="27">
        <v>7</v>
      </c>
      <c r="I17" s="27">
        <v>6</v>
      </c>
      <c r="J17" s="27" t="s">
        <v>25</v>
      </c>
      <c r="K17" s="27">
        <v>5</v>
      </c>
      <c r="L17" s="70">
        <v>4</v>
      </c>
      <c r="M17" s="28">
        <f t="shared" si="0"/>
        <v>4.7</v>
      </c>
      <c r="N17" s="29" t="str">
        <f t="shared" si="1"/>
        <v>D</v>
      </c>
      <c r="O17" s="30" t="str">
        <f t="shared" si="2"/>
        <v>Trung bình yếu</v>
      </c>
      <c r="P17" s="31" t="str">
        <f t="shared" ref="P17:P24" si="5">+IF(OR($H17=0,$I17=0,$J17=0,$K17=0),"Không đủ ĐKDT",IF(AND(L17=0,M17&gt;4),"Không đạt",""))</f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2.25" customHeight="1" x14ac:dyDescent="0.25">
      <c r="B18" s="22">
        <v>10</v>
      </c>
      <c r="C18" s="23" t="s">
        <v>1728</v>
      </c>
      <c r="D18" s="24" t="s">
        <v>584</v>
      </c>
      <c r="E18" s="25" t="s">
        <v>81</v>
      </c>
      <c r="F18" s="26" t="s">
        <v>1729</v>
      </c>
      <c r="G18" s="23" t="s">
        <v>1730</v>
      </c>
      <c r="H18" s="27">
        <v>10</v>
      </c>
      <c r="I18" s="27">
        <v>4</v>
      </c>
      <c r="J18" s="27" t="s">
        <v>25</v>
      </c>
      <c r="K18" s="27">
        <v>4</v>
      </c>
      <c r="L18" s="70">
        <v>4</v>
      </c>
      <c r="M18" s="28">
        <f t="shared" si="0"/>
        <v>4.5999999999999996</v>
      </c>
      <c r="N18" s="29" t="str">
        <f t="shared" si="1"/>
        <v>D</v>
      </c>
      <c r="O18" s="30" t="str">
        <f t="shared" si="2"/>
        <v>Trung bình yếu</v>
      </c>
      <c r="P18" s="31" t="str">
        <f t="shared" si="5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2.25" customHeight="1" x14ac:dyDescent="0.25">
      <c r="B19" s="22">
        <v>11</v>
      </c>
      <c r="C19" s="23" t="s">
        <v>1731</v>
      </c>
      <c r="D19" s="24" t="s">
        <v>1732</v>
      </c>
      <c r="E19" s="25" t="s">
        <v>81</v>
      </c>
      <c r="F19" s="26" t="s">
        <v>585</v>
      </c>
      <c r="G19" s="23" t="s">
        <v>129</v>
      </c>
      <c r="H19" s="27">
        <v>8</v>
      </c>
      <c r="I19" s="27">
        <v>4</v>
      </c>
      <c r="J19" s="27" t="s">
        <v>25</v>
      </c>
      <c r="K19" s="27">
        <v>4</v>
      </c>
      <c r="L19" s="70">
        <v>4</v>
      </c>
      <c r="M19" s="28">
        <f t="shared" si="0"/>
        <v>4.4000000000000004</v>
      </c>
      <c r="N19" s="29" t="str">
        <f t="shared" si="1"/>
        <v>D</v>
      </c>
      <c r="O19" s="30" t="str">
        <f t="shared" si="2"/>
        <v>Trung bình yếu</v>
      </c>
      <c r="P19" s="31" t="str">
        <f t="shared" si="5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2.25" customHeight="1" x14ac:dyDescent="0.25">
      <c r="B20" s="22">
        <v>12</v>
      </c>
      <c r="C20" s="23" t="s">
        <v>1733</v>
      </c>
      <c r="D20" s="24" t="s">
        <v>1734</v>
      </c>
      <c r="E20" s="25" t="s">
        <v>86</v>
      </c>
      <c r="F20" s="26" t="s">
        <v>1735</v>
      </c>
      <c r="G20" s="23" t="s">
        <v>63</v>
      </c>
      <c r="H20" s="27">
        <v>8</v>
      </c>
      <c r="I20" s="27">
        <v>5</v>
      </c>
      <c r="J20" s="27" t="s">
        <v>25</v>
      </c>
      <c r="K20" s="27">
        <v>4</v>
      </c>
      <c r="L20" s="70">
        <v>4</v>
      </c>
      <c r="M20" s="28">
        <f t="shared" si="0"/>
        <v>4.5</v>
      </c>
      <c r="N20" s="29" t="str">
        <f t="shared" si="1"/>
        <v>D</v>
      </c>
      <c r="O20" s="30" t="str">
        <f t="shared" si="2"/>
        <v>Trung bình yếu</v>
      </c>
      <c r="P20" s="31" t="str">
        <f t="shared" si="5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2.25" customHeight="1" x14ac:dyDescent="0.25">
      <c r="B21" s="22">
        <v>13</v>
      </c>
      <c r="C21" s="23" t="s">
        <v>1736</v>
      </c>
      <c r="D21" s="24" t="s">
        <v>586</v>
      </c>
      <c r="E21" s="25" t="s">
        <v>587</v>
      </c>
      <c r="F21" s="26" t="s">
        <v>1480</v>
      </c>
      <c r="G21" s="23" t="s">
        <v>154</v>
      </c>
      <c r="H21" s="27">
        <v>8</v>
      </c>
      <c r="I21" s="27">
        <v>4</v>
      </c>
      <c r="J21" s="27" t="s">
        <v>25</v>
      </c>
      <c r="K21" s="27">
        <v>5</v>
      </c>
      <c r="L21" s="70">
        <v>2</v>
      </c>
      <c r="M21" s="28">
        <f t="shared" si="0"/>
        <v>3.4</v>
      </c>
      <c r="N21" s="29" t="str">
        <f t="shared" si="1"/>
        <v>F</v>
      </c>
      <c r="O21" s="30" t="str">
        <f t="shared" si="2"/>
        <v>Kém</v>
      </c>
      <c r="P21" s="31" t="str">
        <f t="shared" si="5"/>
        <v/>
      </c>
      <c r="Q21" s="32"/>
      <c r="R21" s="3"/>
      <c r="S21" s="21"/>
      <c r="T21" s="72" t="str">
        <f t="shared" si="4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2.25" customHeight="1" x14ac:dyDescent="0.25">
      <c r="B22" s="22">
        <v>14</v>
      </c>
      <c r="C22" s="23" t="s">
        <v>1737</v>
      </c>
      <c r="D22" s="24" t="s">
        <v>1738</v>
      </c>
      <c r="E22" s="25" t="s">
        <v>91</v>
      </c>
      <c r="F22" s="26" t="s">
        <v>1739</v>
      </c>
      <c r="G22" s="23" t="s">
        <v>136</v>
      </c>
      <c r="H22" s="27">
        <v>9</v>
      </c>
      <c r="I22" s="27">
        <v>6</v>
      </c>
      <c r="J22" s="27" t="s">
        <v>25</v>
      </c>
      <c r="K22" s="27">
        <v>4</v>
      </c>
      <c r="L22" s="70">
        <v>2</v>
      </c>
      <c r="M22" s="28">
        <f t="shared" si="0"/>
        <v>3.5</v>
      </c>
      <c r="N22" s="29" t="str">
        <f t="shared" si="1"/>
        <v>F</v>
      </c>
      <c r="O22" s="30" t="str">
        <f t="shared" si="2"/>
        <v>Kém</v>
      </c>
      <c r="P22" s="31" t="str">
        <f t="shared" si="5"/>
        <v/>
      </c>
      <c r="Q22" s="32"/>
      <c r="R22" s="3"/>
      <c r="S22" s="21"/>
      <c r="T22" s="72" t="str">
        <f t="shared" si="4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2.25" customHeight="1" x14ac:dyDescent="0.25">
      <c r="B23" s="22">
        <v>15</v>
      </c>
      <c r="C23" s="23" t="s">
        <v>1740</v>
      </c>
      <c r="D23" s="24" t="s">
        <v>526</v>
      </c>
      <c r="E23" s="25" t="s">
        <v>110</v>
      </c>
      <c r="F23" s="26" t="s">
        <v>567</v>
      </c>
      <c r="G23" s="23" t="s">
        <v>108</v>
      </c>
      <c r="H23" s="27">
        <v>8</v>
      </c>
      <c r="I23" s="27">
        <v>4</v>
      </c>
      <c r="J23" s="27" t="s">
        <v>25</v>
      </c>
      <c r="K23" s="27">
        <v>4</v>
      </c>
      <c r="L23" s="70">
        <v>1</v>
      </c>
      <c r="M23" s="28">
        <f t="shared" si="0"/>
        <v>2.6</v>
      </c>
      <c r="N23" s="29" t="str">
        <f t="shared" si="1"/>
        <v>F</v>
      </c>
      <c r="O23" s="30" t="str">
        <f t="shared" si="2"/>
        <v>Kém</v>
      </c>
      <c r="P23" s="31" t="str">
        <f t="shared" si="5"/>
        <v/>
      </c>
      <c r="Q23" s="32"/>
      <c r="R23" s="3"/>
      <c r="S23" s="21"/>
      <c r="T23" s="72" t="str">
        <f t="shared" si="4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2.25" customHeight="1" x14ac:dyDescent="0.25">
      <c r="B24" s="22">
        <v>16</v>
      </c>
      <c r="C24" s="23" t="s">
        <v>1741</v>
      </c>
      <c r="D24" s="24" t="s">
        <v>1661</v>
      </c>
      <c r="E24" s="25" t="s">
        <v>110</v>
      </c>
      <c r="F24" s="26" t="s">
        <v>588</v>
      </c>
      <c r="G24" s="23" t="s">
        <v>136</v>
      </c>
      <c r="H24" s="27">
        <v>7</v>
      </c>
      <c r="I24" s="27">
        <v>5</v>
      </c>
      <c r="J24" s="27" t="s">
        <v>25</v>
      </c>
      <c r="K24" s="27">
        <v>4</v>
      </c>
      <c r="L24" s="70">
        <v>1</v>
      </c>
      <c r="M24" s="28">
        <f t="shared" si="0"/>
        <v>2.6</v>
      </c>
      <c r="N24" s="29" t="str">
        <f t="shared" si="1"/>
        <v>F</v>
      </c>
      <c r="O24" s="30" t="str">
        <f t="shared" si="2"/>
        <v>Kém</v>
      </c>
      <c r="P24" s="31" t="str">
        <f t="shared" si="5"/>
        <v/>
      </c>
      <c r="Q24" s="32"/>
      <c r="R24" s="3"/>
      <c r="S24" s="21"/>
      <c r="T24" s="72" t="str">
        <f t="shared" si="4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2.25" customHeight="1" x14ac:dyDescent="0.25">
      <c r="B25" s="22">
        <v>17</v>
      </c>
      <c r="C25" s="23" t="s">
        <v>1742</v>
      </c>
      <c r="D25" s="24" t="s">
        <v>1743</v>
      </c>
      <c r="E25" s="25" t="s">
        <v>121</v>
      </c>
      <c r="F25" s="26" t="s">
        <v>1744</v>
      </c>
      <c r="G25" s="23" t="s">
        <v>108</v>
      </c>
      <c r="H25" s="27">
        <v>8</v>
      </c>
      <c r="I25" s="27">
        <v>4</v>
      </c>
      <c r="J25" s="27" t="s">
        <v>25</v>
      </c>
      <c r="K25" s="27">
        <v>4</v>
      </c>
      <c r="L25" s="70">
        <v>0</v>
      </c>
      <c r="M25" s="28">
        <f t="shared" si="0"/>
        <v>2</v>
      </c>
      <c r="N25" s="29" t="str">
        <f t="shared" si="1"/>
        <v>F</v>
      </c>
      <c r="O25" s="30" t="str">
        <f t="shared" si="2"/>
        <v>Kém</v>
      </c>
      <c r="P25" s="75" t="s">
        <v>1087</v>
      </c>
      <c r="Q25" s="32"/>
      <c r="R25" s="3"/>
      <c r="S25" s="21"/>
      <c r="T25" s="72" t="str">
        <f t="shared" si="4"/>
        <v>Học lại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2.25" customHeight="1" x14ac:dyDescent="0.25">
      <c r="B26" s="22">
        <v>18</v>
      </c>
      <c r="C26" s="23" t="s">
        <v>1745</v>
      </c>
      <c r="D26" s="24" t="s">
        <v>142</v>
      </c>
      <c r="E26" s="25" t="s">
        <v>121</v>
      </c>
      <c r="F26" s="26" t="s">
        <v>147</v>
      </c>
      <c r="G26" s="23" t="s">
        <v>154</v>
      </c>
      <c r="H26" s="27">
        <v>10</v>
      </c>
      <c r="I26" s="27">
        <v>6</v>
      </c>
      <c r="J26" s="27" t="s">
        <v>25</v>
      </c>
      <c r="K26" s="27">
        <v>5</v>
      </c>
      <c r="L26" s="70">
        <v>3</v>
      </c>
      <c r="M26" s="28">
        <f t="shared" si="0"/>
        <v>4.4000000000000004</v>
      </c>
      <c r="N26" s="29" t="str">
        <f t="shared" si="1"/>
        <v>D</v>
      </c>
      <c r="O26" s="30" t="str">
        <f t="shared" si="2"/>
        <v>Trung bình yếu</v>
      </c>
      <c r="P26" s="31" t="str">
        <f t="shared" ref="P26:P52" si="6">+IF(OR($H26=0,$I26=0,$J26=0,$K26=0),"Không đủ ĐKDT",IF(AND(L26=0,M26&gt;4),"Không đạt",""))</f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2.25" customHeight="1" x14ac:dyDescent="0.25">
      <c r="B27" s="22">
        <v>19</v>
      </c>
      <c r="C27" s="23" t="s">
        <v>1746</v>
      </c>
      <c r="D27" s="24" t="s">
        <v>120</v>
      </c>
      <c r="E27" s="25" t="s">
        <v>121</v>
      </c>
      <c r="F27" s="26" t="s">
        <v>140</v>
      </c>
      <c r="G27" s="23" t="s">
        <v>164</v>
      </c>
      <c r="H27" s="27">
        <v>10</v>
      </c>
      <c r="I27" s="27">
        <v>4</v>
      </c>
      <c r="J27" s="27" t="s">
        <v>25</v>
      </c>
      <c r="K27" s="27">
        <v>4</v>
      </c>
      <c r="L27" s="70">
        <v>1</v>
      </c>
      <c r="M27" s="28">
        <f t="shared" si="0"/>
        <v>2.8</v>
      </c>
      <c r="N27" s="29" t="str">
        <f t="shared" si="1"/>
        <v>F</v>
      </c>
      <c r="O27" s="30" t="str">
        <f t="shared" si="2"/>
        <v>Kém</v>
      </c>
      <c r="P27" s="31" t="str">
        <f t="shared" si="6"/>
        <v/>
      </c>
      <c r="Q27" s="32"/>
      <c r="R27" s="3"/>
      <c r="S27" s="21"/>
      <c r="T27" s="72" t="str">
        <f t="shared" si="4"/>
        <v>Học lại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2.25" customHeight="1" x14ac:dyDescent="0.25">
      <c r="B28" s="22">
        <v>20</v>
      </c>
      <c r="C28" s="23" t="s">
        <v>1747</v>
      </c>
      <c r="D28" s="24" t="s">
        <v>1748</v>
      </c>
      <c r="E28" s="25" t="s">
        <v>121</v>
      </c>
      <c r="F28" s="26" t="s">
        <v>133</v>
      </c>
      <c r="G28" s="23" t="s">
        <v>136</v>
      </c>
      <c r="H28" s="27">
        <v>6</v>
      </c>
      <c r="I28" s="27">
        <v>4</v>
      </c>
      <c r="J28" s="27" t="s">
        <v>25</v>
      </c>
      <c r="K28" s="27">
        <v>4</v>
      </c>
      <c r="L28" s="70">
        <v>2</v>
      </c>
      <c r="M28" s="28">
        <f t="shared" si="0"/>
        <v>3</v>
      </c>
      <c r="N28" s="29" t="str">
        <f t="shared" si="1"/>
        <v>F</v>
      </c>
      <c r="O28" s="30" t="str">
        <f t="shared" si="2"/>
        <v>Kém</v>
      </c>
      <c r="P28" s="31" t="str">
        <f t="shared" si="6"/>
        <v/>
      </c>
      <c r="Q28" s="32"/>
      <c r="R28" s="3"/>
      <c r="S28" s="21"/>
      <c r="T28" s="72" t="str">
        <f t="shared" si="4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2.25" customHeight="1" x14ac:dyDescent="0.25">
      <c r="B29" s="22">
        <v>21</v>
      </c>
      <c r="C29" s="23" t="s">
        <v>1749</v>
      </c>
      <c r="D29" s="24" t="s">
        <v>472</v>
      </c>
      <c r="E29" s="25" t="s">
        <v>121</v>
      </c>
      <c r="F29" s="26" t="s">
        <v>336</v>
      </c>
      <c r="G29" s="23" t="s">
        <v>129</v>
      </c>
      <c r="H29" s="27">
        <v>10</v>
      </c>
      <c r="I29" s="27">
        <v>5</v>
      </c>
      <c r="J29" s="27" t="s">
        <v>25</v>
      </c>
      <c r="K29" s="27">
        <v>5</v>
      </c>
      <c r="L29" s="70">
        <v>3</v>
      </c>
      <c r="M29" s="28">
        <f t="shared" si="0"/>
        <v>4.3</v>
      </c>
      <c r="N29" s="29" t="str">
        <f t="shared" si="1"/>
        <v>D</v>
      </c>
      <c r="O29" s="30" t="str">
        <f t="shared" si="2"/>
        <v>Trung bình yếu</v>
      </c>
      <c r="P29" s="31" t="str">
        <f t="shared" si="6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2.25" customHeight="1" x14ac:dyDescent="0.25">
      <c r="B30" s="22">
        <v>22</v>
      </c>
      <c r="C30" s="23" t="s">
        <v>1750</v>
      </c>
      <c r="D30" s="24" t="s">
        <v>415</v>
      </c>
      <c r="E30" s="25" t="s">
        <v>1751</v>
      </c>
      <c r="F30" s="26" t="s">
        <v>1092</v>
      </c>
      <c r="G30" s="23" t="s">
        <v>48</v>
      </c>
      <c r="H30" s="27">
        <v>6</v>
      </c>
      <c r="I30" s="27">
        <v>4</v>
      </c>
      <c r="J30" s="27" t="s">
        <v>25</v>
      </c>
      <c r="K30" s="27">
        <v>5</v>
      </c>
      <c r="L30" s="70">
        <v>4</v>
      </c>
      <c r="M30" s="28">
        <f t="shared" si="0"/>
        <v>4.4000000000000004</v>
      </c>
      <c r="N30" s="29" t="str">
        <f t="shared" si="1"/>
        <v>D</v>
      </c>
      <c r="O30" s="30" t="str">
        <f t="shared" si="2"/>
        <v>Trung bình yếu</v>
      </c>
      <c r="P30" s="31" t="str">
        <f t="shared" si="6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2.25" customHeight="1" x14ac:dyDescent="0.25">
      <c r="B31" s="22">
        <v>23</v>
      </c>
      <c r="C31" s="23" t="s">
        <v>1752</v>
      </c>
      <c r="D31" s="24" t="s">
        <v>1753</v>
      </c>
      <c r="E31" s="25" t="s">
        <v>1754</v>
      </c>
      <c r="F31" s="26" t="s">
        <v>582</v>
      </c>
      <c r="G31" s="23" t="s">
        <v>108</v>
      </c>
      <c r="H31" s="27">
        <v>9</v>
      </c>
      <c r="I31" s="27">
        <v>4</v>
      </c>
      <c r="J31" s="27" t="s">
        <v>25</v>
      </c>
      <c r="K31" s="27">
        <v>4</v>
      </c>
      <c r="L31" s="70">
        <v>1</v>
      </c>
      <c r="M31" s="28">
        <f t="shared" si="0"/>
        <v>2.7</v>
      </c>
      <c r="N31" s="29" t="str">
        <f t="shared" si="1"/>
        <v>F</v>
      </c>
      <c r="O31" s="30" t="str">
        <f t="shared" si="2"/>
        <v>Kém</v>
      </c>
      <c r="P31" s="31" t="str">
        <f t="shared" si="6"/>
        <v/>
      </c>
      <c r="Q31" s="32"/>
      <c r="R31" s="3"/>
      <c r="S31" s="21"/>
      <c r="T31" s="72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2.25" customHeight="1" x14ac:dyDescent="0.25">
      <c r="B32" s="22">
        <v>24</v>
      </c>
      <c r="C32" s="23" t="s">
        <v>1755</v>
      </c>
      <c r="D32" s="24" t="s">
        <v>589</v>
      </c>
      <c r="E32" s="25" t="s">
        <v>590</v>
      </c>
      <c r="F32" s="26" t="s">
        <v>591</v>
      </c>
      <c r="G32" s="23" t="s">
        <v>93</v>
      </c>
      <c r="H32" s="27">
        <v>10</v>
      </c>
      <c r="I32" s="27">
        <v>4</v>
      </c>
      <c r="J32" s="27" t="s">
        <v>25</v>
      </c>
      <c r="K32" s="27">
        <v>4</v>
      </c>
      <c r="L32" s="70">
        <v>2</v>
      </c>
      <c r="M32" s="28">
        <f t="shared" si="0"/>
        <v>3.4</v>
      </c>
      <c r="N32" s="29" t="str">
        <f t="shared" si="1"/>
        <v>F</v>
      </c>
      <c r="O32" s="30" t="str">
        <f t="shared" si="2"/>
        <v>Kém</v>
      </c>
      <c r="P32" s="31" t="str">
        <f t="shared" si="6"/>
        <v/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2.25" customHeight="1" x14ac:dyDescent="0.25">
      <c r="B33" s="22">
        <v>25</v>
      </c>
      <c r="C33" s="23" t="s">
        <v>1756</v>
      </c>
      <c r="D33" s="24" t="s">
        <v>1757</v>
      </c>
      <c r="E33" s="25" t="s">
        <v>150</v>
      </c>
      <c r="F33" s="26" t="s">
        <v>592</v>
      </c>
      <c r="G33" s="23" t="s">
        <v>68</v>
      </c>
      <c r="H33" s="27">
        <v>10</v>
      </c>
      <c r="I33" s="27">
        <v>5</v>
      </c>
      <c r="J33" s="27" t="s">
        <v>25</v>
      </c>
      <c r="K33" s="27">
        <v>4</v>
      </c>
      <c r="L33" s="70">
        <v>7</v>
      </c>
      <c r="M33" s="28">
        <f t="shared" si="0"/>
        <v>6.5</v>
      </c>
      <c r="N33" s="29" t="str">
        <f t="shared" si="1"/>
        <v>C+</v>
      </c>
      <c r="O33" s="30" t="str">
        <f t="shared" si="2"/>
        <v>Trung bình</v>
      </c>
      <c r="P33" s="31" t="str">
        <f t="shared" si="6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2.25" customHeight="1" x14ac:dyDescent="0.25">
      <c r="B34" s="22">
        <v>26</v>
      </c>
      <c r="C34" s="23" t="s">
        <v>1758</v>
      </c>
      <c r="D34" s="24" t="s">
        <v>593</v>
      </c>
      <c r="E34" s="25" t="s">
        <v>1759</v>
      </c>
      <c r="F34" s="26" t="s">
        <v>594</v>
      </c>
      <c r="G34" s="23" t="s">
        <v>108</v>
      </c>
      <c r="H34" s="27">
        <v>7</v>
      </c>
      <c r="I34" s="27">
        <v>5</v>
      </c>
      <c r="J34" s="27" t="s">
        <v>25</v>
      </c>
      <c r="K34" s="27">
        <v>4</v>
      </c>
      <c r="L34" s="70">
        <v>3</v>
      </c>
      <c r="M34" s="28">
        <f t="shared" si="0"/>
        <v>3.8</v>
      </c>
      <c r="N34" s="29" t="str">
        <f t="shared" si="1"/>
        <v>F</v>
      </c>
      <c r="O34" s="30" t="str">
        <f t="shared" si="2"/>
        <v>Kém</v>
      </c>
      <c r="P34" s="31" t="str">
        <f t="shared" si="6"/>
        <v/>
      </c>
      <c r="Q34" s="32"/>
      <c r="R34" s="3"/>
      <c r="S34" s="21"/>
      <c r="T34" s="72" t="str">
        <f t="shared" si="4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2.25" customHeight="1" x14ac:dyDescent="0.25">
      <c r="B35" s="22">
        <v>27</v>
      </c>
      <c r="C35" s="23" t="s">
        <v>1760</v>
      </c>
      <c r="D35" s="24" t="s">
        <v>1761</v>
      </c>
      <c r="E35" s="25" t="s">
        <v>382</v>
      </c>
      <c r="F35" s="26" t="s">
        <v>1409</v>
      </c>
      <c r="G35" s="23" t="s">
        <v>164</v>
      </c>
      <c r="H35" s="27">
        <v>10</v>
      </c>
      <c r="I35" s="27">
        <v>4</v>
      </c>
      <c r="J35" s="27" t="s">
        <v>25</v>
      </c>
      <c r="K35" s="27">
        <v>8</v>
      </c>
      <c r="L35" s="70">
        <v>5</v>
      </c>
      <c r="M35" s="28">
        <f t="shared" si="0"/>
        <v>6</v>
      </c>
      <c r="N35" s="29" t="str">
        <f t="shared" si="1"/>
        <v>C</v>
      </c>
      <c r="O35" s="30" t="str">
        <f t="shared" si="2"/>
        <v>Trung bình</v>
      </c>
      <c r="P35" s="31" t="str">
        <f t="shared" si="6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2.25" customHeight="1" x14ac:dyDescent="0.25">
      <c r="B36" s="22">
        <v>28</v>
      </c>
      <c r="C36" s="23" t="s">
        <v>1762</v>
      </c>
      <c r="D36" s="24" t="s">
        <v>120</v>
      </c>
      <c r="E36" s="25" t="s">
        <v>390</v>
      </c>
      <c r="F36" s="26" t="s">
        <v>595</v>
      </c>
      <c r="G36" s="23" t="s">
        <v>136</v>
      </c>
      <c r="H36" s="27">
        <v>10</v>
      </c>
      <c r="I36" s="27">
        <v>6</v>
      </c>
      <c r="J36" s="27" t="s">
        <v>25</v>
      </c>
      <c r="K36" s="27">
        <v>4</v>
      </c>
      <c r="L36" s="70">
        <v>4</v>
      </c>
      <c r="M36" s="28">
        <f t="shared" si="0"/>
        <v>4.8</v>
      </c>
      <c r="N36" s="29" t="str">
        <f t="shared" si="1"/>
        <v>D</v>
      </c>
      <c r="O36" s="30" t="str">
        <f t="shared" si="2"/>
        <v>Trung bình yếu</v>
      </c>
      <c r="P36" s="31" t="str">
        <f t="shared" si="6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2.25" customHeight="1" x14ac:dyDescent="0.25">
      <c r="B37" s="22">
        <v>29</v>
      </c>
      <c r="C37" s="23" t="s">
        <v>1763</v>
      </c>
      <c r="D37" s="24" t="s">
        <v>596</v>
      </c>
      <c r="E37" s="25" t="s">
        <v>168</v>
      </c>
      <c r="F37" s="26" t="s">
        <v>597</v>
      </c>
      <c r="G37" s="23" t="s">
        <v>129</v>
      </c>
      <c r="H37" s="27">
        <v>10</v>
      </c>
      <c r="I37" s="27">
        <v>4</v>
      </c>
      <c r="J37" s="27" t="s">
        <v>25</v>
      </c>
      <c r="K37" s="27">
        <v>5</v>
      </c>
      <c r="L37" s="70">
        <v>8</v>
      </c>
      <c r="M37" s="28">
        <f t="shared" si="0"/>
        <v>7.2</v>
      </c>
      <c r="N37" s="29" t="str">
        <f t="shared" si="1"/>
        <v>B</v>
      </c>
      <c r="O37" s="30" t="str">
        <f t="shared" si="2"/>
        <v>Khá</v>
      </c>
      <c r="P37" s="31" t="str">
        <f t="shared" si="6"/>
        <v/>
      </c>
      <c r="Q37" s="32"/>
      <c r="R37" s="3"/>
      <c r="S37" s="21"/>
      <c r="T37" s="72" t="str">
        <f t="shared" si="4"/>
        <v>Đạt</v>
      </c>
      <c r="U37" s="62"/>
      <c r="V37" s="62"/>
      <c r="W37" s="62"/>
      <c r="X37" s="54"/>
      <c r="Y37" s="54"/>
      <c r="Z37" s="54"/>
      <c r="AA37" s="54"/>
      <c r="AB37" s="53"/>
      <c r="AC37" s="54"/>
      <c r="AD37" s="54"/>
      <c r="AE37" s="54"/>
      <c r="AF37" s="54"/>
      <c r="AG37" s="54"/>
      <c r="AH37" s="54"/>
      <c r="AI37" s="55"/>
    </row>
    <row r="38" spans="2:35" ht="32.25" customHeight="1" x14ac:dyDescent="0.25">
      <c r="B38" s="22">
        <v>30</v>
      </c>
      <c r="C38" s="23" t="s">
        <v>1764</v>
      </c>
      <c r="D38" s="24" t="s">
        <v>1765</v>
      </c>
      <c r="E38" s="25" t="s">
        <v>1766</v>
      </c>
      <c r="F38" s="26" t="s">
        <v>598</v>
      </c>
      <c r="G38" s="23" t="s">
        <v>129</v>
      </c>
      <c r="H38" s="27">
        <v>8</v>
      </c>
      <c r="I38" s="27">
        <v>6</v>
      </c>
      <c r="J38" s="27" t="s">
        <v>25</v>
      </c>
      <c r="K38" s="27">
        <v>6</v>
      </c>
      <c r="L38" s="70">
        <v>1</v>
      </c>
      <c r="M38" s="28">
        <f t="shared" si="0"/>
        <v>3.2</v>
      </c>
      <c r="N38" s="29" t="str">
        <f t="shared" si="1"/>
        <v>F</v>
      </c>
      <c r="O38" s="30" t="str">
        <f t="shared" si="2"/>
        <v>Kém</v>
      </c>
      <c r="P38" s="31" t="str">
        <f t="shared" si="6"/>
        <v/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2.25" customHeight="1" x14ac:dyDescent="0.25">
      <c r="B39" s="22">
        <v>31</v>
      </c>
      <c r="C39" s="23" t="s">
        <v>1767</v>
      </c>
      <c r="D39" s="24" t="s">
        <v>1493</v>
      </c>
      <c r="E39" s="25" t="s">
        <v>563</v>
      </c>
      <c r="F39" s="26" t="s">
        <v>1768</v>
      </c>
      <c r="G39" s="23" t="s">
        <v>115</v>
      </c>
      <c r="H39" s="27">
        <v>8</v>
      </c>
      <c r="I39" s="27">
        <v>5</v>
      </c>
      <c r="J39" s="27" t="s">
        <v>25</v>
      </c>
      <c r="K39" s="27">
        <v>4</v>
      </c>
      <c r="L39" s="70">
        <v>1</v>
      </c>
      <c r="M39" s="28">
        <f t="shared" si="0"/>
        <v>2.7</v>
      </c>
      <c r="N39" s="29" t="str">
        <f t="shared" si="1"/>
        <v>F</v>
      </c>
      <c r="O39" s="30" t="str">
        <f t="shared" si="2"/>
        <v>Kém</v>
      </c>
      <c r="P39" s="31" t="str">
        <f t="shared" si="6"/>
        <v/>
      </c>
      <c r="Q39" s="32"/>
      <c r="R39" s="3"/>
      <c r="S39" s="21"/>
      <c r="T39" s="72" t="str">
        <f t="shared" si="4"/>
        <v>Học lại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2.25" customHeight="1" x14ac:dyDescent="0.25">
      <c r="B40" s="22">
        <v>32</v>
      </c>
      <c r="C40" s="23" t="s">
        <v>1769</v>
      </c>
      <c r="D40" s="24" t="s">
        <v>382</v>
      </c>
      <c r="E40" s="25" t="s">
        <v>195</v>
      </c>
      <c r="F40" s="26" t="s">
        <v>1770</v>
      </c>
      <c r="G40" s="23" t="s">
        <v>154</v>
      </c>
      <c r="H40" s="27">
        <v>10</v>
      </c>
      <c r="I40" s="27">
        <v>5</v>
      </c>
      <c r="J40" s="27" t="s">
        <v>25</v>
      </c>
      <c r="K40" s="27">
        <v>5</v>
      </c>
      <c r="L40" s="70">
        <v>2</v>
      </c>
      <c r="M40" s="28">
        <f t="shared" si="0"/>
        <v>3.7</v>
      </c>
      <c r="N40" s="29" t="str">
        <f t="shared" si="1"/>
        <v>F</v>
      </c>
      <c r="O40" s="30" t="str">
        <f t="shared" si="2"/>
        <v>Kém</v>
      </c>
      <c r="P40" s="31" t="str">
        <f t="shared" si="6"/>
        <v/>
      </c>
      <c r="Q40" s="32"/>
      <c r="R40" s="3"/>
      <c r="S40" s="21"/>
      <c r="T40" s="72" t="str">
        <f t="shared" si="4"/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2.25" customHeight="1" x14ac:dyDescent="0.25">
      <c r="B41" s="22">
        <v>33</v>
      </c>
      <c r="C41" s="23" t="s">
        <v>1771</v>
      </c>
      <c r="D41" s="24" t="s">
        <v>308</v>
      </c>
      <c r="E41" s="25" t="s">
        <v>195</v>
      </c>
      <c r="F41" s="26" t="s">
        <v>1772</v>
      </c>
      <c r="G41" s="23" t="s">
        <v>48</v>
      </c>
      <c r="H41" s="27">
        <v>3</v>
      </c>
      <c r="I41" s="27">
        <v>4</v>
      </c>
      <c r="J41" s="27" t="s">
        <v>25</v>
      </c>
      <c r="K41" s="27">
        <v>1</v>
      </c>
      <c r="L41" s="70">
        <v>2</v>
      </c>
      <c r="M41" s="28">
        <f t="shared" ref="M41:M72" si="7">ROUND(SUMPRODUCT(H41:L41,$H$8:$L$8)/100,1)</f>
        <v>2.1</v>
      </c>
      <c r="N41" s="29" t="str">
        <f t="shared" ref="N41:N72" si="8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F</v>
      </c>
      <c r="O41" s="30" t="str">
        <f t="shared" ref="O41:O72" si="9">IF($M41&lt;4,"Kém",IF(AND($M41&gt;=4,$M41&lt;=5.4),"Trung bình yếu",IF(AND($M41&gt;=5.5,$M41&lt;=6.9),"Trung bình",IF(AND($M41&gt;=7,$M41&lt;=8.4),"Khá",IF(AND($M41&gt;=8.5,$M41&lt;=10),"Giỏi","")))))</f>
        <v>Kém</v>
      </c>
      <c r="P41" s="31" t="str">
        <f t="shared" si="6"/>
        <v/>
      </c>
      <c r="Q41" s="32"/>
      <c r="R41" s="3"/>
      <c r="S41" s="21"/>
      <c r="T41" s="72" t="str">
        <f t="shared" ref="T41:T72" si="10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Học lại</v>
      </c>
      <c r="U41" s="63"/>
      <c r="V41" s="63"/>
      <c r="W41" s="76"/>
      <c r="X41" s="53"/>
      <c r="Y41" s="53"/>
      <c r="Z41" s="53"/>
      <c r="AA41" s="64"/>
      <c r="AB41" s="53"/>
      <c r="AC41" s="65"/>
      <c r="AD41" s="66"/>
      <c r="AE41" s="65"/>
      <c r="AF41" s="66"/>
      <c r="AG41" s="65"/>
      <c r="AH41" s="53"/>
      <c r="AI41" s="64"/>
    </row>
    <row r="42" spans="2:35" ht="32.25" customHeight="1" x14ac:dyDescent="0.25">
      <c r="B42" s="22">
        <v>34</v>
      </c>
      <c r="C42" s="23" t="s">
        <v>1773</v>
      </c>
      <c r="D42" s="24" t="s">
        <v>250</v>
      </c>
      <c r="E42" s="25" t="s">
        <v>401</v>
      </c>
      <c r="F42" s="26" t="s">
        <v>1461</v>
      </c>
      <c r="G42" s="23" t="s">
        <v>1153</v>
      </c>
      <c r="H42" s="27">
        <v>6</v>
      </c>
      <c r="I42" s="27">
        <v>4</v>
      </c>
      <c r="J42" s="27" t="s">
        <v>25</v>
      </c>
      <c r="K42" s="27">
        <v>4</v>
      </c>
      <c r="L42" s="70">
        <v>2</v>
      </c>
      <c r="M42" s="28">
        <f t="shared" si="7"/>
        <v>3</v>
      </c>
      <c r="N42" s="29" t="str">
        <f t="shared" si="8"/>
        <v>F</v>
      </c>
      <c r="O42" s="30" t="str">
        <f t="shared" si="9"/>
        <v>Kém</v>
      </c>
      <c r="P42" s="31" t="str">
        <f t="shared" si="6"/>
        <v/>
      </c>
      <c r="Q42" s="32"/>
      <c r="R42" s="3"/>
      <c r="S42" s="21"/>
      <c r="T42" s="72" t="str">
        <f t="shared" si="10"/>
        <v>Học lại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2.25" customHeight="1" x14ac:dyDescent="0.25">
      <c r="B43" s="22">
        <v>35</v>
      </c>
      <c r="C43" s="23" t="s">
        <v>1774</v>
      </c>
      <c r="D43" s="24" t="s">
        <v>206</v>
      </c>
      <c r="E43" s="25" t="s">
        <v>401</v>
      </c>
      <c r="F43" s="26" t="s">
        <v>599</v>
      </c>
      <c r="G43" s="23" t="s">
        <v>136</v>
      </c>
      <c r="H43" s="27">
        <v>9</v>
      </c>
      <c r="I43" s="27">
        <v>5</v>
      </c>
      <c r="J43" s="27" t="s">
        <v>25</v>
      </c>
      <c r="K43" s="27">
        <v>6</v>
      </c>
      <c r="L43" s="70">
        <v>4</v>
      </c>
      <c r="M43" s="28">
        <f t="shared" si="7"/>
        <v>5</v>
      </c>
      <c r="N43" s="29" t="str">
        <f t="shared" si="8"/>
        <v>D+</v>
      </c>
      <c r="O43" s="30" t="str">
        <f t="shared" si="9"/>
        <v>Trung bình yếu</v>
      </c>
      <c r="P43" s="31" t="str">
        <f t="shared" si="6"/>
        <v/>
      </c>
      <c r="Q43" s="32"/>
      <c r="R43" s="3"/>
      <c r="S43" s="21"/>
      <c r="T43" s="72" t="str">
        <f t="shared" si="10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2.25" customHeight="1" x14ac:dyDescent="0.25">
      <c r="B44" s="22">
        <v>36</v>
      </c>
      <c r="C44" s="23" t="s">
        <v>1775</v>
      </c>
      <c r="D44" s="24" t="s">
        <v>131</v>
      </c>
      <c r="E44" s="25" t="s">
        <v>220</v>
      </c>
      <c r="F44" s="26" t="s">
        <v>133</v>
      </c>
      <c r="G44" s="23" t="s">
        <v>88</v>
      </c>
      <c r="H44" s="27">
        <v>8</v>
      </c>
      <c r="I44" s="27">
        <v>4</v>
      </c>
      <c r="J44" s="27" t="s">
        <v>25</v>
      </c>
      <c r="K44" s="27">
        <v>4</v>
      </c>
      <c r="L44" s="70">
        <v>1</v>
      </c>
      <c r="M44" s="28">
        <f t="shared" si="7"/>
        <v>2.6</v>
      </c>
      <c r="N44" s="29" t="str">
        <f t="shared" si="8"/>
        <v>F</v>
      </c>
      <c r="O44" s="30" t="str">
        <f t="shared" si="9"/>
        <v>Kém</v>
      </c>
      <c r="P44" s="31" t="str">
        <f t="shared" si="6"/>
        <v/>
      </c>
      <c r="Q44" s="32"/>
      <c r="R44" s="3"/>
      <c r="S44" s="21"/>
      <c r="T44" s="72" t="str">
        <f t="shared" si="10"/>
        <v>Học lại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2.25" customHeight="1" x14ac:dyDescent="0.25">
      <c r="B45" s="22">
        <v>37</v>
      </c>
      <c r="C45" s="23" t="s">
        <v>1776</v>
      </c>
      <c r="D45" s="24" t="s">
        <v>1777</v>
      </c>
      <c r="E45" s="25" t="s">
        <v>220</v>
      </c>
      <c r="F45" s="26" t="s">
        <v>527</v>
      </c>
      <c r="G45" s="23" t="s">
        <v>136</v>
      </c>
      <c r="H45" s="27">
        <v>9</v>
      </c>
      <c r="I45" s="27">
        <v>5</v>
      </c>
      <c r="J45" s="27" t="s">
        <v>25</v>
      </c>
      <c r="K45" s="27">
        <v>6</v>
      </c>
      <c r="L45" s="70">
        <v>6</v>
      </c>
      <c r="M45" s="28">
        <f t="shared" si="7"/>
        <v>6.2</v>
      </c>
      <c r="N45" s="29" t="str">
        <f t="shared" si="8"/>
        <v>C</v>
      </c>
      <c r="O45" s="30" t="str">
        <f t="shared" si="9"/>
        <v>Trung bình</v>
      </c>
      <c r="P45" s="31" t="str">
        <f t="shared" si="6"/>
        <v/>
      </c>
      <c r="Q45" s="32"/>
      <c r="R45" s="3"/>
      <c r="S45" s="21"/>
      <c r="T45" s="72" t="str">
        <f t="shared" si="10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2.25" customHeight="1" x14ac:dyDescent="0.25">
      <c r="B46" s="22">
        <v>38</v>
      </c>
      <c r="C46" s="23" t="s">
        <v>1778</v>
      </c>
      <c r="D46" s="24" t="s">
        <v>600</v>
      </c>
      <c r="E46" s="25" t="s">
        <v>220</v>
      </c>
      <c r="F46" s="26" t="s">
        <v>1779</v>
      </c>
      <c r="G46" s="23" t="s">
        <v>136</v>
      </c>
      <c r="H46" s="27">
        <v>10</v>
      </c>
      <c r="I46" s="27">
        <v>6</v>
      </c>
      <c r="J46" s="27" t="s">
        <v>25</v>
      </c>
      <c r="K46" s="27">
        <v>4</v>
      </c>
      <c r="L46" s="70">
        <v>8</v>
      </c>
      <c r="M46" s="28">
        <f t="shared" si="7"/>
        <v>7.2</v>
      </c>
      <c r="N46" s="29" t="str">
        <f t="shared" si="8"/>
        <v>B</v>
      </c>
      <c r="O46" s="30" t="str">
        <f t="shared" si="9"/>
        <v>Khá</v>
      </c>
      <c r="P46" s="31" t="str">
        <f t="shared" si="6"/>
        <v/>
      </c>
      <c r="Q46" s="32"/>
      <c r="R46" s="3"/>
      <c r="S46" s="21"/>
      <c r="T46" s="72" t="str">
        <f t="shared" si="10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2.25" customHeight="1" x14ac:dyDescent="0.25">
      <c r="B47" s="22">
        <v>39</v>
      </c>
      <c r="C47" s="23" t="s">
        <v>1780</v>
      </c>
      <c r="D47" s="24" t="s">
        <v>298</v>
      </c>
      <c r="E47" s="25" t="s">
        <v>220</v>
      </c>
      <c r="F47" s="26" t="s">
        <v>1781</v>
      </c>
      <c r="G47" s="23" t="s">
        <v>1316</v>
      </c>
      <c r="H47" s="27">
        <v>4</v>
      </c>
      <c r="I47" s="27">
        <v>4</v>
      </c>
      <c r="J47" s="27" t="s">
        <v>25</v>
      </c>
      <c r="K47" s="27">
        <v>4</v>
      </c>
      <c r="L47" s="70">
        <v>3</v>
      </c>
      <c r="M47" s="28">
        <f t="shared" si="7"/>
        <v>3.4</v>
      </c>
      <c r="N47" s="29" t="str">
        <f t="shared" si="8"/>
        <v>F</v>
      </c>
      <c r="O47" s="30" t="str">
        <f t="shared" si="9"/>
        <v>Kém</v>
      </c>
      <c r="P47" s="31" t="str">
        <f t="shared" si="6"/>
        <v/>
      </c>
      <c r="Q47" s="32"/>
      <c r="R47" s="3"/>
      <c r="S47" s="21"/>
      <c r="T47" s="72" t="str">
        <f t="shared" si="10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2.25" customHeight="1" x14ac:dyDescent="0.25">
      <c r="B48" s="22">
        <v>40</v>
      </c>
      <c r="C48" s="23" t="s">
        <v>1782</v>
      </c>
      <c r="D48" s="24" t="s">
        <v>601</v>
      </c>
      <c r="E48" s="25" t="s">
        <v>220</v>
      </c>
      <c r="F48" s="26" t="s">
        <v>1256</v>
      </c>
      <c r="G48" s="23" t="s">
        <v>261</v>
      </c>
      <c r="H48" s="27">
        <v>10</v>
      </c>
      <c r="I48" s="27">
        <v>4</v>
      </c>
      <c r="J48" s="27" t="s">
        <v>25</v>
      </c>
      <c r="K48" s="27">
        <v>4</v>
      </c>
      <c r="L48" s="70">
        <v>1</v>
      </c>
      <c r="M48" s="28">
        <f t="shared" si="7"/>
        <v>2.8</v>
      </c>
      <c r="N48" s="29" t="str">
        <f t="shared" si="8"/>
        <v>F</v>
      </c>
      <c r="O48" s="30" t="str">
        <f t="shared" si="9"/>
        <v>Kém</v>
      </c>
      <c r="P48" s="31" t="str">
        <f t="shared" si="6"/>
        <v/>
      </c>
      <c r="Q48" s="32"/>
      <c r="R48" s="3"/>
      <c r="S48" s="21"/>
      <c r="T48" s="72" t="str">
        <f t="shared" si="10"/>
        <v>Học lại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2.25" customHeight="1" x14ac:dyDescent="0.25">
      <c r="B49" s="22">
        <v>41</v>
      </c>
      <c r="C49" s="23" t="s">
        <v>1783</v>
      </c>
      <c r="D49" s="24" t="s">
        <v>575</v>
      </c>
      <c r="E49" s="25" t="s">
        <v>568</v>
      </c>
      <c r="F49" s="26" t="s">
        <v>1505</v>
      </c>
      <c r="G49" s="23" t="s">
        <v>136</v>
      </c>
      <c r="H49" s="27">
        <v>9</v>
      </c>
      <c r="I49" s="27">
        <v>6</v>
      </c>
      <c r="J49" s="27" t="s">
        <v>25</v>
      </c>
      <c r="K49" s="27">
        <v>4</v>
      </c>
      <c r="L49" s="70">
        <v>4</v>
      </c>
      <c r="M49" s="28">
        <f t="shared" si="7"/>
        <v>4.7</v>
      </c>
      <c r="N49" s="29" t="str">
        <f t="shared" si="8"/>
        <v>D</v>
      </c>
      <c r="O49" s="30" t="str">
        <f t="shared" si="9"/>
        <v>Trung bình yếu</v>
      </c>
      <c r="P49" s="31" t="str">
        <f t="shared" si="6"/>
        <v/>
      </c>
      <c r="Q49" s="32"/>
      <c r="R49" s="3"/>
      <c r="S49" s="21"/>
      <c r="T49" s="72" t="str">
        <f t="shared" si="10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2.25" customHeight="1" x14ac:dyDescent="0.25">
      <c r="B50" s="22">
        <v>42</v>
      </c>
      <c r="C50" s="23" t="s">
        <v>1784</v>
      </c>
      <c r="D50" s="24" t="s">
        <v>1785</v>
      </c>
      <c r="E50" s="25" t="s">
        <v>602</v>
      </c>
      <c r="F50" s="26" t="s">
        <v>1786</v>
      </c>
      <c r="G50" s="23" t="s">
        <v>48</v>
      </c>
      <c r="H50" s="27">
        <v>7</v>
      </c>
      <c r="I50" s="27">
        <v>4</v>
      </c>
      <c r="J50" s="27" t="s">
        <v>25</v>
      </c>
      <c r="K50" s="27">
        <v>4</v>
      </c>
      <c r="L50" s="70">
        <v>6</v>
      </c>
      <c r="M50" s="28">
        <f t="shared" si="7"/>
        <v>5.5</v>
      </c>
      <c r="N50" s="29" t="str">
        <f t="shared" si="8"/>
        <v>C</v>
      </c>
      <c r="O50" s="30" t="str">
        <f t="shared" si="9"/>
        <v>Trung bình</v>
      </c>
      <c r="P50" s="31" t="str">
        <f t="shared" si="6"/>
        <v/>
      </c>
      <c r="Q50" s="32"/>
      <c r="R50" s="3"/>
      <c r="S50" s="21"/>
      <c r="T50" s="72" t="str">
        <f t="shared" si="10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2.25" customHeight="1" x14ac:dyDescent="0.25">
      <c r="B51" s="22">
        <v>43</v>
      </c>
      <c r="C51" s="23" t="s">
        <v>1787</v>
      </c>
      <c r="D51" s="24" t="s">
        <v>372</v>
      </c>
      <c r="E51" s="25" t="s">
        <v>1788</v>
      </c>
      <c r="F51" s="26" t="s">
        <v>72</v>
      </c>
      <c r="G51" s="23" t="s">
        <v>68</v>
      </c>
      <c r="H51" s="27">
        <v>9</v>
      </c>
      <c r="I51" s="27">
        <v>6</v>
      </c>
      <c r="J51" s="27" t="s">
        <v>25</v>
      </c>
      <c r="K51" s="27">
        <v>4</v>
      </c>
      <c r="L51" s="70">
        <v>1</v>
      </c>
      <c r="M51" s="28">
        <f t="shared" si="7"/>
        <v>2.9</v>
      </c>
      <c r="N51" s="29" t="str">
        <f t="shared" si="8"/>
        <v>F</v>
      </c>
      <c r="O51" s="30" t="str">
        <f t="shared" si="9"/>
        <v>Kém</v>
      </c>
      <c r="P51" s="31" t="str">
        <f t="shared" si="6"/>
        <v/>
      </c>
      <c r="Q51" s="32"/>
      <c r="R51" s="3"/>
      <c r="S51" s="21"/>
      <c r="T51" s="72" t="str">
        <f t="shared" si="10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2.25" customHeight="1" x14ac:dyDescent="0.25">
      <c r="B52" s="22">
        <v>44</v>
      </c>
      <c r="C52" s="23" t="s">
        <v>1789</v>
      </c>
      <c r="D52" s="24" t="s">
        <v>603</v>
      </c>
      <c r="E52" s="25" t="s">
        <v>243</v>
      </c>
      <c r="F52" s="26" t="s">
        <v>516</v>
      </c>
      <c r="G52" s="23" t="s">
        <v>78</v>
      </c>
      <c r="H52" s="27">
        <v>10</v>
      </c>
      <c r="I52" s="27">
        <v>4</v>
      </c>
      <c r="J52" s="27" t="s">
        <v>25</v>
      </c>
      <c r="K52" s="27">
        <v>4</v>
      </c>
      <c r="L52" s="70">
        <v>1</v>
      </c>
      <c r="M52" s="28">
        <f t="shared" si="7"/>
        <v>2.8</v>
      </c>
      <c r="N52" s="29" t="str">
        <f t="shared" si="8"/>
        <v>F</v>
      </c>
      <c r="O52" s="30" t="str">
        <f t="shared" si="9"/>
        <v>Kém</v>
      </c>
      <c r="P52" s="31" t="str">
        <f t="shared" si="6"/>
        <v/>
      </c>
      <c r="Q52" s="32"/>
      <c r="R52" s="3"/>
      <c r="S52" s="21"/>
      <c r="T52" s="72" t="str">
        <f t="shared" si="10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2.25" customHeight="1" x14ac:dyDescent="0.25">
      <c r="B53" s="22">
        <v>45</v>
      </c>
      <c r="C53" s="23" t="s">
        <v>1790</v>
      </c>
      <c r="D53" s="24" t="s">
        <v>1205</v>
      </c>
      <c r="E53" s="25" t="s">
        <v>247</v>
      </c>
      <c r="F53" s="26" t="s">
        <v>1791</v>
      </c>
      <c r="G53" s="23" t="s">
        <v>63</v>
      </c>
      <c r="H53" s="27">
        <v>4</v>
      </c>
      <c r="I53" s="27">
        <v>4</v>
      </c>
      <c r="J53" s="27" t="s">
        <v>25</v>
      </c>
      <c r="K53" s="27">
        <v>5</v>
      </c>
      <c r="L53" s="70">
        <v>0</v>
      </c>
      <c r="M53" s="28">
        <f t="shared" si="7"/>
        <v>1.8</v>
      </c>
      <c r="N53" s="29" t="str">
        <f t="shared" si="8"/>
        <v>F</v>
      </c>
      <c r="O53" s="30" t="str">
        <f t="shared" si="9"/>
        <v>Kém</v>
      </c>
      <c r="P53" s="75" t="s">
        <v>1087</v>
      </c>
      <c r="Q53" s="32"/>
      <c r="R53" s="3"/>
      <c r="S53" s="21"/>
      <c r="T53" s="72" t="str">
        <f t="shared" si="10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2.25" customHeight="1" x14ac:dyDescent="0.25">
      <c r="B54" s="22">
        <v>46</v>
      </c>
      <c r="C54" s="23" t="s">
        <v>1792</v>
      </c>
      <c r="D54" s="24" t="s">
        <v>573</v>
      </c>
      <c r="E54" s="25" t="s">
        <v>434</v>
      </c>
      <c r="F54" s="26" t="s">
        <v>1793</v>
      </c>
      <c r="G54" s="23" t="s">
        <v>68</v>
      </c>
      <c r="H54" s="27">
        <v>8</v>
      </c>
      <c r="I54" s="27">
        <v>5</v>
      </c>
      <c r="J54" s="27" t="s">
        <v>25</v>
      </c>
      <c r="K54" s="27">
        <v>4</v>
      </c>
      <c r="L54" s="70">
        <v>0</v>
      </c>
      <c r="M54" s="28">
        <f t="shared" si="7"/>
        <v>2.1</v>
      </c>
      <c r="N54" s="29" t="str">
        <f t="shared" si="8"/>
        <v>F</v>
      </c>
      <c r="O54" s="30" t="str">
        <f t="shared" si="9"/>
        <v>Kém</v>
      </c>
      <c r="P54" s="75" t="s">
        <v>1087</v>
      </c>
      <c r="Q54" s="32"/>
      <c r="R54" s="3"/>
      <c r="S54" s="21"/>
      <c r="T54" s="72" t="str">
        <f t="shared" si="10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2.25" customHeight="1" x14ac:dyDescent="0.25">
      <c r="B55" s="22">
        <v>47</v>
      </c>
      <c r="C55" s="23" t="s">
        <v>1794</v>
      </c>
      <c r="D55" s="24" t="s">
        <v>1177</v>
      </c>
      <c r="E55" s="25" t="s">
        <v>434</v>
      </c>
      <c r="F55" s="26" t="s">
        <v>604</v>
      </c>
      <c r="G55" s="23" t="s">
        <v>63</v>
      </c>
      <c r="H55" s="27">
        <v>10</v>
      </c>
      <c r="I55" s="27">
        <v>6</v>
      </c>
      <c r="J55" s="27" t="s">
        <v>25</v>
      </c>
      <c r="K55" s="27">
        <v>4</v>
      </c>
      <c r="L55" s="70">
        <v>7</v>
      </c>
      <c r="M55" s="28">
        <f t="shared" si="7"/>
        <v>6.6</v>
      </c>
      <c r="N55" s="29" t="str">
        <f t="shared" si="8"/>
        <v>C+</v>
      </c>
      <c r="O55" s="30" t="str">
        <f t="shared" si="9"/>
        <v>Trung bình</v>
      </c>
      <c r="P55" s="31" t="str">
        <f t="shared" ref="P55:P71" si="11">+IF(OR($H55=0,$I55=0,$J55=0,$K55=0),"Không đủ ĐKDT",IF(AND(L55=0,M55&gt;4),"Không đạt",""))</f>
        <v/>
      </c>
      <c r="Q55" s="32"/>
      <c r="R55" s="3"/>
      <c r="S55" s="21"/>
      <c r="T55" s="72" t="str">
        <f t="shared" si="10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2.25" customHeight="1" x14ac:dyDescent="0.25">
      <c r="B56" s="22">
        <v>48</v>
      </c>
      <c r="C56" s="23" t="s">
        <v>1795</v>
      </c>
      <c r="D56" s="24" t="s">
        <v>1796</v>
      </c>
      <c r="E56" s="25" t="s">
        <v>1670</v>
      </c>
      <c r="F56" s="26" t="s">
        <v>1708</v>
      </c>
      <c r="G56" s="23" t="s">
        <v>68</v>
      </c>
      <c r="H56" s="27">
        <v>9</v>
      </c>
      <c r="I56" s="27">
        <v>4</v>
      </c>
      <c r="J56" s="27" t="s">
        <v>25</v>
      </c>
      <c r="K56" s="27">
        <v>4</v>
      </c>
      <c r="L56" s="70">
        <v>2</v>
      </c>
      <c r="M56" s="28">
        <f t="shared" si="7"/>
        <v>3.3</v>
      </c>
      <c r="N56" s="29" t="str">
        <f t="shared" si="8"/>
        <v>F</v>
      </c>
      <c r="O56" s="30" t="str">
        <f t="shared" si="9"/>
        <v>Kém</v>
      </c>
      <c r="P56" s="31" t="str">
        <f t="shared" si="11"/>
        <v/>
      </c>
      <c r="Q56" s="32"/>
      <c r="R56" s="3"/>
      <c r="S56" s="21"/>
      <c r="T56" s="72" t="str">
        <f t="shared" si="10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2.25" customHeight="1" x14ac:dyDescent="0.25">
      <c r="B57" s="22">
        <v>49</v>
      </c>
      <c r="C57" s="23" t="s">
        <v>1797</v>
      </c>
      <c r="D57" s="24" t="s">
        <v>1798</v>
      </c>
      <c r="E57" s="25" t="s">
        <v>264</v>
      </c>
      <c r="F57" s="26" t="s">
        <v>605</v>
      </c>
      <c r="G57" s="23" t="s">
        <v>63</v>
      </c>
      <c r="H57" s="27">
        <v>7</v>
      </c>
      <c r="I57" s="27">
        <v>4</v>
      </c>
      <c r="J57" s="27" t="s">
        <v>25</v>
      </c>
      <c r="K57" s="27">
        <v>4</v>
      </c>
      <c r="L57" s="70">
        <v>3</v>
      </c>
      <c r="M57" s="28">
        <f t="shared" si="7"/>
        <v>3.7</v>
      </c>
      <c r="N57" s="29" t="str">
        <f t="shared" si="8"/>
        <v>F</v>
      </c>
      <c r="O57" s="30" t="str">
        <f t="shared" si="9"/>
        <v>Kém</v>
      </c>
      <c r="P57" s="31" t="str">
        <f t="shared" si="11"/>
        <v/>
      </c>
      <c r="Q57" s="32"/>
      <c r="R57" s="3"/>
      <c r="S57" s="21"/>
      <c r="T57" s="72" t="str">
        <f t="shared" si="10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2.25" customHeight="1" x14ac:dyDescent="0.25">
      <c r="B58" s="22">
        <v>50</v>
      </c>
      <c r="C58" s="23" t="s">
        <v>1799</v>
      </c>
      <c r="D58" s="24" t="s">
        <v>1800</v>
      </c>
      <c r="E58" s="25" t="s">
        <v>1372</v>
      </c>
      <c r="F58" s="26" t="s">
        <v>1801</v>
      </c>
      <c r="G58" s="23" t="s">
        <v>136</v>
      </c>
      <c r="H58" s="27">
        <v>8</v>
      </c>
      <c r="I58" s="27">
        <v>6</v>
      </c>
      <c r="J58" s="27" t="s">
        <v>25</v>
      </c>
      <c r="K58" s="27">
        <v>6</v>
      </c>
      <c r="L58" s="70">
        <v>2</v>
      </c>
      <c r="M58" s="28">
        <f t="shared" si="7"/>
        <v>3.8</v>
      </c>
      <c r="N58" s="29" t="str">
        <f t="shared" si="8"/>
        <v>F</v>
      </c>
      <c r="O58" s="30" t="str">
        <f t="shared" si="9"/>
        <v>Kém</v>
      </c>
      <c r="P58" s="31" t="str">
        <f t="shared" si="11"/>
        <v/>
      </c>
      <c r="Q58" s="32"/>
      <c r="R58" s="3"/>
      <c r="S58" s="21"/>
      <c r="T58" s="72" t="str">
        <f t="shared" si="10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2.25" customHeight="1" x14ac:dyDescent="0.25">
      <c r="B59" s="22">
        <v>51</v>
      </c>
      <c r="C59" s="23" t="s">
        <v>1802</v>
      </c>
      <c r="D59" s="24" t="s">
        <v>1803</v>
      </c>
      <c r="E59" s="25" t="s">
        <v>1804</v>
      </c>
      <c r="F59" s="26" t="s">
        <v>1805</v>
      </c>
      <c r="G59" s="23" t="s">
        <v>129</v>
      </c>
      <c r="H59" s="27">
        <v>9</v>
      </c>
      <c r="I59" s="27">
        <v>6</v>
      </c>
      <c r="J59" s="27" t="s">
        <v>25</v>
      </c>
      <c r="K59" s="27">
        <v>6</v>
      </c>
      <c r="L59" s="70">
        <v>3</v>
      </c>
      <c r="M59" s="28">
        <f t="shared" si="7"/>
        <v>4.5</v>
      </c>
      <c r="N59" s="29" t="str">
        <f t="shared" si="8"/>
        <v>D</v>
      </c>
      <c r="O59" s="30" t="str">
        <f t="shared" si="9"/>
        <v>Trung bình yếu</v>
      </c>
      <c r="P59" s="31" t="str">
        <f t="shared" si="11"/>
        <v/>
      </c>
      <c r="Q59" s="32"/>
      <c r="R59" s="3"/>
      <c r="S59" s="21"/>
      <c r="T59" s="72" t="str">
        <f t="shared" si="10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2.25" customHeight="1" x14ac:dyDescent="0.25">
      <c r="B60" s="22">
        <v>52</v>
      </c>
      <c r="C60" s="23" t="s">
        <v>1806</v>
      </c>
      <c r="D60" s="24" t="s">
        <v>1807</v>
      </c>
      <c r="E60" s="25" t="s">
        <v>271</v>
      </c>
      <c r="F60" s="26" t="s">
        <v>479</v>
      </c>
      <c r="G60" s="23" t="s">
        <v>93</v>
      </c>
      <c r="H60" s="27">
        <v>8</v>
      </c>
      <c r="I60" s="27">
        <v>4</v>
      </c>
      <c r="J60" s="27" t="s">
        <v>25</v>
      </c>
      <c r="K60" s="27">
        <v>4</v>
      </c>
      <c r="L60" s="70">
        <v>2</v>
      </c>
      <c r="M60" s="28">
        <f t="shared" si="7"/>
        <v>3.2</v>
      </c>
      <c r="N60" s="29" t="str">
        <f t="shared" si="8"/>
        <v>F</v>
      </c>
      <c r="O60" s="30" t="str">
        <f t="shared" si="9"/>
        <v>Kém</v>
      </c>
      <c r="P60" s="31" t="str">
        <f t="shared" si="11"/>
        <v/>
      </c>
      <c r="Q60" s="32"/>
      <c r="R60" s="3"/>
      <c r="S60" s="21"/>
      <c r="T60" s="72" t="str">
        <f t="shared" si="10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2.25" customHeight="1" x14ac:dyDescent="0.25">
      <c r="B61" s="22">
        <v>53</v>
      </c>
      <c r="C61" s="23" t="s">
        <v>1808</v>
      </c>
      <c r="D61" s="24" t="s">
        <v>606</v>
      </c>
      <c r="E61" s="25" t="s">
        <v>275</v>
      </c>
      <c r="F61" s="26" t="s">
        <v>169</v>
      </c>
      <c r="G61" s="23" t="s">
        <v>53</v>
      </c>
      <c r="H61" s="27">
        <v>10</v>
      </c>
      <c r="I61" s="27">
        <v>7</v>
      </c>
      <c r="J61" s="27" t="s">
        <v>25</v>
      </c>
      <c r="K61" s="27">
        <v>4</v>
      </c>
      <c r="L61" s="70">
        <v>8</v>
      </c>
      <c r="M61" s="28">
        <f t="shared" si="7"/>
        <v>7.3</v>
      </c>
      <c r="N61" s="29" t="str">
        <f t="shared" si="8"/>
        <v>B</v>
      </c>
      <c r="O61" s="30" t="str">
        <f t="shared" si="9"/>
        <v>Khá</v>
      </c>
      <c r="P61" s="31" t="str">
        <f t="shared" si="11"/>
        <v/>
      </c>
      <c r="Q61" s="32"/>
      <c r="R61" s="3"/>
      <c r="S61" s="21"/>
      <c r="T61" s="72" t="str">
        <f t="shared" si="10"/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2.25" customHeight="1" x14ac:dyDescent="0.25">
      <c r="B62" s="22">
        <v>54</v>
      </c>
      <c r="C62" s="23" t="s">
        <v>1809</v>
      </c>
      <c r="D62" s="24" t="s">
        <v>555</v>
      </c>
      <c r="E62" s="25" t="s">
        <v>278</v>
      </c>
      <c r="F62" s="26" t="s">
        <v>204</v>
      </c>
      <c r="G62" s="23" t="s">
        <v>108</v>
      </c>
      <c r="H62" s="27">
        <v>7</v>
      </c>
      <c r="I62" s="27">
        <v>4</v>
      </c>
      <c r="J62" s="27" t="s">
        <v>25</v>
      </c>
      <c r="K62" s="27">
        <v>4</v>
      </c>
      <c r="L62" s="70">
        <v>2</v>
      </c>
      <c r="M62" s="28">
        <f t="shared" si="7"/>
        <v>3.1</v>
      </c>
      <c r="N62" s="29" t="str">
        <f t="shared" si="8"/>
        <v>F</v>
      </c>
      <c r="O62" s="30" t="str">
        <f t="shared" si="9"/>
        <v>Kém</v>
      </c>
      <c r="P62" s="31" t="str">
        <f t="shared" si="11"/>
        <v/>
      </c>
      <c r="Q62" s="32"/>
      <c r="R62" s="3"/>
      <c r="S62" s="21"/>
      <c r="T62" s="72" t="str">
        <f t="shared" si="10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2.25" customHeight="1" x14ac:dyDescent="0.25">
      <c r="B63" s="22">
        <v>55</v>
      </c>
      <c r="C63" s="23" t="s">
        <v>1810</v>
      </c>
      <c r="D63" s="24" t="s">
        <v>1811</v>
      </c>
      <c r="E63" s="25" t="s">
        <v>278</v>
      </c>
      <c r="F63" s="26" t="s">
        <v>1569</v>
      </c>
      <c r="G63" s="23" t="s">
        <v>88</v>
      </c>
      <c r="H63" s="27">
        <v>9</v>
      </c>
      <c r="I63" s="27">
        <v>5</v>
      </c>
      <c r="J63" s="27" t="s">
        <v>25</v>
      </c>
      <c r="K63" s="27">
        <v>4</v>
      </c>
      <c r="L63" s="70">
        <v>3</v>
      </c>
      <c r="M63" s="28">
        <f t="shared" si="7"/>
        <v>4</v>
      </c>
      <c r="N63" s="29" t="str">
        <f t="shared" si="8"/>
        <v>D</v>
      </c>
      <c r="O63" s="30" t="str">
        <f t="shared" si="9"/>
        <v>Trung bình yếu</v>
      </c>
      <c r="P63" s="31" t="str">
        <f t="shared" si="11"/>
        <v/>
      </c>
      <c r="Q63" s="32"/>
      <c r="R63" s="3"/>
      <c r="S63" s="21"/>
      <c r="T63" s="72" t="str">
        <f t="shared" si="10"/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2.25" customHeight="1" x14ac:dyDescent="0.25">
      <c r="B64" s="22">
        <v>56</v>
      </c>
      <c r="C64" s="23" t="s">
        <v>1812</v>
      </c>
      <c r="D64" s="24" t="s">
        <v>239</v>
      </c>
      <c r="E64" s="25" t="s">
        <v>278</v>
      </c>
      <c r="F64" s="26" t="s">
        <v>607</v>
      </c>
      <c r="G64" s="23" t="s">
        <v>53</v>
      </c>
      <c r="H64" s="27">
        <v>10</v>
      </c>
      <c r="I64" s="27">
        <v>4</v>
      </c>
      <c r="J64" s="27" t="s">
        <v>25</v>
      </c>
      <c r="K64" s="27">
        <v>4</v>
      </c>
      <c r="L64" s="70">
        <v>3</v>
      </c>
      <c r="M64" s="28">
        <f t="shared" si="7"/>
        <v>4</v>
      </c>
      <c r="N64" s="29" t="str">
        <f t="shared" si="8"/>
        <v>D</v>
      </c>
      <c r="O64" s="30" t="str">
        <f t="shared" si="9"/>
        <v>Trung bình yếu</v>
      </c>
      <c r="P64" s="31" t="str">
        <f t="shared" si="11"/>
        <v/>
      </c>
      <c r="Q64" s="32"/>
      <c r="R64" s="3"/>
      <c r="S64" s="21"/>
      <c r="T64" s="72" t="str">
        <f t="shared" si="10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2.25" customHeight="1" x14ac:dyDescent="0.25">
      <c r="B65" s="22">
        <v>57</v>
      </c>
      <c r="C65" s="23" t="s">
        <v>1813</v>
      </c>
      <c r="D65" s="24" t="s">
        <v>1814</v>
      </c>
      <c r="E65" s="25" t="s">
        <v>278</v>
      </c>
      <c r="F65" s="26" t="s">
        <v>1505</v>
      </c>
      <c r="G65" s="23" t="s">
        <v>154</v>
      </c>
      <c r="H65" s="27">
        <v>7</v>
      </c>
      <c r="I65" s="27">
        <v>6</v>
      </c>
      <c r="J65" s="27" t="s">
        <v>25</v>
      </c>
      <c r="K65" s="27">
        <v>4</v>
      </c>
      <c r="L65" s="70">
        <v>2</v>
      </c>
      <c r="M65" s="28">
        <f t="shared" si="7"/>
        <v>3.3</v>
      </c>
      <c r="N65" s="29" t="str">
        <f t="shared" si="8"/>
        <v>F</v>
      </c>
      <c r="O65" s="30" t="str">
        <f t="shared" si="9"/>
        <v>Kém</v>
      </c>
      <c r="P65" s="31" t="str">
        <f t="shared" si="11"/>
        <v/>
      </c>
      <c r="Q65" s="32"/>
      <c r="R65" s="3"/>
      <c r="S65" s="21"/>
      <c r="T65" s="72" t="str">
        <f t="shared" si="10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2.25" customHeight="1" x14ac:dyDescent="0.25">
      <c r="B66" s="22">
        <v>58</v>
      </c>
      <c r="C66" s="23" t="s">
        <v>1815</v>
      </c>
      <c r="D66" s="24" t="s">
        <v>608</v>
      </c>
      <c r="E66" s="25" t="s">
        <v>1816</v>
      </c>
      <c r="F66" s="26" t="s">
        <v>567</v>
      </c>
      <c r="G66" s="23" t="s">
        <v>136</v>
      </c>
      <c r="H66" s="27">
        <v>10</v>
      </c>
      <c r="I66" s="27">
        <v>4</v>
      </c>
      <c r="J66" s="27" t="s">
        <v>25</v>
      </c>
      <c r="K66" s="27">
        <v>4</v>
      </c>
      <c r="L66" s="70">
        <v>1</v>
      </c>
      <c r="M66" s="28">
        <f t="shared" si="7"/>
        <v>2.8</v>
      </c>
      <c r="N66" s="29" t="str">
        <f t="shared" si="8"/>
        <v>F</v>
      </c>
      <c r="O66" s="30" t="str">
        <f t="shared" si="9"/>
        <v>Kém</v>
      </c>
      <c r="P66" s="31" t="str">
        <f t="shared" si="11"/>
        <v/>
      </c>
      <c r="Q66" s="32"/>
      <c r="R66" s="3"/>
      <c r="S66" s="21"/>
      <c r="T66" s="72" t="str">
        <f t="shared" si="10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2.25" customHeight="1" x14ac:dyDescent="0.25">
      <c r="B67" s="22">
        <v>59</v>
      </c>
      <c r="C67" s="23" t="s">
        <v>1817</v>
      </c>
      <c r="D67" s="24" t="s">
        <v>440</v>
      </c>
      <c r="E67" s="25" t="s">
        <v>609</v>
      </c>
      <c r="F67" s="26" t="s">
        <v>1818</v>
      </c>
      <c r="G67" s="23" t="s">
        <v>73</v>
      </c>
      <c r="H67" s="27">
        <v>10</v>
      </c>
      <c r="I67" s="27">
        <v>7</v>
      </c>
      <c r="J67" s="27" t="s">
        <v>25</v>
      </c>
      <c r="K67" s="27">
        <v>4</v>
      </c>
      <c r="L67" s="70">
        <v>6</v>
      </c>
      <c r="M67" s="28">
        <f t="shared" si="7"/>
        <v>6.1</v>
      </c>
      <c r="N67" s="29" t="str">
        <f t="shared" si="8"/>
        <v>C</v>
      </c>
      <c r="O67" s="30" t="str">
        <f t="shared" si="9"/>
        <v>Trung bình</v>
      </c>
      <c r="P67" s="31" t="str">
        <f t="shared" si="11"/>
        <v/>
      </c>
      <c r="Q67" s="32"/>
      <c r="R67" s="3"/>
      <c r="S67" s="21"/>
      <c r="T67" s="72" t="str">
        <f t="shared" si="10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2.25" customHeight="1" x14ac:dyDescent="0.25">
      <c r="B68" s="22">
        <v>60</v>
      </c>
      <c r="C68" s="23" t="s">
        <v>1819</v>
      </c>
      <c r="D68" s="24" t="s">
        <v>127</v>
      </c>
      <c r="E68" s="25" t="s">
        <v>493</v>
      </c>
      <c r="F68" s="26" t="s">
        <v>1820</v>
      </c>
      <c r="G68" s="23" t="s">
        <v>1821</v>
      </c>
      <c r="H68" s="27"/>
      <c r="I68" s="27"/>
      <c r="J68" s="27" t="s">
        <v>25</v>
      </c>
      <c r="K68" s="27"/>
      <c r="L68" s="70" t="s">
        <v>25</v>
      </c>
      <c r="M68" s="28">
        <f t="shared" si="7"/>
        <v>0</v>
      </c>
      <c r="N68" s="29" t="str">
        <f t="shared" si="8"/>
        <v>F</v>
      </c>
      <c r="O68" s="30" t="str">
        <f t="shared" si="9"/>
        <v>Kém</v>
      </c>
      <c r="P68" s="31" t="str">
        <f t="shared" si="11"/>
        <v>Không đủ ĐKDT</v>
      </c>
      <c r="Q68" s="32"/>
      <c r="R68" s="3"/>
      <c r="S68" s="21"/>
      <c r="T68" s="72" t="str">
        <f t="shared" si="10"/>
        <v>Học lại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2.25" customHeight="1" x14ac:dyDescent="0.25">
      <c r="B69" s="22">
        <v>61</v>
      </c>
      <c r="C69" s="23" t="s">
        <v>1822</v>
      </c>
      <c r="D69" s="24" t="s">
        <v>1184</v>
      </c>
      <c r="E69" s="25" t="s">
        <v>290</v>
      </c>
      <c r="F69" s="26" t="s">
        <v>1823</v>
      </c>
      <c r="G69" s="23" t="s">
        <v>136</v>
      </c>
      <c r="H69" s="27">
        <v>8</v>
      </c>
      <c r="I69" s="27">
        <v>4</v>
      </c>
      <c r="J69" s="27" t="s">
        <v>25</v>
      </c>
      <c r="K69" s="27">
        <v>4</v>
      </c>
      <c r="L69" s="70">
        <v>4</v>
      </c>
      <c r="M69" s="28">
        <f t="shared" si="7"/>
        <v>4.4000000000000004</v>
      </c>
      <c r="N69" s="29" t="str">
        <f t="shared" si="8"/>
        <v>D</v>
      </c>
      <c r="O69" s="30" t="str">
        <f t="shared" si="9"/>
        <v>Trung bình yếu</v>
      </c>
      <c r="P69" s="31" t="str">
        <f t="shared" si="11"/>
        <v/>
      </c>
      <c r="Q69" s="32"/>
      <c r="R69" s="3"/>
      <c r="S69" s="21"/>
      <c r="T69" s="72" t="str">
        <f t="shared" si="10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2.25" customHeight="1" x14ac:dyDescent="0.25">
      <c r="B70" s="22">
        <v>62</v>
      </c>
      <c r="C70" s="23" t="s">
        <v>1824</v>
      </c>
      <c r="D70" s="24" t="s">
        <v>575</v>
      </c>
      <c r="E70" s="25" t="s">
        <v>290</v>
      </c>
      <c r="F70" s="26" t="s">
        <v>1791</v>
      </c>
      <c r="G70" s="23" t="s">
        <v>63</v>
      </c>
      <c r="H70" s="27">
        <v>5</v>
      </c>
      <c r="I70" s="27">
        <v>6</v>
      </c>
      <c r="J70" s="27" t="s">
        <v>25</v>
      </c>
      <c r="K70" s="27">
        <v>4</v>
      </c>
      <c r="L70" s="70">
        <v>2</v>
      </c>
      <c r="M70" s="28">
        <f t="shared" si="7"/>
        <v>3.1</v>
      </c>
      <c r="N70" s="29" t="str">
        <f t="shared" si="8"/>
        <v>F</v>
      </c>
      <c r="O70" s="30" t="str">
        <f t="shared" si="9"/>
        <v>Kém</v>
      </c>
      <c r="P70" s="31" t="str">
        <f t="shared" si="11"/>
        <v/>
      </c>
      <c r="Q70" s="32"/>
      <c r="R70" s="3"/>
      <c r="S70" s="21"/>
      <c r="T70" s="72" t="str">
        <f t="shared" si="10"/>
        <v>Học lại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2.25" customHeight="1" x14ac:dyDescent="0.25">
      <c r="B71" s="22">
        <v>63</v>
      </c>
      <c r="C71" s="23" t="s">
        <v>1825</v>
      </c>
      <c r="D71" s="24" t="s">
        <v>45</v>
      </c>
      <c r="E71" s="25" t="s">
        <v>515</v>
      </c>
      <c r="F71" s="26" t="s">
        <v>1826</v>
      </c>
      <c r="G71" s="23" t="s">
        <v>154</v>
      </c>
      <c r="H71" s="27">
        <v>9</v>
      </c>
      <c r="I71" s="27">
        <v>4</v>
      </c>
      <c r="J71" s="27" t="s">
        <v>25</v>
      </c>
      <c r="K71" s="27">
        <v>5</v>
      </c>
      <c r="L71" s="70">
        <v>4</v>
      </c>
      <c r="M71" s="28">
        <f t="shared" si="7"/>
        <v>4.7</v>
      </c>
      <c r="N71" s="29" t="str">
        <f t="shared" si="8"/>
        <v>D</v>
      </c>
      <c r="O71" s="30" t="str">
        <f t="shared" si="9"/>
        <v>Trung bình yếu</v>
      </c>
      <c r="P71" s="31" t="str">
        <f t="shared" si="11"/>
        <v/>
      </c>
      <c r="Q71" s="32"/>
      <c r="R71" s="3"/>
      <c r="S71" s="21"/>
      <c r="T71" s="72" t="str">
        <f t="shared" si="10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2.25" customHeight="1" x14ac:dyDescent="0.25">
      <c r="B72" s="22">
        <v>64</v>
      </c>
      <c r="C72" s="23" t="s">
        <v>1827</v>
      </c>
      <c r="D72" s="24" t="s">
        <v>1158</v>
      </c>
      <c r="E72" s="25" t="s">
        <v>515</v>
      </c>
      <c r="F72" s="26" t="s">
        <v>1828</v>
      </c>
      <c r="G72" s="23" t="s">
        <v>1316</v>
      </c>
      <c r="H72" s="27">
        <v>6</v>
      </c>
      <c r="I72" s="27">
        <v>4</v>
      </c>
      <c r="J72" s="27" t="s">
        <v>25</v>
      </c>
      <c r="K72" s="27">
        <v>4</v>
      </c>
      <c r="L72" s="70">
        <v>0</v>
      </c>
      <c r="M72" s="28">
        <f t="shared" si="7"/>
        <v>1.8</v>
      </c>
      <c r="N72" s="29" t="str">
        <f t="shared" si="8"/>
        <v>F</v>
      </c>
      <c r="O72" s="30" t="str">
        <f t="shared" si="9"/>
        <v>Kém</v>
      </c>
      <c r="P72" s="75" t="s">
        <v>1087</v>
      </c>
      <c r="Q72" s="32"/>
      <c r="R72" s="3"/>
      <c r="S72" s="21"/>
      <c r="T72" s="72" t="str">
        <f t="shared" si="10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2.25" customHeight="1" x14ac:dyDescent="0.25">
      <c r="B73" s="22">
        <v>65</v>
      </c>
      <c r="C73" s="23" t="s">
        <v>1829</v>
      </c>
      <c r="D73" s="24" t="s">
        <v>120</v>
      </c>
      <c r="E73" s="25" t="s">
        <v>305</v>
      </c>
      <c r="F73" s="26" t="s">
        <v>374</v>
      </c>
      <c r="G73" s="23" t="s">
        <v>53</v>
      </c>
      <c r="H73" s="27">
        <v>9</v>
      </c>
      <c r="I73" s="27">
        <v>4</v>
      </c>
      <c r="J73" s="27" t="s">
        <v>25</v>
      </c>
      <c r="K73" s="27">
        <v>4</v>
      </c>
      <c r="L73" s="70">
        <v>4</v>
      </c>
      <c r="M73" s="28">
        <f t="shared" ref="M73:M104" si="12">ROUND(SUMPRODUCT(H73:L73,$H$8:$L$8)/100,1)</f>
        <v>4.5</v>
      </c>
      <c r="N73" s="29" t="str">
        <f t="shared" ref="N73:N82" si="13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D</v>
      </c>
      <c r="O73" s="30" t="str">
        <f t="shared" ref="O73:O82" si="14">IF($M73&lt;4,"Kém",IF(AND($M73&gt;=4,$M73&lt;=5.4),"Trung bình yếu",IF(AND($M73&gt;=5.5,$M73&lt;=6.9),"Trung bình",IF(AND($M73&gt;=7,$M73&lt;=8.4),"Khá",IF(AND($M73&gt;=8.5,$M73&lt;=10),"Giỏi","")))))</f>
        <v>Trung bình yếu</v>
      </c>
      <c r="P73" s="31" t="str">
        <f t="shared" ref="P73:P82" si="15">+IF(OR($H73=0,$I73=0,$J73=0,$K73=0),"Không đủ ĐKDT",IF(AND(L73=0,M73&gt;4),"Không đạt",""))</f>
        <v/>
      </c>
      <c r="Q73" s="32"/>
      <c r="R73" s="3"/>
      <c r="S73" s="21"/>
      <c r="T73" s="72" t="str">
        <f t="shared" ref="T73:T82" si="16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2.25" customHeight="1" x14ac:dyDescent="0.25">
      <c r="B74" s="22">
        <v>66</v>
      </c>
      <c r="C74" s="23" t="s">
        <v>1830</v>
      </c>
      <c r="D74" s="24" t="s">
        <v>1661</v>
      </c>
      <c r="E74" s="25" t="s">
        <v>305</v>
      </c>
      <c r="F74" s="26" t="s">
        <v>313</v>
      </c>
      <c r="G74" s="23" t="s">
        <v>129</v>
      </c>
      <c r="H74" s="27">
        <v>10</v>
      </c>
      <c r="I74" s="27">
        <v>4</v>
      </c>
      <c r="J74" s="27" t="s">
        <v>25</v>
      </c>
      <c r="K74" s="27">
        <v>5</v>
      </c>
      <c r="L74" s="70">
        <v>1</v>
      </c>
      <c r="M74" s="28">
        <f t="shared" si="12"/>
        <v>3</v>
      </c>
      <c r="N74" s="29" t="str">
        <f t="shared" si="13"/>
        <v>F</v>
      </c>
      <c r="O74" s="30" t="str">
        <f t="shared" si="14"/>
        <v>Kém</v>
      </c>
      <c r="P74" s="31" t="str">
        <f t="shared" si="15"/>
        <v/>
      </c>
      <c r="Q74" s="32"/>
      <c r="R74" s="3"/>
      <c r="S74" s="21"/>
      <c r="T74" s="72" t="str">
        <f t="shared" si="16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2.25" customHeight="1" x14ac:dyDescent="0.25">
      <c r="B75" s="22">
        <v>67</v>
      </c>
      <c r="C75" s="23" t="s">
        <v>1831</v>
      </c>
      <c r="D75" s="24" t="s">
        <v>608</v>
      </c>
      <c r="E75" s="25" t="s">
        <v>305</v>
      </c>
      <c r="F75" s="26" t="s">
        <v>1818</v>
      </c>
      <c r="G75" s="23" t="s">
        <v>136</v>
      </c>
      <c r="H75" s="27">
        <v>10</v>
      </c>
      <c r="I75" s="27">
        <v>4</v>
      </c>
      <c r="J75" s="27" t="s">
        <v>25</v>
      </c>
      <c r="K75" s="27">
        <v>4</v>
      </c>
      <c r="L75" s="70">
        <v>1</v>
      </c>
      <c r="M75" s="28">
        <f t="shared" si="12"/>
        <v>2.8</v>
      </c>
      <c r="N75" s="29" t="str">
        <f t="shared" si="13"/>
        <v>F</v>
      </c>
      <c r="O75" s="30" t="str">
        <f t="shared" si="14"/>
        <v>Kém</v>
      </c>
      <c r="P75" s="31" t="str">
        <f t="shared" si="15"/>
        <v/>
      </c>
      <c r="Q75" s="32"/>
      <c r="R75" s="3"/>
      <c r="S75" s="21"/>
      <c r="T75" s="72" t="str">
        <f t="shared" si="16"/>
        <v>Học lại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2.25" customHeight="1" x14ac:dyDescent="0.25">
      <c r="B76" s="22">
        <v>68</v>
      </c>
      <c r="C76" s="23" t="s">
        <v>1832</v>
      </c>
      <c r="D76" s="24" t="s">
        <v>610</v>
      </c>
      <c r="E76" s="25" t="s">
        <v>309</v>
      </c>
      <c r="F76" s="26" t="s">
        <v>1744</v>
      </c>
      <c r="G76" s="23" t="s">
        <v>136</v>
      </c>
      <c r="H76" s="27">
        <v>8</v>
      </c>
      <c r="I76" s="27">
        <v>6</v>
      </c>
      <c r="J76" s="27" t="s">
        <v>25</v>
      </c>
      <c r="K76" s="27">
        <v>4</v>
      </c>
      <c r="L76" s="70">
        <v>2</v>
      </c>
      <c r="M76" s="28">
        <f t="shared" si="12"/>
        <v>3.4</v>
      </c>
      <c r="N76" s="29" t="str">
        <f t="shared" si="13"/>
        <v>F</v>
      </c>
      <c r="O76" s="30" t="str">
        <f t="shared" si="14"/>
        <v>Kém</v>
      </c>
      <c r="P76" s="31" t="str">
        <f t="shared" si="15"/>
        <v/>
      </c>
      <c r="Q76" s="32"/>
      <c r="R76" s="3"/>
      <c r="S76" s="21"/>
      <c r="T76" s="72" t="str">
        <f t="shared" si="16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2.25" customHeight="1" x14ac:dyDescent="0.25">
      <c r="B77" s="22">
        <v>69</v>
      </c>
      <c r="C77" s="23" t="s">
        <v>1833</v>
      </c>
      <c r="D77" s="24" t="s">
        <v>293</v>
      </c>
      <c r="E77" s="25" t="s">
        <v>611</v>
      </c>
      <c r="F77" s="26" t="s">
        <v>1185</v>
      </c>
      <c r="G77" s="23" t="s">
        <v>136</v>
      </c>
      <c r="H77" s="27">
        <v>10</v>
      </c>
      <c r="I77" s="27">
        <v>5</v>
      </c>
      <c r="J77" s="27" t="s">
        <v>25</v>
      </c>
      <c r="K77" s="27">
        <v>4</v>
      </c>
      <c r="L77" s="70">
        <v>2</v>
      </c>
      <c r="M77" s="28">
        <f t="shared" si="12"/>
        <v>3.5</v>
      </c>
      <c r="N77" s="29" t="str">
        <f t="shared" si="13"/>
        <v>F</v>
      </c>
      <c r="O77" s="30" t="str">
        <f t="shared" si="14"/>
        <v>Kém</v>
      </c>
      <c r="P77" s="31" t="str">
        <f t="shared" si="15"/>
        <v/>
      </c>
      <c r="Q77" s="32"/>
      <c r="R77" s="3"/>
      <c r="S77" s="21"/>
      <c r="T77" s="72" t="str">
        <f t="shared" si="16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2.25" customHeight="1" x14ac:dyDescent="0.25">
      <c r="B78" s="22">
        <v>70</v>
      </c>
      <c r="C78" s="23" t="s">
        <v>1834</v>
      </c>
      <c r="D78" s="24" t="s">
        <v>120</v>
      </c>
      <c r="E78" s="25" t="s">
        <v>1247</v>
      </c>
      <c r="F78" s="26" t="s">
        <v>591</v>
      </c>
      <c r="G78" s="23" t="s">
        <v>78</v>
      </c>
      <c r="H78" s="27">
        <v>6</v>
      </c>
      <c r="I78" s="27">
        <v>7</v>
      </c>
      <c r="J78" s="27" t="s">
        <v>25</v>
      </c>
      <c r="K78" s="27">
        <v>4</v>
      </c>
      <c r="L78" s="70">
        <v>1</v>
      </c>
      <c r="M78" s="28">
        <f t="shared" si="12"/>
        <v>2.7</v>
      </c>
      <c r="N78" s="29" t="str">
        <f t="shared" si="13"/>
        <v>F</v>
      </c>
      <c r="O78" s="30" t="str">
        <f t="shared" si="14"/>
        <v>Kém</v>
      </c>
      <c r="P78" s="31" t="str">
        <f t="shared" si="15"/>
        <v/>
      </c>
      <c r="Q78" s="32"/>
      <c r="R78" s="3"/>
      <c r="S78" s="21"/>
      <c r="T78" s="72" t="str">
        <f t="shared" si="16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2.25" customHeight="1" x14ac:dyDescent="0.25">
      <c r="B79" s="22">
        <v>71</v>
      </c>
      <c r="C79" s="23" t="s">
        <v>1835</v>
      </c>
      <c r="D79" s="24" t="s">
        <v>113</v>
      </c>
      <c r="E79" s="25" t="s">
        <v>546</v>
      </c>
      <c r="F79" s="26" t="s">
        <v>581</v>
      </c>
      <c r="G79" s="23" t="s">
        <v>115</v>
      </c>
      <c r="H79" s="27">
        <v>10</v>
      </c>
      <c r="I79" s="27">
        <v>5</v>
      </c>
      <c r="J79" s="27" t="s">
        <v>25</v>
      </c>
      <c r="K79" s="27">
        <v>4</v>
      </c>
      <c r="L79" s="70">
        <v>3</v>
      </c>
      <c r="M79" s="28">
        <f t="shared" si="12"/>
        <v>4.0999999999999996</v>
      </c>
      <c r="N79" s="29" t="str">
        <f t="shared" si="13"/>
        <v>D</v>
      </c>
      <c r="O79" s="30" t="str">
        <f t="shared" si="14"/>
        <v>Trung bình yếu</v>
      </c>
      <c r="P79" s="31" t="str">
        <f t="shared" si="15"/>
        <v/>
      </c>
      <c r="Q79" s="32"/>
      <c r="R79" s="3"/>
      <c r="S79" s="21"/>
      <c r="T79" s="72" t="str">
        <f t="shared" si="16"/>
        <v>Đạt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2.25" customHeight="1" x14ac:dyDescent="0.25">
      <c r="B80" s="22">
        <v>72</v>
      </c>
      <c r="C80" s="23" t="s">
        <v>1836</v>
      </c>
      <c r="D80" s="24" t="s">
        <v>1837</v>
      </c>
      <c r="E80" s="25" t="s">
        <v>546</v>
      </c>
      <c r="F80" s="26" t="s">
        <v>151</v>
      </c>
      <c r="G80" s="23" t="s">
        <v>68</v>
      </c>
      <c r="H80" s="27">
        <v>10</v>
      </c>
      <c r="I80" s="27">
        <v>4</v>
      </c>
      <c r="J80" s="27" t="s">
        <v>25</v>
      </c>
      <c r="K80" s="27">
        <v>4</v>
      </c>
      <c r="L80" s="70">
        <v>6</v>
      </c>
      <c r="M80" s="28">
        <f t="shared" si="12"/>
        <v>5.8</v>
      </c>
      <c r="N80" s="29" t="str">
        <f t="shared" si="13"/>
        <v>C</v>
      </c>
      <c r="O80" s="30" t="str">
        <f t="shared" si="14"/>
        <v>Trung bình</v>
      </c>
      <c r="P80" s="31" t="str">
        <f t="shared" si="15"/>
        <v/>
      </c>
      <c r="Q80" s="32"/>
      <c r="R80" s="3"/>
      <c r="S80" s="21"/>
      <c r="T80" s="72" t="str">
        <f t="shared" si="16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2.25" customHeight="1" x14ac:dyDescent="0.25">
      <c r="B81" s="22">
        <v>73</v>
      </c>
      <c r="C81" s="23" t="s">
        <v>1838</v>
      </c>
      <c r="D81" s="24" t="s">
        <v>1839</v>
      </c>
      <c r="E81" s="25" t="s">
        <v>612</v>
      </c>
      <c r="F81" s="26" t="s">
        <v>613</v>
      </c>
      <c r="G81" s="23" t="s">
        <v>83</v>
      </c>
      <c r="H81" s="27">
        <v>8</v>
      </c>
      <c r="I81" s="27">
        <v>4</v>
      </c>
      <c r="J81" s="27" t="s">
        <v>25</v>
      </c>
      <c r="K81" s="27">
        <v>8</v>
      </c>
      <c r="L81" s="70">
        <v>3</v>
      </c>
      <c r="M81" s="28">
        <f t="shared" si="12"/>
        <v>4.5999999999999996</v>
      </c>
      <c r="N81" s="29" t="str">
        <f t="shared" si="13"/>
        <v>D</v>
      </c>
      <c r="O81" s="30" t="str">
        <f t="shared" si="14"/>
        <v>Trung bình yếu</v>
      </c>
      <c r="P81" s="31" t="str">
        <f t="shared" si="15"/>
        <v/>
      </c>
      <c r="Q81" s="32"/>
      <c r="R81" s="3"/>
      <c r="S81" s="21"/>
      <c r="T81" s="72" t="str">
        <f t="shared" si="16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2.25" customHeight="1" x14ac:dyDescent="0.25">
      <c r="B82" s="22">
        <v>74</v>
      </c>
      <c r="C82" s="23" t="s">
        <v>1840</v>
      </c>
      <c r="D82" s="24" t="s">
        <v>293</v>
      </c>
      <c r="E82" s="25" t="s">
        <v>1841</v>
      </c>
      <c r="F82" s="26" t="s">
        <v>567</v>
      </c>
      <c r="G82" s="23" t="s">
        <v>108</v>
      </c>
      <c r="H82" s="27">
        <v>6</v>
      </c>
      <c r="I82" s="27">
        <v>7</v>
      </c>
      <c r="J82" s="27" t="s">
        <v>25</v>
      </c>
      <c r="K82" s="27">
        <v>4</v>
      </c>
      <c r="L82" s="70">
        <v>8</v>
      </c>
      <c r="M82" s="28">
        <f t="shared" si="12"/>
        <v>6.9</v>
      </c>
      <c r="N82" s="29" t="str">
        <f t="shared" si="13"/>
        <v>C+</v>
      </c>
      <c r="O82" s="30" t="str">
        <f t="shared" si="14"/>
        <v>Trung bình</v>
      </c>
      <c r="P82" s="31" t="str">
        <f t="shared" si="15"/>
        <v/>
      </c>
      <c r="Q82" s="32"/>
      <c r="R82" s="3"/>
      <c r="S82" s="21"/>
      <c r="T82" s="72" t="str">
        <f t="shared" si="16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$W$7 -COUNTIF($P$8:$P$239,"Vắng") -COUNTIF($P$8:$P$239,"Vắng có phép") - COUNTIF($P$8:$P$239,"Đình chỉ thi") - COUNTIF($P$8:$P$239,"Không đủ ĐKDT")</f>
        <v>68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31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COUNTIF($P$8:$P$115,"Vắng")</f>
        <v>5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COUNTIF(T9:T82,"Học lại")</f>
        <v>43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COUNTIF($P$8:$P$115,"Vắng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1253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71" priority="11" operator="greaterThan">
      <formula>10</formula>
    </cfRule>
  </conditionalFormatting>
  <conditionalFormatting sqref="L9:L82">
    <cfRule type="cellIs" dxfId="70" priority="5" operator="greaterThan">
      <formula>10</formula>
    </cfRule>
    <cfRule type="cellIs" dxfId="69" priority="6" operator="greaterThan">
      <formula>10</formula>
    </cfRule>
    <cfRule type="cellIs" dxfId="68" priority="7" operator="greaterThan">
      <formula>10</formula>
    </cfRule>
    <cfRule type="cellIs" dxfId="67" priority="8" operator="greaterThan">
      <formula>10</formula>
    </cfRule>
    <cfRule type="cellIs" dxfId="66" priority="9" operator="greaterThan">
      <formula>10</formula>
    </cfRule>
    <cfRule type="cellIs" dxfId="65" priority="10" operator="greaterThan">
      <formula>10</formula>
    </cfRule>
  </conditionalFormatting>
  <conditionalFormatting sqref="H9:K82">
    <cfRule type="cellIs" dxfId="64" priority="4" operator="greaterThan">
      <formula>10</formula>
    </cfRule>
  </conditionalFormatting>
  <conditionalFormatting sqref="C1:C1048576">
    <cfRule type="duplicateValues" dxfId="63" priority="2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90"/>
  <sheetViews>
    <sheetView zoomScale="115" zoomScaleNormal="115" workbookViewId="0">
      <pane ySplit="2" topLeftCell="A13" activePane="bottomLeft" state="frozen"/>
      <selection activeCell="O5" sqref="L1:O1048576"/>
      <selection pane="bottomLeft" activeCell="R14" sqref="R14"/>
    </sheetView>
  </sheetViews>
  <sheetFormatPr defaultColWidth="9" defaultRowHeight="15.75" x14ac:dyDescent="0.25"/>
  <cols>
    <col min="1" max="1" width="2.625" style="1" customWidth="1"/>
    <col min="2" max="2" width="4" style="1" customWidth="1"/>
    <col min="3" max="3" width="11.375" style="1" customWidth="1"/>
    <col min="4" max="4" width="12.75" style="1" customWidth="1"/>
    <col min="5" max="5" width="12.3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1842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1085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INT1330-03</v>
      </c>
      <c r="W7" s="58">
        <f>+$AF$7+$AH$7+$AD$7</f>
        <v>74</v>
      </c>
      <c r="X7" s="52">
        <f>COUNTIF($P$8:$P$90,"Khiển trách")</f>
        <v>0</v>
      </c>
      <c r="Y7" s="52">
        <f>COUNTIF($P$8:$P$90,"Cảnh cáo")</f>
        <v>0</v>
      </c>
      <c r="Z7" s="52">
        <f>COUNTIF($P$8:$P$90,"Đình chỉ thi")</f>
        <v>0</v>
      </c>
      <c r="AA7" s="59">
        <f>+($X$7+$Y$7+$Z$7)/$W$7*100%</f>
        <v>0</v>
      </c>
      <c r="AB7" s="52">
        <f>SUM(COUNTIF($P$8:$P$90,"Vắng"),COUNTIF($P$8:$P$90,"Vắng có phép"))</f>
        <v>12</v>
      </c>
      <c r="AC7" s="60">
        <f>+$AB$7/$W$7</f>
        <v>0.16216216216216217</v>
      </c>
      <c r="AD7" s="61">
        <f>COUNTIF($T$8:$T$90,"Thi lại")</f>
        <v>0</v>
      </c>
      <c r="AE7" s="60">
        <f>+$AD$7/$W$7</f>
        <v>0</v>
      </c>
      <c r="AF7" s="61">
        <f>COUNTIF($T$8:$T$90,"Học lại")</f>
        <v>44</v>
      </c>
      <c r="AG7" s="60">
        <f>+$AF$7/$W$7</f>
        <v>0.59459459459459463</v>
      </c>
      <c r="AH7" s="52">
        <f>COUNTIF($T$10:$T$90,"Đạt")</f>
        <v>30</v>
      </c>
      <c r="AI7" s="59">
        <f>+$AH$7/$W$7</f>
        <v>0.40540540540540543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1.5" customHeight="1" x14ac:dyDescent="0.25">
      <c r="B9" s="11">
        <v>1</v>
      </c>
      <c r="C9" s="12" t="s">
        <v>1843</v>
      </c>
      <c r="D9" s="13" t="s">
        <v>1844</v>
      </c>
      <c r="E9" s="14" t="s">
        <v>51</v>
      </c>
      <c r="F9" s="15" t="s">
        <v>549</v>
      </c>
      <c r="G9" s="12" t="s">
        <v>53</v>
      </c>
      <c r="H9" s="16">
        <v>1</v>
      </c>
      <c r="I9" s="16">
        <v>1</v>
      </c>
      <c r="J9" s="16" t="s">
        <v>25</v>
      </c>
      <c r="K9" s="16">
        <v>1</v>
      </c>
      <c r="L9" s="17">
        <v>0</v>
      </c>
      <c r="M9" s="18">
        <f t="shared" ref="M9:M40" si="0">ROUND(SUMPRODUCT(H9:L9,$H$8:$L$8)/100,1)</f>
        <v>0.4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F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Kém</v>
      </c>
      <c r="P9" s="81" t="s">
        <v>1087</v>
      </c>
      <c r="Q9" s="20"/>
      <c r="R9" s="3"/>
      <c r="S9" s="21"/>
      <c r="T9" s="72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Học lại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1.5" customHeight="1" x14ac:dyDescent="0.25">
      <c r="B10" s="22">
        <v>2</v>
      </c>
      <c r="C10" s="23" t="s">
        <v>1845</v>
      </c>
      <c r="D10" s="24" t="s">
        <v>1846</v>
      </c>
      <c r="E10" s="25" t="s">
        <v>51</v>
      </c>
      <c r="F10" s="26" t="s">
        <v>374</v>
      </c>
      <c r="G10" s="23" t="s">
        <v>164</v>
      </c>
      <c r="H10" s="27">
        <v>9</v>
      </c>
      <c r="I10" s="27">
        <v>4</v>
      </c>
      <c r="J10" s="27" t="s">
        <v>25</v>
      </c>
      <c r="K10" s="27">
        <v>4</v>
      </c>
      <c r="L10" s="70">
        <v>3</v>
      </c>
      <c r="M10" s="28">
        <f t="shared" si="0"/>
        <v>3.9</v>
      </c>
      <c r="N10" s="29" t="str">
        <f t="shared" si="1"/>
        <v>F</v>
      </c>
      <c r="O10" s="30" t="str">
        <f t="shared" si="2"/>
        <v>Kém</v>
      </c>
      <c r="P10" s="31" t="str">
        <f>+IF(OR($H10=0,$I10=0,$J10=0,$K10=0),"Không đủ ĐKDT",IF(AND(L10=0,M10&gt;4),"Không đạt",""))</f>
        <v/>
      </c>
      <c r="Q10" s="32"/>
      <c r="R10" s="3"/>
      <c r="S10" s="21"/>
      <c r="T10" s="72" t="str">
        <f t="shared" si="3"/>
        <v>Học lại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1.5" customHeight="1" x14ac:dyDescent="0.25">
      <c r="B11" s="22">
        <v>3</v>
      </c>
      <c r="C11" s="23" t="s">
        <v>1847</v>
      </c>
      <c r="D11" s="24" t="s">
        <v>45</v>
      </c>
      <c r="E11" s="25" t="s">
        <v>550</v>
      </c>
      <c r="F11" s="26" t="s">
        <v>551</v>
      </c>
      <c r="G11" s="23" t="s">
        <v>53</v>
      </c>
      <c r="H11" s="27">
        <v>7</v>
      </c>
      <c r="I11" s="27">
        <v>4</v>
      </c>
      <c r="J11" s="27" t="s">
        <v>25</v>
      </c>
      <c r="K11" s="27">
        <v>4</v>
      </c>
      <c r="L11" s="70">
        <v>0</v>
      </c>
      <c r="M11" s="28">
        <f t="shared" si="0"/>
        <v>1.9</v>
      </c>
      <c r="N11" s="29" t="str">
        <f t="shared" si="1"/>
        <v>F</v>
      </c>
      <c r="O11" s="30" t="str">
        <f t="shared" si="2"/>
        <v>Kém</v>
      </c>
      <c r="P11" s="75" t="s">
        <v>1087</v>
      </c>
      <c r="Q11" s="32"/>
      <c r="R11" s="3"/>
      <c r="S11" s="21"/>
      <c r="T11" s="72" t="str">
        <f t="shared" si="3"/>
        <v>Học lại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1.5" customHeight="1" x14ac:dyDescent="0.25">
      <c r="B12" s="22">
        <v>4</v>
      </c>
      <c r="C12" s="23" t="s">
        <v>1848</v>
      </c>
      <c r="D12" s="24" t="s">
        <v>1134</v>
      </c>
      <c r="E12" s="25" t="s">
        <v>1849</v>
      </c>
      <c r="F12" s="26" t="s">
        <v>118</v>
      </c>
      <c r="G12" s="23" t="s">
        <v>93</v>
      </c>
      <c r="H12" s="27">
        <v>9</v>
      </c>
      <c r="I12" s="27">
        <v>4</v>
      </c>
      <c r="J12" s="27" t="s">
        <v>25</v>
      </c>
      <c r="K12" s="27">
        <v>4</v>
      </c>
      <c r="L12" s="70">
        <v>3</v>
      </c>
      <c r="M12" s="28">
        <f t="shared" si="0"/>
        <v>3.9</v>
      </c>
      <c r="N12" s="29" t="str">
        <f t="shared" si="1"/>
        <v>F</v>
      </c>
      <c r="O12" s="30" t="str">
        <f t="shared" si="2"/>
        <v>Kém</v>
      </c>
      <c r="P12" s="31" t="str">
        <f>+IF(OR($H12=0,$I12=0,$J12=0,$K12=0),"Không đủ ĐKDT",IF(AND(L12=0,M12&gt;4),"Không đạt",""))</f>
        <v/>
      </c>
      <c r="Q12" s="32"/>
      <c r="R12" s="3"/>
      <c r="S12" s="21"/>
      <c r="T12" s="72" t="str">
        <f t="shared" si="3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1.5" customHeight="1" x14ac:dyDescent="0.25">
      <c r="B13" s="22">
        <v>5</v>
      </c>
      <c r="C13" s="23" t="s">
        <v>1850</v>
      </c>
      <c r="D13" s="24" t="s">
        <v>1851</v>
      </c>
      <c r="E13" s="25" t="s">
        <v>552</v>
      </c>
      <c r="F13" s="26" t="s">
        <v>279</v>
      </c>
      <c r="G13" s="23" t="s">
        <v>78</v>
      </c>
      <c r="H13" s="27">
        <v>3</v>
      </c>
      <c r="I13" s="27">
        <v>4</v>
      </c>
      <c r="J13" s="27" t="s">
        <v>25</v>
      </c>
      <c r="K13" s="27">
        <v>4</v>
      </c>
      <c r="L13" s="70">
        <v>1</v>
      </c>
      <c r="M13" s="28">
        <f t="shared" si="0"/>
        <v>2.1</v>
      </c>
      <c r="N13" s="29" t="str">
        <f t="shared" si="1"/>
        <v>F</v>
      </c>
      <c r="O13" s="30" t="str">
        <f t="shared" si="2"/>
        <v>Kém</v>
      </c>
      <c r="P13" s="31" t="str">
        <f>+IF(OR($H13=0,$I13=0,$J13=0,$K13=0),"Không đủ ĐKDT",IF(AND(L13=0,M13&gt;4),"Không đạt",""))</f>
        <v/>
      </c>
      <c r="Q13" s="32"/>
      <c r="R13" s="3"/>
      <c r="S13" s="21"/>
      <c r="T13" s="72" t="str">
        <f t="shared" si="3"/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1.5" customHeight="1" x14ac:dyDescent="0.25">
      <c r="B14" s="22">
        <v>6</v>
      </c>
      <c r="C14" s="23" t="s">
        <v>1852</v>
      </c>
      <c r="D14" s="24" t="s">
        <v>1853</v>
      </c>
      <c r="E14" s="25" t="s">
        <v>1854</v>
      </c>
      <c r="F14" s="26" t="s">
        <v>407</v>
      </c>
      <c r="G14" s="23" t="s">
        <v>154</v>
      </c>
      <c r="H14" s="79">
        <v>8</v>
      </c>
      <c r="I14" s="79">
        <v>4</v>
      </c>
      <c r="J14" s="79" t="s">
        <v>25</v>
      </c>
      <c r="K14" s="79">
        <v>4</v>
      </c>
      <c r="L14" s="70">
        <v>4</v>
      </c>
      <c r="M14" s="28">
        <f t="shared" si="0"/>
        <v>4.4000000000000004</v>
      </c>
      <c r="N14" s="29" t="str">
        <f t="shared" si="1"/>
        <v>D</v>
      </c>
      <c r="O14" s="30" t="str">
        <f t="shared" si="2"/>
        <v>Trung bình yếu</v>
      </c>
      <c r="P14" s="80"/>
      <c r="Q14" s="32"/>
      <c r="R14" s="3"/>
      <c r="S14" s="21"/>
      <c r="T14" s="72" t="str">
        <f t="shared" si="3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1.5" customHeight="1" x14ac:dyDescent="0.25">
      <c r="B15" s="22">
        <v>7</v>
      </c>
      <c r="C15" s="23" t="s">
        <v>1855</v>
      </c>
      <c r="D15" s="24" t="s">
        <v>1856</v>
      </c>
      <c r="E15" s="25" t="s">
        <v>81</v>
      </c>
      <c r="F15" s="26" t="s">
        <v>1857</v>
      </c>
      <c r="G15" s="23" t="s">
        <v>1316</v>
      </c>
      <c r="H15" s="27"/>
      <c r="I15" s="27"/>
      <c r="J15" s="27" t="s">
        <v>25</v>
      </c>
      <c r="K15" s="27"/>
      <c r="L15" s="70" t="s">
        <v>25</v>
      </c>
      <c r="M15" s="28">
        <f t="shared" si="0"/>
        <v>0</v>
      </c>
      <c r="N15" s="29" t="str">
        <f t="shared" si="1"/>
        <v>F</v>
      </c>
      <c r="O15" s="30" t="str">
        <f t="shared" si="2"/>
        <v>Kém</v>
      </c>
      <c r="P15" s="31" t="str">
        <f>+IF(OR($H15=0,$I15=0,$J15=0,$K15=0),"Không đủ ĐKDT",IF(AND(L15=0,M15&gt;4),"Không đạt",""))</f>
        <v>Không đủ ĐKDT</v>
      </c>
      <c r="Q15" s="32"/>
      <c r="R15" s="3"/>
      <c r="S15" s="21"/>
      <c r="T15" s="72" t="str">
        <f t="shared" si="3"/>
        <v>Học lại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1.5" customHeight="1" x14ac:dyDescent="0.25">
      <c r="B16" s="22">
        <v>8</v>
      </c>
      <c r="C16" s="23" t="s">
        <v>1858</v>
      </c>
      <c r="D16" s="24" t="s">
        <v>1859</v>
      </c>
      <c r="E16" s="25" t="s">
        <v>86</v>
      </c>
      <c r="F16" s="26" t="s">
        <v>1690</v>
      </c>
      <c r="G16" s="23" t="s">
        <v>73</v>
      </c>
      <c r="H16" s="27">
        <v>8</v>
      </c>
      <c r="I16" s="27">
        <v>4</v>
      </c>
      <c r="J16" s="27" t="s">
        <v>25</v>
      </c>
      <c r="K16" s="27">
        <v>4</v>
      </c>
      <c r="L16" s="70">
        <v>4</v>
      </c>
      <c r="M16" s="28">
        <f t="shared" si="0"/>
        <v>4.4000000000000004</v>
      </c>
      <c r="N16" s="29" t="str">
        <f t="shared" si="1"/>
        <v>D</v>
      </c>
      <c r="O16" s="30" t="str">
        <f t="shared" si="2"/>
        <v>Trung bình yếu</v>
      </c>
      <c r="P16" s="31" t="str">
        <f>+IF(OR($H16=0,$I16=0,$J16=0,$K16=0),"Không đủ ĐKDT",IF(AND(L16=0,M16&gt;4),"Không đạt",""))</f>
        <v/>
      </c>
      <c r="Q16" s="32"/>
      <c r="R16" s="3"/>
      <c r="S16" s="21"/>
      <c r="T16" s="72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1.5" customHeight="1" x14ac:dyDescent="0.25">
      <c r="B17" s="22">
        <v>9</v>
      </c>
      <c r="C17" s="23" t="s">
        <v>1860</v>
      </c>
      <c r="D17" s="24" t="s">
        <v>120</v>
      </c>
      <c r="E17" s="25" t="s">
        <v>1861</v>
      </c>
      <c r="F17" s="26" t="s">
        <v>537</v>
      </c>
      <c r="G17" s="23" t="s">
        <v>164</v>
      </c>
      <c r="H17" s="27">
        <v>7</v>
      </c>
      <c r="I17" s="27">
        <v>4</v>
      </c>
      <c r="J17" s="27" t="s">
        <v>25</v>
      </c>
      <c r="K17" s="27">
        <v>4</v>
      </c>
      <c r="L17" s="70">
        <v>4</v>
      </c>
      <c r="M17" s="28">
        <f t="shared" si="0"/>
        <v>4.3</v>
      </c>
      <c r="N17" s="29" t="str">
        <f t="shared" si="1"/>
        <v>D</v>
      </c>
      <c r="O17" s="30" t="str">
        <f t="shared" si="2"/>
        <v>Trung bình yếu</v>
      </c>
      <c r="P17" s="31" t="str">
        <f>+IF(OR($H17=0,$I17=0,$J17=0,$K17=0),"Không đủ ĐKDT",IF(AND(L17=0,M17&gt;4),"Không đạt",""))</f>
        <v/>
      </c>
      <c r="Q17" s="32"/>
      <c r="R17" s="3"/>
      <c r="S17" s="21"/>
      <c r="T17" s="72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1.5" customHeight="1" x14ac:dyDescent="0.25">
      <c r="B18" s="22">
        <v>10</v>
      </c>
      <c r="C18" s="23" t="s">
        <v>1862</v>
      </c>
      <c r="D18" s="24" t="s">
        <v>142</v>
      </c>
      <c r="E18" s="25" t="s">
        <v>91</v>
      </c>
      <c r="F18" s="26" t="s">
        <v>553</v>
      </c>
      <c r="G18" s="23" t="s">
        <v>68</v>
      </c>
      <c r="H18" s="27">
        <v>5</v>
      </c>
      <c r="I18" s="27">
        <v>4</v>
      </c>
      <c r="J18" s="27" t="s">
        <v>25</v>
      </c>
      <c r="K18" s="27">
        <v>4</v>
      </c>
      <c r="L18" s="70">
        <v>1</v>
      </c>
      <c r="M18" s="28">
        <f t="shared" si="0"/>
        <v>2.2999999999999998</v>
      </c>
      <c r="N18" s="29" t="str">
        <f t="shared" si="1"/>
        <v>F</v>
      </c>
      <c r="O18" s="30" t="str">
        <f t="shared" si="2"/>
        <v>Kém</v>
      </c>
      <c r="P18" s="31" t="str">
        <f>+IF(OR($H18=0,$I18=0,$J18=0,$K18=0),"Không đủ ĐKDT",IF(AND(L18=0,M18&gt;4),"Không đạt",""))</f>
        <v/>
      </c>
      <c r="Q18" s="32"/>
      <c r="R18" s="3"/>
      <c r="S18" s="21"/>
      <c r="T18" s="72" t="str">
        <f t="shared" si="3"/>
        <v>Học lại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1.5" customHeight="1" x14ac:dyDescent="0.25">
      <c r="B19" s="22">
        <v>11</v>
      </c>
      <c r="C19" s="23" t="s">
        <v>1863</v>
      </c>
      <c r="D19" s="24" t="s">
        <v>120</v>
      </c>
      <c r="E19" s="25" t="s">
        <v>106</v>
      </c>
      <c r="F19" s="26" t="s">
        <v>554</v>
      </c>
      <c r="G19" s="23" t="s">
        <v>63</v>
      </c>
      <c r="H19" s="27">
        <v>9</v>
      </c>
      <c r="I19" s="27">
        <v>4</v>
      </c>
      <c r="J19" s="27" t="s">
        <v>25</v>
      </c>
      <c r="K19" s="27">
        <v>4</v>
      </c>
      <c r="L19" s="70">
        <v>1</v>
      </c>
      <c r="M19" s="28">
        <f t="shared" si="0"/>
        <v>2.7</v>
      </c>
      <c r="N19" s="29" t="str">
        <f t="shared" si="1"/>
        <v>F</v>
      </c>
      <c r="O19" s="30" t="str">
        <f t="shared" si="2"/>
        <v>Kém</v>
      </c>
      <c r="P19" s="31" t="str">
        <f>+IF(OR($H19=0,$I19=0,$J19=0,$K19=0),"Không đủ ĐKDT",IF(AND(L19=0,M19&gt;4),"Không đạt",""))</f>
        <v/>
      </c>
      <c r="Q19" s="32"/>
      <c r="R19" s="3"/>
      <c r="S19" s="21"/>
      <c r="T19" s="72" t="str">
        <f t="shared" si="3"/>
        <v>Học lại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1.5" customHeight="1" x14ac:dyDescent="0.25">
      <c r="B20" s="22">
        <v>12</v>
      </c>
      <c r="C20" s="23" t="s">
        <v>1864</v>
      </c>
      <c r="D20" s="24" t="s">
        <v>120</v>
      </c>
      <c r="E20" s="25" t="s">
        <v>1865</v>
      </c>
      <c r="F20" s="26" t="s">
        <v>269</v>
      </c>
      <c r="G20" s="23" t="s">
        <v>93</v>
      </c>
      <c r="H20" s="27">
        <v>5</v>
      </c>
      <c r="I20" s="27">
        <v>4</v>
      </c>
      <c r="J20" s="27" t="s">
        <v>25</v>
      </c>
      <c r="K20" s="27">
        <v>4</v>
      </c>
      <c r="L20" s="70">
        <v>0</v>
      </c>
      <c r="M20" s="28">
        <f t="shared" si="0"/>
        <v>1.7</v>
      </c>
      <c r="N20" s="29" t="str">
        <f t="shared" si="1"/>
        <v>F</v>
      </c>
      <c r="O20" s="30" t="str">
        <f t="shared" si="2"/>
        <v>Kém</v>
      </c>
      <c r="P20" s="75" t="s">
        <v>1087</v>
      </c>
      <c r="Q20" s="32"/>
      <c r="R20" s="3"/>
      <c r="S20" s="21"/>
      <c r="T20" s="72" t="str">
        <f t="shared" si="3"/>
        <v>Học lại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1.5" customHeight="1" x14ac:dyDescent="0.25">
      <c r="B21" s="22">
        <v>13</v>
      </c>
      <c r="C21" s="23" t="s">
        <v>1866</v>
      </c>
      <c r="D21" s="24" t="s">
        <v>113</v>
      </c>
      <c r="E21" s="25" t="s">
        <v>110</v>
      </c>
      <c r="F21" s="26" t="s">
        <v>327</v>
      </c>
      <c r="G21" s="23" t="s">
        <v>154</v>
      </c>
      <c r="H21" s="27">
        <v>7</v>
      </c>
      <c r="I21" s="27">
        <v>4</v>
      </c>
      <c r="J21" s="27" t="s">
        <v>25</v>
      </c>
      <c r="K21" s="27">
        <v>4</v>
      </c>
      <c r="L21" s="70">
        <v>1</v>
      </c>
      <c r="M21" s="28">
        <f t="shared" si="0"/>
        <v>2.5</v>
      </c>
      <c r="N21" s="29" t="str">
        <f t="shared" si="1"/>
        <v>F</v>
      </c>
      <c r="O21" s="30" t="str">
        <f t="shared" si="2"/>
        <v>Kém</v>
      </c>
      <c r="P21" s="31" t="str">
        <f t="shared" ref="P21:P29" si="4">+IF(OR($H21=0,$I21=0,$J21=0,$K21=0),"Không đủ ĐKDT",IF(AND(L21=0,M21&gt;4),"Không đạt",""))</f>
        <v/>
      </c>
      <c r="Q21" s="32"/>
      <c r="R21" s="3"/>
      <c r="S21" s="21"/>
      <c r="T21" s="72" t="str">
        <f t="shared" si="3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1.5" customHeight="1" x14ac:dyDescent="0.25">
      <c r="B22" s="22">
        <v>14</v>
      </c>
      <c r="C22" s="23" t="s">
        <v>1867</v>
      </c>
      <c r="D22" s="24" t="s">
        <v>1868</v>
      </c>
      <c r="E22" s="25" t="s">
        <v>121</v>
      </c>
      <c r="F22" s="26" t="s">
        <v>1505</v>
      </c>
      <c r="G22" s="23" t="s">
        <v>93</v>
      </c>
      <c r="H22" s="27">
        <v>9</v>
      </c>
      <c r="I22" s="27">
        <v>5</v>
      </c>
      <c r="J22" s="27" t="s">
        <v>25</v>
      </c>
      <c r="K22" s="27">
        <v>4</v>
      </c>
      <c r="L22" s="70">
        <v>4</v>
      </c>
      <c r="M22" s="28">
        <f t="shared" si="0"/>
        <v>4.5999999999999996</v>
      </c>
      <c r="N22" s="29" t="str">
        <f t="shared" si="1"/>
        <v>D</v>
      </c>
      <c r="O22" s="30" t="str">
        <f t="shared" si="2"/>
        <v>Trung bình yếu</v>
      </c>
      <c r="P22" s="31" t="str">
        <f t="shared" si="4"/>
        <v/>
      </c>
      <c r="Q22" s="32"/>
      <c r="R22" s="3"/>
      <c r="S22" s="21"/>
      <c r="T22" s="72" t="str">
        <f t="shared" si="3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1.5" customHeight="1" x14ac:dyDescent="0.25">
      <c r="B23" s="22">
        <v>15</v>
      </c>
      <c r="C23" s="23" t="s">
        <v>1869</v>
      </c>
      <c r="D23" s="24" t="s">
        <v>555</v>
      </c>
      <c r="E23" s="25" t="s">
        <v>121</v>
      </c>
      <c r="F23" s="26" t="s">
        <v>207</v>
      </c>
      <c r="G23" s="23" t="s">
        <v>53</v>
      </c>
      <c r="H23" s="27">
        <v>8</v>
      </c>
      <c r="I23" s="27">
        <v>4</v>
      </c>
      <c r="J23" s="27" t="s">
        <v>25</v>
      </c>
      <c r="K23" s="27">
        <v>6</v>
      </c>
      <c r="L23" s="70">
        <v>2</v>
      </c>
      <c r="M23" s="28">
        <f t="shared" si="0"/>
        <v>3.6</v>
      </c>
      <c r="N23" s="29" t="str">
        <f t="shared" si="1"/>
        <v>F</v>
      </c>
      <c r="O23" s="30" t="str">
        <f t="shared" si="2"/>
        <v>Kém</v>
      </c>
      <c r="P23" s="31" t="str">
        <f t="shared" si="4"/>
        <v/>
      </c>
      <c r="Q23" s="32"/>
      <c r="R23" s="3"/>
      <c r="S23" s="21"/>
      <c r="T23" s="72" t="str">
        <f t="shared" si="3"/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1.5" customHeight="1" x14ac:dyDescent="0.25">
      <c r="B24" s="22">
        <v>16</v>
      </c>
      <c r="C24" s="23" t="s">
        <v>1870</v>
      </c>
      <c r="D24" s="24" t="s">
        <v>174</v>
      </c>
      <c r="E24" s="25" t="s">
        <v>121</v>
      </c>
      <c r="F24" s="26" t="s">
        <v>1871</v>
      </c>
      <c r="G24" s="23" t="s">
        <v>63</v>
      </c>
      <c r="H24" s="27">
        <v>5</v>
      </c>
      <c r="I24" s="27">
        <v>4</v>
      </c>
      <c r="J24" s="27" t="s">
        <v>25</v>
      </c>
      <c r="K24" s="27">
        <v>4</v>
      </c>
      <c r="L24" s="70">
        <v>2</v>
      </c>
      <c r="M24" s="28">
        <f t="shared" si="0"/>
        <v>2.9</v>
      </c>
      <c r="N24" s="29" t="str">
        <f t="shared" si="1"/>
        <v>F</v>
      </c>
      <c r="O24" s="30" t="str">
        <f t="shared" si="2"/>
        <v>Kém</v>
      </c>
      <c r="P24" s="31" t="str">
        <f t="shared" si="4"/>
        <v/>
      </c>
      <c r="Q24" s="32"/>
      <c r="R24" s="3"/>
      <c r="S24" s="21"/>
      <c r="T24" s="72" t="str">
        <f t="shared" si="3"/>
        <v>Học lại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1.5" customHeight="1" x14ac:dyDescent="0.25">
      <c r="B25" s="22">
        <v>17</v>
      </c>
      <c r="C25" s="23" t="s">
        <v>1872</v>
      </c>
      <c r="D25" s="24" t="s">
        <v>174</v>
      </c>
      <c r="E25" s="25" t="s">
        <v>121</v>
      </c>
      <c r="F25" s="26" t="s">
        <v>1873</v>
      </c>
      <c r="G25" s="23" t="s">
        <v>53</v>
      </c>
      <c r="H25" s="27">
        <v>10</v>
      </c>
      <c r="I25" s="27">
        <v>4</v>
      </c>
      <c r="J25" s="27" t="s">
        <v>25</v>
      </c>
      <c r="K25" s="27">
        <v>4</v>
      </c>
      <c r="L25" s="70">
        <v>4</v>
      </c>
      <c r="M25" s="28">
        <f t="shared" si="0"/>
        <v>4.5999999999999996</v>
      </c>
      <c r="N25" s="29" t="str">
        <f t="shared" si="1"/>
        <v>D</v>
      </c>
      <c r="O25" s="30" t="str">
        <f t="shared" si="2"/>
        <v>Trung bình yếu</v>
      </c>
      <c r="P25" s="31" t="str">
        <f t="shared" si="4"/>
        <v/>
      </c>
      <c r="Q25" s="32"/>
      <c r="R25" s="3"/>
      <c r="S25" s="21"/>
      <c r="T25" s="72" t="str">
        <f t="shared" si="3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1.5" customHeight="1" x14ac:dyDescent="0.25">
      <c r="B26" s="22">
        <v>18</v>
      </c>
      <c r="C26" s="23" t="s">
        <v>1874</v>
      </c>
      <c r="D26" s="24" t="s">
        <v>1875</v>
      </c>
      <c r="E26" s="25" t="s">
        <v>556</v>
      </c>
      <c r="F26" s="26" t="s">
        <v>336</v>
      </c>
      <c r="G26" s="23" t="s">
        <v>83</v>
      </c>
      <c r="H26" s="27">
        <v>10</v>
      </c>
      <c r="I26" s="27">
        <v>4</v>
      </c>
      <c r="J26" s="27" t="s">
        <v>25</v>
      </c>
      <c r="K26" s="27">
        <v>4</v>
      </c>
      <c r="L26" s="70">
        <v>1</v>
      </c>
      <c r="M26" s="28">
        <f t="shared" si="0"/>
        <v>2.8</v>
      </c>
      <c r="N26" s="29" t="str">
        <f t="shared" si="1"/>
        <v>F</v>
      </c>
      <c r="O26" s="30" t="str">
        <f t="shared" si="2"/>
        <v>Kém</v>
      </c>
      <c r="P26" s="31" t="str">
        <f t="shared" si="4"/>
        <v/>
      </c>
      <c r="Q26" s="32"/>
      <c r="R26" s="3"/>
      <c r="S26" s="21"/>
      <c r="T26" s="72" t="str">
        <f t="shared" si="3"/>
        <v>Học lại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1.5" customHeight="1" x14ac:dyDescent="0.25">
      <c r="B27" s="22">
        <v>19</v>
      </c>
      <c r="C27" s="23" t="s">
        <v>1876</v>
      </c>
      <c r="D27" s="24" t="s">
        <v>1877</v>
      </c>
      <c r="E27" s="25" t="s">
        <v>556</v>
      </c>
      <c r="F27" s="26" t="s">
        <v>1878</v>
      </c>
      <c r="G27" s="23" t="s">
        <v>53</v>
      </c>
      <c r="H27" s="27">
        <v>8</v>
      </c>
      <c r="I27" s="27">
        <v>4</v>
      </c>
      <c r="J27" s="27" t="s">
        <v>25</v>
      </c>
      <c r="K27" s="27">
        <v>6</v>
      </c>
      <c r="L27" s="70">
        <v>4</v>
      </c>
      <c r="M27" s="28">
        <f t="shared" si="0"/>
        <v>4.8</v>
      </c>
      <c r="N27" s="29" t="str">
        <f t="shared" si="1"/>
        <v>D</v>
      </c>
      <c r="O27" s="30" t="str">
        <f t="shared" si="2"/>
        <v>Trung bình yếu</v>
      </c>
      <c r="P27" s="31" t="str">
        <f t="shared" si="4"/>
        <v/>
      </c>
      <c r="Q27" s="32"/>
      <c r="R27" s="3"/>
      <c r="S27" s="21"/>
      <c r="T27" s="72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1.5" customHeight="1" x14ac:dyDescent="0.25">
      <c r="B28" s="22">
        <v>20</v>
      </c>
      <c r="C28" s="23" t="s">
        <v>1879</v>
      </c>
      <c r="D28" s="24" t="s">
        <v>1880</v>
      </c>
      <c r="E28" s="25" t="s">
        <v>1621</v>
      </c>
      <c r="F28" s="26" t="s">
        <v>1881</v>
      </c>
      <c r="G28" s="23" t="s">
        <v>164</v>
      </c>
      <c r="H28" s="27">
        <v>10</v>
      </c>
      <c r="I28" s="27">
        <v>4</v>
      </c>
      <c r="J28" s="27" t="s">
        <v>25</v>
      </c>
      <c r="K28" s="27">
        <v>4</v>
      </c>
      <c r="L28" s="70">
        <v>2</v>
      </c>
      <c r="M28" s="28">
        <f t="shared" si="0"/>
        <v>3.4</v>
      </c>
      <c r="N28" s="29" t="str">
        <f t="shared" si="1"/>
        <v>F</v>
      </c>
      <c r="O28" s="30" t="str">
        <f t="shared" si="2"/>
        <v>Kém</v>
      </c>
      <c r="P28" s="31" t="str">
        <f t="shared" si="4"/>
        <v/>
      </c>
      <c r="Q28" s="32"/>
      <c r="R28" s="3"/>
      <c r="S28" s="21"/>
      <c r="T28" s="72" t="str">
        <f t="shared" si="3"/>
        <v>Học lại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1.5" customHeight="1" x14ac:dyDescent="0.25">
      <c r="B29" s="22">
        <v>21</v>
      </c>
      <c r="C29" s="23" t="s">
        <v>1882</v>
      </c>
      <c r="D29" s="24" t="s">
        <v>61</v>
      </c>
      <c r="E29" s="25" t="s">
        <v>146</v>
      </c>
      <c r="F29" s="26" t="s">
        <v>353</v>
      </c>
      <c r="G29" s="23" t="s">
        <v>83</v>
      </c>
      <c r="H29" s="27">
        <v>9</v>
      </c>
      <c r="I29" s="27">
        <v>4</v>
      </c>
      <c r="J29" s="27" t="s">
        <v>25</v>
      </c>
      <c r="K29" s="27">
        <v>4</v>
      </c>
      <c r="L29" s="70">
        <v>2</v>
      </c>
      <c r="M29" s="28">
        <f t="shared" si="0"/>
        <v>3.3</v>
      </c>
      <c r="N29" s="29" t="str">
        <f t="shared" si="1"/>
        <v>F</v>
      </c>
      <c r="O29" s="30" t="str">
        <f t="shared" si="2"/>
        <v>Kém</v>
      </c>
      <c r="P29" s="31" t="str">
        <f t="shared" si="4"/>
        <v/>
      </c>
      <c r="Q29" s="32"/>
      <c r="R29" s="3"/>
      <c r="S29" s="21"/>
      <c r="T29" s="72" t="str">
        <f t="shared" si="3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1.5" customHeight="1" x14ac:dyDescent="0.25">
      <c r="B30" s="22">
        <v>22</v>
      </c>
      <c r="C30" s="23" t="s">
        <v>1883</v>
      </c>
      <c r="D30" s="24" t="s">
        <v>61</v>
      </c>
      <c r="E30" s="25" t="s">
        <v>146</v>
      </c>
      <c r="F30" s="26" t="s">
        <v>160</v>
      </c>
      <c r="G30" s="23" t="s">
        <v>129</v>
      </c>
      <c r="H30" s="27">
        <v>4</v>
      </c>
      <c r="I30" s="27">
        <v>4</v>
      </c>
      <c r="J30" s="27" t="s">
        <v>25</v>
      </c>
      <c r="K30" s="27">
        <v>4</v>
      </c>
      <c r="L30" s="70">
        <v>0</v>
      </c>
      <c r="M30" s="28">
        <f t="shared" si="0"/>
        <v>1.6</v>
      </c>
      <c r="N30" s="29" t="str">
        <f t="shared" si="1"/>
        <v>F</v>
      </c>
      <c r="O30" s="30" t="str">
        <f t="shared" si="2"/>
        <v>Kém</v>
      </c>
      <c r="P30" s="75" t="s">
        <v>1087</v>
      </c>
      <c r="Q30" s="32"/>
      <c r="R30" s="3"/>
      <c r="S30" s="21"/>
      <c r="T30" s="72" t="str">
        <f t="shared" si="3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1.5" customHeight="1" x14ac:dyDescent="0.25">
      <c r="B31" s="22">
        <v>23</v>
      </c>
      <c r="C31" s="23" t="s">
        <v>1884</v>
      </c>
      <c r="D31" s="24" t="s">
        <v>381</v>
      </c>
      <c r="E31" s="25" t="s">
        <v>557</v>
      </c>
      <c r="F31" s="26" t="s">
        <v>558</v>
      </c>
      <c r="G31" s="23" t="s">
        <v>63</v>
      </c>
      <c r="H31" s="27">
        <v>9</v>
      </c>
      <c r="I31" s="27">
        <v>6</v>
      </c>
      <c r="J31" s="27" t="s">
        <v>25</v>
      </c>
      <c r="K31" s="27">
        <v>4</v>
      </c>
      <c r="L31" s="70">
        <v>5</v>
      </c>
      <c r="M31" s="28">
        <f t="shared" si="0"/>
        <v>5.3</v>
      </c>
      <c r="N31" s="29" t="str">
        <f t="shared" si="1"/>
        <v>D+</v>
      </c>
      <c r="O31" s="30" t="str">
        <f t="shared" si="2"/>
        <v>Trung bình yếu</v>
      </c>
      <c r="P31" s="31" t="str">
        <f>+IF(OR($H31=0,$I31=0,$J31=0,$K31=0),"Không đủ ĐKDT",IF(AND(L31=0,M31&gt;4),"Không đạt",""))</f>
        <v/>
      </c>
      <c r="Q31" s="32"/>
      <c r="R31" s="3"/>
      <c r="S31" s="21"/>
      <c r="T31" s="72" t="str">
        <f t="shared" si="3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1.5" customHeight="1" x14ac:dyDescent="0.25">
      <c r="B32" s="22">
        <v>24</v>
      </c>
      <c r="C32" s="23" t="s">
        <v>1885</v>
      </c>
      <c r="D32" s="24" t="s">
        <v>366</v>
      </c>
      <c r="E32" s="25" t="s">
        <v>559</v>
      </c>
      <c r="F32" s="26" t="s">
        <v>398</v>
      </c>
      <c r="G32" s="23" t="s">
        <v>164</v>
      </c>
      <c r="H32" s="27">
        <v>10</v>
      </c>
      <c r="I32" s="27">
        <v>4</v>
      </c>
      <c r="J32" s="27" t="s">
        <v>25</v>
      </c>
      <c r="K32" s="27">
        <v>4</v>
      </c>
      <c r="L32" s="70">
        <v>2</v>
      </c>
      <c r="M32" s="28">
        <f t="shared" si="0"/>
        <v>3.4</v>
      </c>
      <c r="N32" s="29" t="str">
        <f t="shared" si="1"/>
        <v>F</v>
      </c>
      <c r="O32" s="30" t="str">
        <f t="shared" si="2"/>
        <v>Kém</v>
      </c>
      <c r="P32" s="31" t="str">
        <f>+IF(OR($H32=0,$I32=0,$J32=0,$K32=0),"Không đủ ĐKDT",IF(AND(L32=0,M32&gt;4),"Không đạt",""))</f>
        <v/>
      </c>
      <c r="Q32" s="32"/>
      <c r="R32" s="3"/>
      <c r="S32" s="21"/>
      <c r="T32" s="72" t="str">
        <f t="shared" si="3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1.5" customHeight="1" x14ac:dyDescent="0.25">
      <c r="B33" s="22">
        <v>25</v>
      </c>
      <c r="C33" s="23" t="s">
        <v>1886</v>
      </c>
      <c r="D33" s="24" t="s">
        <v>1887</v>
      </c>
      <c r="E33" s="25" t="s">
        <v>1309</v>
      </c>
      <c r="F33" s="26" t="s">
        <v>479</v>
      </c>
      <c r="G33" s="23" t="s">
        <v>83</v>
      </c>
      <c r="H33" s="27">
        <v>5</v>
      </c>
      <c r="I33" s="27">
        <v>4</v>
      </c>
      <c r="J33" s="27" t="s">
        <v>25</v>
      </c>
      <c r="K33" s="27">
        <v>4</v>
      </c>
      <c r="L33" s="70">
        <v>1</v>
      </c>
      <c r="M33" s="28">
        <f t="shared" si="0"/>
        <v>2.2999999999999998</v>
      </c>
      <c r="N33" s="29" t="str">
        <f t="shared" si="1"/>
        <v>F</v>
      </c>
      <c r="O33" s="30" t="str">
        <f t="shared" si="2"/>
        <v>Kém</v>
      </c>
      <c r="P33" s="31" t="str">
        <f>+IF(OR($H33=0,$I33=0,$J33=0,$K33=0),"Không đủ ĐKDT",IF(AND(L33=0,M33&gt;4),"Không đạt",""))</f>
        <v/>
      </c>
      <c r="Q33" s="32"/>
      <c r="R33" s="3"/>
      <c r="S33" s="21"/>
      <c r="T33" s="72" t="str">
        <f t="shared" si="3"/>
        <v>Học lại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1.5" customHeight="1" x14ac:dyDescent="0.25">
      <c r="B34" s="22">
        <v>26</v>
      </c>
      <c r="C34" s="23" t="s">
        <v>1888</v>
      </c>
      <c r="D34" s="24" t="s">
        <v>1889</v>
      </c>
      <c r="E34" s="25" t="s">
        <v>1309</v>
      </c>
      <c r="F34" s="26" t="s">
        <v>1890</v>
      </c>
      <c r="G34" s="23" t="s">
        <v>1153</v>
      </c>
      <c r="H34" s="27">
        <v>5</v>
      </c>
      <c r="I34" s="27">
        <v>4</v>
      </c>
      <c r="J34" s="27" t="s">
        <v>25</v>
      </c>
      <c r="K34" s="27">
        <v>4</v>
      </c>
      <c r="L34" s="70">
        <v>1</v>
      </c>
      <c r="M34" s="28">
        <f t="shared" si="0"/>
        <v>2.2999999999999998</v>
      </c>
      <c r="N34" s="29" t="str">
        <f t="shared" si="1"/>
        <v>F</v>
      </c>
      <c r="O34" s="30" t="str">
        <f t="shared" si="2"/>
        <v>Kém</v>
      </c>
      <c r="P34" s="31" t="str">
        <f>+IF(OR($H34=0,$I34=0,$J34=0,$K34=0),"Không đủ ĐKDT",IF(AND(L34=0,M34&gt;4),"Không đạt",""))</f>
        <v/>
      </c>
      <c r="Q34" s="32"/>
      <c r="R34" s="3"/>
      <c r="S34" s="21"/>
      <c r="T34" s="72" t="str">
        <f t="shared" si="3"/>
        <v>Học lại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1.5" customHeight="1" x14ac:dyDescent="0.25">
      <c r="B35" s="22">
        <v>27</v>
      </c>
      <c r="C35" s="23" t="s">
        <v>1891</v>
      </c>
      <c r="D35" s="24" t="s">
        <v>385</v>
      </c>
      <c r="E35" s="25" t="s">
        <v>560</v>
      </c>
      <c r="F35" s="26" t="s">
        <v>1409</v>
      </c>
      <c r="G35" s="23" t="s">
        <v>53</v>
      </c>
      <c r="H35" s="27">
        <v>7</v>
      </c>
      <c r="I35" s="27">
        <v>4</v>
      </c>
      <c r="J35" s="27" t="s">
        <v>25</v>
      </c>
      <c r="K35" s="27">
        <v>4</v>
      </c>
      <c r="L35" s="70">
        <v>1</v>
      </c>
      <c r="M35" s="28">
        <f t="shared" si="0"/>
        <v>2.5</v>
      </c>
      <c r="N35" s="29" t="str">
        <f t="shared" si="1"/>
        <v>F</v>
      </c>
      <c r="O35" s="30" t="str">
        <f t="shared" si="2"/>
        <v>Kém</v>
      </c>
      <c r="P35" s="31" t="str">
        <f>+IF(OR($H35=0,$I35=0,$J35=0,$K35=0),"Không đủ ĐKDT",IF(AND(L35=0,M35&gt;4),"Không đạt",""))</f>
        <v/>
      </c>
      <c r="Q35" s="32"/>
      <c r="R35" s="3"/>
      <c r="S35" s="21"/>
      <c r="T35" s="72" t="str">
        <f t="shared" si="3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1.5" customHeight="1" x14ac:dyDescent="0.25">
      <c r="B36" s="22">
        <v>28</v>
      </c>
      <c r="C36" s="23" t="s">
        <v>1892</v>
      </c>
      <c r="D36" s="24" t="s">
        <v>1893</v>
      </c>
      <c r="E36" s="25" t="s">
        <v>1894</v>
      </c>
      <c r="F36" s="26" t="s">
        <v>374</v>
      </c>
      <c r="G36" s="23" t="s">
        <v>93</v>
      </c>
      <c r="H36" s="27">
        <v>1</v>
      </c>
      <c r="I36" s="27">
        <v>1</v>
      </c>
      <c r="J36" s="27" t="s">
        <v>25</v>
      </c>
      <c r="K36" s="27">
        <v>1</v>
      </c>
      <c r="L36" s="70">
        <v>0</v>
      </c>
      <c r="M36" s="28">
        <f t="shared" si="0"/>
        <v>0.4</v>
      </c>
      <c r="N36" s="29" t="str">
        <f t="shared" si="1"/>
        <v>F</v>
      </c>
      <c r="O36" s="30" t="str">
        <f t="shared" si="2"/>
        <v>Kém</v>
      </c>
      <c r="P36" s="75" t="s">
        <v>1087</v>
      </c>
      <c r="Q36" s="32"/>
      <c r="R36" s="3"/>
      <c r="S36" s="21"/>
      <c r="T36" s="72" t="str">
        <f t="shared" si="3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1.5" customHeight="1" x14ac:dyDescent="0.25">
      <c r="B37" s="22">
        <v>29</v>
      </c>
      <c r="C37" s="23" t="s">
        <v>1895</v>
      </c>
      <c r="D37" s="24" t="s">
        <v>1896</v>
      </c>
      <c r="E37" s="25" t="s">
        <v>1897</v>
      </c>
      <c r="F37" s="26" t="s">
        <v>1898</v>
      </c>
      <c r="G37" s="23" t="s">
        <v>115</v>
      </c>
      <c r="H37" s="27">
        <v>6</v>
      </c>
      <c r="I37" s="27">
        <v>4</v>
      </c>
      <c r="J37" s="27" t="s">
        <v>25</v>
      </c>
      <c r="K37" s="27">
        <v>4</v>
      </c>
      <c r="L37" s="70">
        <v>1</v>
      </c>
      <c r="M37" s="28">
        <f t="shared" si="0"/>
        <v>2.4</v>
      </c>
      <c r="N37" s="29" t="str">
        <f t="shared" si="1"/>
        <v>F</v>
      </c>
      <c r="O37" s="30" t="str">
        <f t="shared" si="2"/>
        <v>Kém</v>
      </c>
      <c r="P37" s="31" t="str">
        <f t="shared" ref="P37:P48" si="5">+IF(OR($H37=0,$I37=0,$J37=0,$K37=0),"Không đủ ĐKDT",IF(AND(L37=0,M37&gt;4),"Không đạt",""))</f>
        <v/>
      </c>
      <c r="Q37" s="32"/>
      <c r="R37" s="3"/>
      <c r="S37" s="21"/>
      <c r="T37" s="72" t="str">
        <f t="shared" si="3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1.5" customHeight="1" x14ac:dyDescent="0.25">
      <c r="B38" s="22">
        <v>30</v>
      </c>
      <c r="C38" s="23" t="s">
        <v>1899</v>
      </c>
      <c r="D38" s="24" t="s">
        <v>1868</v>
      </c>
      <c r="E38" s="25" t="s">
        <v>168</v>
      </c>
      <c r="F38" s="26" t="s">
        <v>1900</v>
      </c>
      <c r="G38" s="23" t="s">
        <v>83</v>
      </c>
      <c r="H38" s="27">
        <v>10</v>
      </c>
      <c r="I38" s="27">
        <v>4</v>
      </c>
      <c r="J38" s="27" t="s">
        <v>25</v>
      </c>
      <c r="K38" s="27">
        <v>4</v>
      </c>
      <c r="L38" s="70">
        <v>3</v>
      </c>
      <c r="M38" s="28">
        <f t="shared" si="0"/>
        <v>4</v>
      </c>
      <c r="N38" s="29" t="str">
        <f t="shared" si="1"/>
        <v>D</v>
      </c>
      <c r="O38" s="30" t="str">
        <f t="shared" si="2"/>
        <v>Trung bình yếu</v>
      </c>
      <c r="P38" s="31" t="str">
        <f t="shared" si="5"/>
        <v/>
      </c>
      <c r="Q38" s="32"/>
      <c r="R38" s="3"/>
      <c r="S38" s="21"/>
      <c r="T38" s="72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1.5" customHeight="1" x14ac:dyDescent="0.25">
      <c r="B39" s="22">
        <v>31</v>
      </c>
      <c r="C39" s="23" t="s">
        <v>1901</v>
      </c>
      <c r="D39" s="24" t="s">
        <v>1902</v>
      </c>
      <c r="E39" s="25" t="s">
        <v>561</v>
      </c>
      <c r="F39" s="26" t="s">
        <v>562</v>
      </c>
      <c r="G39" s="23" t="s">
        <v>164</v>
      </c>
      <c r="H39" s="27">
        <v>9</v>
      </c>
      <c r="I39" s="27">
        <v>4</v>
      </c>
      <c r="J39" s="27" t="s">
        <v>25</v>
      </c>
      <c r="K39" s="27">
        <v>5</v>
      </c>
      <c r="L39" s="70">
        <v>4</v>
      </c>
      <c r="M39" s="28">
        <f t="shared" si="0"/>
        <v>4.7</v>
      </c>
      <c r="N39" s="29" t="str">
        <f t="shared" si="1"/>
        <v>D</v>
      </c>
      <c r="O39" s="30" t="str">
        <f t="shared" si="2"/>
        <v>Trung bình yếu</v>
      </c>
      <c r="P39" s="31" t="str">
        <f t="shared" si="5"/>
        <v/>
      </c>
      <c r="Q39" s="32"/>
      <c r="R39" s="3"/>
      <c r="S39" s="21"/>
      <c r="T39" s="72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1.5" customHeight="1" x14ac:dyDescent="0.25">
      <c r="B40" s="22">
        <v>32</v>
      </c>
      <c r="C40" s="23" t="s">
        <v>1903</v>
      </c>
      <c r="D40" s="24" t="s">
        <v>1904</v>
      </c>
      <c r="E40" s="25" t="s">
        <v>1905</v>
      </c>
      <c r="F40" s="26" t="s">
        <v>1906</v>
      </c>
      <c r="G40" s="23" t="s">
        <v>1907</v>
      </c>
      <c r="H40" s="27">
        <v>6</v>
      </c>
      <c r="I40" s="27">
        <v>4</v>
      </c>
      <c r="J40" s="27" t="s">
        <v>25</v>
      </c>
      <c r="K40" s="27">
        <v>4</v>
      </c>
      <c r="L40" s="70">
        <v>6</v>
      </c>
      <c r="M40" s="28">
        <f t="shared" si="0"/>
        <v>5.4</v>
      </c>
      <c r="N40" s="29" t="str">
        <f t="shared" si="1"/>
        <v>D+</v>
      </c>
      <c r="O40" s="30" t="str">
        <f t="shared" si="2"/>
        <v>Trung bình yếu</v>
      </c>
      <c r="P40" s="31" t="str">
        <f t="shared" si="5"/>
        <v/>
      </c>
      <c r="Q40" s="32"/>
      <c r="R40" s="3"/>
      <c r="S40" s="21"/>
      <c r="T40" s="72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1.5" customHeight="1" x14ac:dyDescent="0.25">
      <c r="B41" s="22">
        <v>33</v>
      </c>
      <c r="C41" s="23" t="s">
        <v>1908</v>
      </c>
      <c r="D41" s="24" t="s">
        <v>463</v>
      </c>
      <c r="E41" s="25" t="s">
        <v>563</v>
      </c>
      <c r="F41" s="26" t="s">
        <v>1909</v>
      </c>
      <c r="G41" s="23" t="s">
        <v>154</v>
      </c>
      <c r="H41" s="27">
        <v>10</v>
      </c>
      <c r="I41" s="27">
        <v>4</v>
      </c>
      <c r="J41" s="27" t="s">
        <v>25</v>
      </c>
      <c r="K41" s="27">
        <v>4</v>
      </c>
      <c r="L41" s="70">
        <v>6</v>
      </c>
      <c r="M41" s="28">
        <f t="shared" ref="M41:M72" si="6">ROUND(SUMPRODUCT(H41:L41,$H$8:$L$8)/100,1)</f>
        <v>5.8</v>
      </c>
      <c r="N41" s="29" t="str">
        <f t="shared" ref="N41:N72" si="7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2" si="8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si="5"/>
        <v/>
      </c>
      <c r="Q41" s="32"/>
      <c r="R41" s="3"/>
      <c r="S41" s="21"/>
      <c r="T41" s="72" t="str">
        <f t="shared" ref="T41:T72" si="9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1.5" customHeight="1" x14ac:dyDescent="0.25">
      <c r="B42" s="22">
        <v>34</v>
      </c>
      <c r="C42" s="23" t="s">
        <v>1910</v>
      </c>
      <c r="D42" s="24" t="s">
        <v>101</v>
      </c>
      <c r="E42" s="25" t="s">
        <v>199</v>
      </c>
      <c r="F42" s="26" t="s">
        <v>1480</v>
      </c>
      <c r="G42" s="23" t="s">
        <v>83</v>
      </c>
      <c r="H42" s="27">
        <v>6</v>
      </c>
      <c r="I42" s="27">
        <v>4</v>
      </c>
      <c r="J42" s="27" t="s">
        <v>25</v>
      </c>
      <c r="K42" s="27">
        <v>4</v>
      </c>
      <c r="L42" s="70">
        <v>7</v>
      </c>
      <c r="M42" s="28">
        <f t="shared" si="6"/>
        <v>6</v>
      </c>
      <c r="N42" s="29" t="str">
        <f t="shared" si="7"/>
        <v>C</v>
      </c>
      <c r="O42" s="30" t="str">
        <f t="shared" si="8"/>
        <v>Trung bình</v>
      </c>
      <c r="P42" s="31" t="str">
        <f t="shared" si="5"/>
        <v/>
      </c>
      <c r="Q42" s="32"/>
      <c r="R42" s="3"/>
      <c r="S42" s="21"/>
      <c r="T42" s="72" t="str">
        <f t="shared" si="9"/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31.5" customHeight="1" x14ac:dyDescent="0.25">
      <c r="B43" s="22">
        <v>35</v>
      </c>
      <c r="C43" s="23" t="s">
        <v>1911</v>
      </c>
      <c r="D43" s="24" t="s">
        <v>1912</v>
      </c>
      <c r="E43" s="25" t="s">
        <v>1163</v>
      </c>
      <c r="F43" s="26" t="s">
        <v>479</v>
      </c>
      <c r="G43" s="23" t="s">
        <v>78</v>
      </c>
      <c r="H43" s="27">
        <v>7</v>
      </c>
      <c r="I43" s="27">
        <v>5</v>
      </c>
      <c r="J43" s="27" t="s">
        <v>25</v>
      </c>
      <c r="K43" s="27">
        <v>4</v>
      </c>
      <c r="L43" s="70">
        <v>4</v>
      </c>
      <c r="M43" s="28">
        <f t="shared" si="6"/>
        <v>4.4000000000000004</v>
      </c>
      <c r="N43" s="29" t="str">
        <f t="shared" si="7"/>
        <v>D</v>
      </c>
      <c r="O43" s="30" t="str">
        <f t="shared" si="8"/>
        <v>Trung bình yếu</v>
      </c>
      <c r="P43" s="31" t="str">
        <f t="shared" si="5"/>
        <v/>
      </c>
      <c r="Q43" s="32"/>
      <c r="R43" s="3"/>
      <c r="S43" s="21"/>
      <c r="T43" s="72" t="str">
        <f t="shared" si="9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1.5" customHeight="1" x14ac:dyDescent="0.25">
      <c r="B44" s="22">
        <v>36</v>
      </c>
      <c r="C44" s="23" t="s">
        <v>1913</v>
      </c>
      <c r="D44" s="24" t="s">
        <v>1914</v>
      </c>
      <c r="E44" s="25" t="s">
        <v>1915</v>
      </c>
      <c r="F44" s="26" t="s">
        <v>1916</v>
      </c>
      <c r="G44" s="23" t="s">
        <v>154</v>
      </c>
      <c r="H44" s="27">
        <v>8</v>
      </c>
      <c r="I44" s="27">
        <v>4</v>
      </c>
      <c r="J44" s="27" t="s">
        <v>25</v>
      </c>
      <c r="K44" s="27">
        <v>4</v>
      </c>
      <c r="L44" s="70">
        <v>4</v>
      </c>
      <c r="M44" s="28">
        <f t="shared" si="6"/>
        <v>4.4000000000000004</v>
      </c>
      <c r="N44" s="29" t="str">
        <f t="shared" si="7"/>
        <v>D</v>
      </c>
      <c r="O44" s="30" t="str">
        <f t="shared" si="8"/>
        <v>Trung bình yếu</v>
      </c>
      <c r="P44" s="31" t="str">
        <f t="shared" si="5"/>
        <v/>
      </c>
      <c r="Q44" s="32"/>
      <c r="R44" s="3"/>
      <c r="S44" s="21"/>
      <c r="T44" s="72" t="str">
        <f t="shared" si="9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1.5" customHeight="1" x14ac:dyDescent="0.25">
      <c r="B45" s="22">
        <v>37</v>
      </c>
      <c r="C45" s="23" t="s">
        <v>1917</v>
      </c>
      <c r="D45" s="24" t="s">
        <v>1918</v>
      </c>
      <c r="E45" s="25" t="s">
        <v>210</v>
      </c>
      <c r="F45" s="26" t="s">
        <v>564</v>
      </c>
      <c r="G45" s="23" t="s">
        <v>164</v>
      </c>
      <c r="H45" s="27">
        <v>10</v>
      </c>
      <c r="I45" s="27">
        <v>4</v>
      </c>
      <c r="J45" s="27" t="s">
        <v>25</v>
      </c>
      <c r="K45" s="27">
        <v>4</v>
      </c>
      <c r="L45" s="70">
        <v>4</v>
      </c>
      <c r="M45" s="28">
        <f t="shared" si="6"/>
        <v>4.5999999999999996</v>
      </c>
      <c r="N45" s="29" t="str">
        <f t="shared" si="7"/>
        <v>D</v>
      </c>
      <c r="O45" s="30" t="str">
        <f t="shared" si="8"/>
        <v>Trung bình yếu</v>
      </c>
      <c r="P45" s="31" t="str">
        <f t="shared" si="5"/>
        <v/>
      </c>
      <c r="Q45" s="32"/>
      <c r="R45" s="3"/>
      <c r="S45" s="21"/>
      <c r="T45" s="72" t="str">
        <f t="shared" si="9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1.5" customHeight="1" x14ac:dyDescent="0.25">
      <c r="B46" s="22">
        <v>38</v>
      </c>
      <c r="C46" s="23" t="s">
        <v>1919</v>
      </c>
      <c r="D46" s="24" t="s">
        <v>565</v>
      </c>
      <c r="E46" s="25" t="s">
        <v>401</v>
      </c>
      <c r="F46" s="26" t="s">
        <v>566</v>
      </c>
      <c r="G46" s="23" t="s">
        <v>53</v>
      </c>
      <c r="H46" s="27">
        <v>9</v>
      </c>
      <c r="I46" s="27">
        <v>4</v>
      </c>
      <c r="J46" s="27" t="s">
        <v>25</v>
      </c>
      <c r="K46" s="27">
        <v>6</v>
      </c>
      <c r="L46" s="70">
        <v>5</v>
      </c>
      <c r="M46" s="28">
        <f t="shared" si="6"/>
        <v>5.5</v>
      </c>
      <c r="N46" s="29" t="str">
        <f t="shared" si="7"/>
        <v>C</v>
      </c>
      <c r="O46" s="30" t="str">
        <f t="shared" si="8"/>
        <v>Trung bình</v>
      </c>
      <c r="P46" s="31" t="str">
        <f t="shared" si="5"/>
        <v/>
      </c>
      <c r="Q46" s="32"/>
      <c r="R46" s="3"/>
      <c r="S46" s="21"/>
      <c r="T46" s="72" t="str">
        <f t="shared" si="9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1.5" customHeight="1" x14ac:dyDescent="0.25">
      <c r="B47" s="22">
        <v>39</v>
      </c>
      <c r="C47" s="23" t="s">
        <v>1920</v>
      </c>
      <c r="D47" s="24" t="s">
        <v>1921</v>
      </c>
      <c r="E47" s="25" t="s">
        <v>401</v>
      </c>
      <c r="F47" s="26" t="s">
        <v>391</v>
      </c>
      <c r="G47" s="23" t="s">
        <v>164</v>
      </c>
      <c r="H47" s="27">
        <v>9</v>
      </c>
      <c r="I47" s="27">
        <v>4</v>
      </c>
      <c r="J47" s="27" t="s">
        <v>25</v>
      </c>
      <c r="K47" s="27">
        <v>4</v>
      </c>
      <c r="L47" s="70">
        <v>1</v>
      </c>
      <c r="M47" s="28">
        <f t="shared" si="6"/>
        <v>2.7</v>
      </c>
      <c r="N47" s="29" t="str">
        <f t="shared" si="7"/>
        <v>F</v>
      </c>
      <c r="O47" s="30" t="str">
        <f t="shared" si="8"/>
        <v>Kém</v>
      </c>
      <c r="P47" s="31" t="str">
        <f t="shared" si="5"/>
        <v/>
      </c>
      <c r="Q47" s="32"/>
      <c r="R47" s="3"/>
      <c r="S47" s="21"/>
      <c r="T47" s="72" t="str">
        <f t="shared" si="9"/>
        <v>Học lại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1.5" customHeight="1" x14ac:dyDescent="0.25">
      <c r="B48" s="22">
        <v>40</v>
      </c>
      <c r="C48" s="23" t="s">
        <v>1922</v>
      </c>
      <c r="D48" s="24" t="s">
        <v>1923</v>
      </c>
      <c r="E48" s="25" t="s">
        <v>214</v>
      </c>
      <c r="F48" s="26" t="s">
        <v>1209</v>
      </c>
      <c r="G48" s="23" t="s">
        <v>129</v>
      </c>
      <c r="H48" s="27">
        <v>9</v>
      </c>
      <c r="I48" s="27">
        <v>4</v>
      </c>
      <c r="J48" s="27" t="s">
        <v>25</v>
      </c>
      <c r="K48" s="27">
        <v>5</v>
      </c>
      <c r="L48" s="70">
        <v>3</v>
      </c>
      <c r="M48" s="28">
        <f t="shared" si="6"/>
        <v>4.0999999999999996</v>
      </c>
      <c r="N48" s="29" t="str">
        <f t="shared" si="7"/>
        <v>D</v>
      </c>
      <c r="O48" s="30" t="str">
        <f t="shared" si="8"/>
        <v>Trung bình yếu</v>
      </c>
      <c r="P48" s="31" t="str">
        <f t="shared" si="5"/>
        <v/>
      </c>
      <c r="Q48" s="32"/>
      <c r="R48" s="3"/>
      <c r="S48" s="21"/>
      <c r="T48" s="72" t="str">
        <f t="shared" si="9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1.5" customHeight="1" x14ac:dyDescent="0.25">
      <c r="B49" s="22">
        <v>41</v>
      </c>
      <c r="C49" s="23" t="s">
        <v>1924</v>
      </c>
      <c r="D49" s="24" t="s">
        <v>1623</v>
      </c>
      <c r="E49" s="25" t="s">
        <v>214</v>
      </c>
      <c r="F49" s="26" t="s">
        <v>1207</v>
      </c>
      <c r="G49" s="23" t="s">
        <v>115</v>
      </c>
      <c r="H49" s="27">
        <v>7</v>
      </c>
      <c r="I49" s="27">
        <v>4</v>
      </c>
      <c r="J49" s="27" t="s">
        <v>25</v>
      </c>
      <c r="K49" s="27">
        <v>4</v>
      </c>
      <c r="L49" s="70">
        <v>0</v>
      </c>
      <c r="M49" s="28">
        <f t="shared" si="6"/>
        <v>1.9</v>
      </c>
      <c r="N49" s="29" t="str">
        <f t="shared" si="7"/>
        <v>F</v>
      </c>
      <c r="O49" s="30" t="str">
        <f t="shared" si="8"/>
        <v>Kém</v>
      </c>
      <c r="P49" s="75" t="s">
        <v>1087</v>
      </c>
      <c r="Q49" s="32"/>
      <c r="R49" s="3"/>
      <c r="S49" s="21"/>
      <c r="T49" s="72" t="str">
        <f t="shared" si="9"/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1.5" customHeight="1" x14ac:dyDescent="0.25">
      <c r="B50" s="22">
        <v>42</v>
      </c>
      <c r="C50" s="23" t="s">
        <v>1925</v>
      </c>
      <c r="D50" s="24" t="s">
        <v>50</v>
      </c>
      <c r="E50" s="25" t="s">
        <v>214</v>
      </c>
      <c r="F50" s="26" t="s">
        <v>567</v>
      </c>
      <c r="G50" s="23" t="s">
        <v>164</v>
      </c>
      <c r="H50" s="27">
        <v>10</v>
      </c>
      <c r="I50" s="27">
        <v>4</v>
      </c>
      <c r="J50" s="27" t="s">
        <v>25</v>
      </c>
      <c r="K50" s="27">
        <v>5</v>
      </c>
      <c r="L50" s="70">
        <v>5</v>
      </c>
      <c r="M50" s="28">
        <f t="shared" si="6"/>
        <v>5.4</v>
      </c>
      <c r="N50" s="29" t="str">
        <f t="shared" si="7"/>
        <v>D+</v>
      </c>
      <c r="O50" s="30" t="str">
        <f t="shared" si="8"/>
        <v>Trung bình yếu</v>
      </c>
      <c r="P50" s="31" t="str">
        <f>+IF(OR($H50=0,$I50=0,$J50=0,$K50=0),"Không đủ ĐKDT",IF(AND(L50=0,M50&gt;4),"Không đạt",""))</f>
        <v/>
      </c>
      <c r="Q50" s="32"/>
      <c r="R50" s="3"/>
      <c r="S50" s="21"/>
      <c r="T50" s="72" t="str">
        <f t="shared" si="9"/>
        <v>Đạt</v>
      </c>
      <c r="U50" s="62"/>
      <c r="V50" s="62"/>
      <c r="W50" s="62"/>
      <c r="X50" s="54"/>
      <c r="Y50" s="54"/>
      <c r="Z50" s="54"/>
      <c r="AA50" s="54"/>
      <c r="AB50" s="53"/>
      <c r="AC50" s="54"/>
      <c r="AD50" s="54"/>
      <c r="AE50" s="54"/>
      <c r="AF50" s="54"/>
      <c r="AG50" s="54"/>
      <c r="AH50" s="54"/>
      <c r="AI50" s="55"/>
    </row>
    <row r="51" spans="2:35" ht="31.5" customHeight="1" x14ac:dyDescent="0.25">
      <c r="B51" s="22">
        <v>43</v>
      </c>
      <c r="C51" s="23" t="s">
        <v>1926</v>
      </c>
      <c r="D51" s="24" t="s">
        <v>1927</v>
      </c>
      <c r="E51" s="25" t="s">
        <v>220</v>
      </c>
      <c r="F51" s="26" t="s">
        <v>1928</v>
      </c>
      <c r="G51" s="23" t="s">
        <v>1701</v>
      </c>
      <c r="H51" s="27">
        <v>5</v>
      </c>
      <c r="I51" s="27">
        <v>4</v>
      </c>
      <c r="J51" s="27" t="s">
        <v>25</v>
      </c>
      <c r="K51" s="27">
        <v>4</v>
      </c>
      <c r="L51" s="70">
        <v>0</v>
      </c>
      <c r="M51" s="28">
        <f t="shared" si="6"/>
        <v>1.7</v>
      </c>
      <c r="N51" s="29" t="str">
        <f t="shared" si="7"/>
        <v>F</v>
      </c>
      <c r="O51" s="30" t="str">
        <f t="shared" si="8"/>
        <v>Kém</v>
      </c>
      <c r="P51" s="75" t="s">
        <v>1087</v>
      </c>
      <c r="Q51" s="32"/>
      <c r="R51" s="3"/>
      <c r="S51" s="21"/>
      <c r="T51" s="72" t="str">
        <f t="shared" si="9"/>
        <v>Học lại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1.5" customHeight="1" x14ac:dyDescent="0.25">
      <c r="B52" s="22">
        <v>44</v>
      </c>
      <c r="C52" s="23" t="s">
        <v>1929</v>
      </c>
      <c r="D52" s="24" t="s">
        <v>1930</v>
      </c>
      <c r="E52" s="25" t="s">
        <v>568</v>
      </c>
      <c r="F52" s="26" t="s">
        <v>181</v>
      </c>
      <c r="G52" s="23" t="s">
        <v>53</v>
      </c>
      <c r="H52" s="27">
        <v>8</v>
      </c>
      <c r="I52" s="27">
        <v>4</v>
      </c>
      <c r="J52" s="27" t="s">
        <v>25</v>
      </c>
      <c r="K52" s="27">
        <v>4</v>
      </c>
      <c r="L52" s="70">
        <v>2</v>
      </c>
      <c r="M52" s="28">
        <f t="shared" si="6"/>
        <v>3.2</v>
      </c>
      <c r="N52" s="29" t="str">
        <f t="shared" si="7"/>
        <v>F</v>
      </c>
      <c r="O52" s="30" t="str">
        <f t="shared" si="8"/>
        <v>Kém</v>
      </c>
      <c r="P52" s="31" t="str">
        <f>+IF(OR($H52=0,$I52=0,$J52=0,$K52=0),"Không đủ ĐKDT",IF(AND(L52=0,M52&gt;4),"Không đạt",""))</f>
        <v/>
      </c>
      <c r="Q52" s="32"/>
      <c r="R52" s="3"/>
      <c r="S52" s="21"/>
      <c r="T52" s="72" t="str">
        <f t="shared" si="9"/>
        <v>Học lại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1.5" customHeight="1" x14ac:dyDescent="0.25">
      <c r="B53" s="22">
        <v>45</v>
      </c>
      <c r="C53" s="23" t="s">
        <v>1931</v>
      </c>
      <c r="D53" s="24" t="s">
        <v>1932</v>
      </c>
      <c r="E53" s="25" t="s">
        <v>568</v>
      </c>
      <c r="F53" s="26" t="s">
        <v>1933</v>
      </c>
      <c r="G53" s="23" t="s">
        <v>73</v>
      </c>
      <c r="H53" s="27">
        <v>1</v>
      </c>
      <c r="I53" s="27">
        <v>1</v>
      </c>
      <c r="J53" s="27" t="s">
        <v>25</v>
      </c>
      <c r="K53" s="27">
        <v>1</v>
      </c>
      <c r="L53" s="70">
        <v>0</v>
      </c>
      <c r="M53" s="28">
        <f t="shared" si="6"/>
        <v>0.4</v>
      </c>
      <c r="N53" s="29" t="str">
        <f t="shared" si="7"/>
        <v>F</v>
      </c>
      <c r="O53" s="30" t="str">
        <f t="shared" si="8"/>
        <v>Kém</v>
      </c>
      <c r="P53" s="75" t="s">
        <v>1087</v>
      </c>
      <c r="Q53" s="32"/>
      <c r="R53" s="3"/>
      <c r="S53" s="21"/>
      <c r="T53" s="72" t="str">
        <f t="shared" si="9"/>
        <v>Học lại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1.5" customHeight="1" x14ac:dyDescent="0.25">
      <c r="B54" s="22">
        <v>46</v>
      </c>
      <c r="C54" s="23" t="s">
        <v>1934</v>
      </c>
      <c r="D54" s="24" t="s">
        <v>1556</v>
      </c>
      <c r="E54" s="25" t="s">
        <v>243</v>
      </c>
      <c r="F54" s="26" t="s">
        <v>147</v>
      </c>
      <c r="G54" s="23" t="s">
        <v>53</v>
      </c>
      <c r="H54" s="27">
        <v>7</v>
      </c>
      <c r="I54" s="27">
        <v>6</v>
      </c>
      <c r="J54" s="27" t="s">
        <v>25</v>
      </c>
      <c r="K54" s="27">
        <v>4</v>
      </c>
      <c r="L54" s="70">
        <v>3</v>
      </c>
      <c r="M54" s="28">
        <f t="shared" si="6"/>
        <v>3.9</v>
      </c>
      <c r="N54" s="29" t="str">
        <f t="shared" si="7"/>
        <v>F</v>
      </c>
      <c r="O54" s="30" t="str">
        <f t="shared" si="8"/>
        <v>Kém</v>
      </c>
      <c r="P54" s="31" t="str">
        <f>+IF(OR($H54=0,$I54=0,$J54=0,$K54=0),"Không đủ ĐKDT",IF(AND(L54=0,M54&gt;4),"Không đạt",""))</f>
        <v/>
      </c>
      <c r="Q54" s="32"/>
      <c r="R54" s="3"/>
      <c r="S54" s="21"/>
      <c r="T54" s="72" t="str">
        <f t="shared" si="9"/>
        <v>Học lại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1.5" customHeight="1" x14ac:dyDescent="0.25">
      <c r="B55" s="22">
        <v>47</v>
      </c>
      <c r="C55" s="23" t="s">
        <v>1935</v>
      </c>
      <c r="D55" s="24" t="s">
        <v>61</v>
      </c>
      <c r="E55" s="25" t="s">
        <v>247</v>
      </c>
      <c r="F55" s="26" t="s">
        <v>302</v>
      </c>
      <c r="G55" s="23" t="s">
        <v>154</v>
      </c>
      <c r="H55" s="27">
        <v>9</v>
      </c>
      <c r="I55" s="27">
        <v>4</v>
      </c>
      <c r="J55" s="27" t="s">
        <v>25</v>
      </c>
      <c r="K55" s="27">
        <v>4</v>
      </c>
      <c r="L55" s="70">
        <v>5</v>
      </c>
      <c r="M55" s="28">
        <f t="shared" si="6"/>
        <v>5.0999999999999996</v>
      </c>
      <c r="N55" s="29" t="str">
        <f t="shared" si="7"/>
        <v>D+</v>
      </c>
      <c r="O55" s="30" t="str">
        <f t="shared" si="8"/>
        <v>Trung bình yếu</v>
      </c>
      <c r="P55" s="31" t="str">
        <f>+IF(OR($H55=0,$I55=0,$J55=0,$K55=0),"Không đủ ĐKDT",IF(AND(L55=0,M55&gt;4),"Không đạt",""))</f>
        <v/>
      </c>
      <c r="Q55" s="32"/>
      <c r="R55" s="3"/>
      <c r="S55" s="21"/>
      <c r="T55" s="72" t="str">
        <f t="shared" si="9"/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1.5" customHeight="1" x14ac:dyDescent="0.25">
      <c r="B56" s="22">
        <v>48</v>
      </c>
      <c r="C56" s="23" t="s">
        <v>1936</v>
      </c>
      <c r="D56" s="24" t="s">
        <v>1798</v>
      </c>
      <c r="E56" s="25" t="s">
        <v>247</v>
      </c>
      <c r="F56" s="26" t="s">
        <v>1937</v>
      </c>
      <c r="G56" s="23" t="s">
        <v>115</v>
      </c>
      <c r="H56" s="27">
        <v>7</v>
      </c>
      <c r="I56" s="27">
        <v>6</v>
      </c>
      <c r="J56" s="27" t="s">
        <v>25</v>
      </c>
      <c r="K56" s="27">
        <v>4</v>
      </c>
      <c r="L56" s="70">
        <v>0</v>
      </c>
      <c r="M56" s="28">
        <f t="shared" si="6"/>
        <v>2.1</v>
      </c>
      <c r="N56" s="29" t="str">
        <f t="shared" si="7"/>
        <v>F</v>
      </c>
      <c r="O56" s="30" t="str">
        <f t="shared" si="8"/>
        <v>Kém</v>
      </c>
      <c r="P56" s="75" t="s">
        <v>1087</v>
      </c>
      <c r="Q56" s="32"/>
      <c r="R56" s="3"/>
      <c r="S56" s="21"/>
      <c r="T56" s="72" t="str">
        <f t="shared" si="9"/>
        <v>Học lại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1.5" customHeight="1" x14ac:dyDescent="0.25">
      <c r="B57" s="22">
        <v>49</v>
      </c>
      <c r="C57" s="23" t="s">
        <v>1938</v>
      </c>
      <c r="D57" s="24" t="s">
        <v>1680</v>
      </c>
      <c r="E57" s="25" t="s">
        <v>434</v>
      </c>
      <c r="F57" s="26" t="s">
        <v>1939</v>
      </c>
      <c r="G57" s="23" t="s">
        <v>1268</v>
      </c>
      <c r="H57" s="27">
        <v>5</v>
      </c>
      <c r="I57" s="27">
        <v>4</v>
      </c>
      <c r="J57" s="27" t="s">
        <v>25</v>
      </c>
      <c r="K57" s="27">
        <v>4</v>
      </c>
      <c r="L57" s="70">
        <v>2</v>
      </c>
      <c r="M57" s="28">
        <f t="shared" si="6"/>
        <v>2.9</v>
      </c>
      <c r="N57" s="29" t="str">
        <f t="shared" si="7"/>
        <v>F</v>
      </c>
      <c r="O57" s="30" t="str">
        <f t="shared" si="8"/>
        <v>Kém</v>
      </c>
      <c r="P57" s="31" t="str">
        <f>+IF(OR($H57=0,$I57=0,$J57=0,$K57=0),"Không đủ ĐKDT",IF(AND(L57=0,M57&gt;4),"Không đạt",""))</f>
        <v/>
      </c>
      <c r="Q57" s="32"/>
      <c r="R57" s="3"/>
      <c r="S57" s="21"/>
      <c r="T57" s="72" t="str">
        <f t="shared" si="9"/>
        <v>Học lại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1.5" customHeight="1" x14ac:dyDescent="0.25">
      <c r="B58" s="22">
        <v>50</v>
      </c>
      <c r="C58" s="23" t="s">
        <v>1940</v>
      </c>
      <c r="D58" s="24" t="s">
        <v>1941</v>
      </c>
      <c r="E58" s="25" t="s">
        <v>1206</v>
      </c>
      <c r="F58" s="26" t="s">
        <v>569</v>
      </c>
      <c r="G58" s="23" t="s">
        <v>154</v>
      </c>
      <c r="H58" s="27">
        <v>7</v>
      </c>
      <c r="I58" s="27">
        <v>4</v>
      </c>
      <c r="J58" s="27" t="s">
        <v>25</v>
      </c>
      <c r="K58" s="27">
        <v>4</v>
      </c>
      <c r="L58" s="70">
        <v>2</v>
      </c>
      <c r="M58" s="28">
        <f t="shared" si="6"/>
        <v>3.1</v>
      </c>
      <c r="N58" s="29" t="str">
        <f t="shared" si="7"/>
        <v>F</v>
      </c>
      <c r="O58" s="30" t="str">
        <f t="shared" si="8"/>
        <v>Kém</v>
      </c>
      <c r="P58" s="31" t="str">
        <f>+IF(OR($H58=0,$I58=0,$J58=0,$K58=0),"Không đủ ĐKDT",IF(AND(L58=0,M58&gt;4),"Không đạt",""))</f>
        <v/>
      </c>
      <c r="Q58" s="32"/>
      <c r="R58" s="3"/>
      <c r="S58" s="21"/>
      <c r="T58" s="72" t="str">
        <f t="shared" si="9"/>
        <v>Học lại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1.5" customHeight="1" x14ac:dyDescent="0.25">
      <c r="B59" s="22">
        <v>51</v>
      </c>
      <c r="C59" s="23" t="s">
        <v>1942</v>
      </c>
      <c r="D59" s="24" t="s">
        <v>512</v>
      </c>
      <c r="E59" s="25" t="s">
        <v>1206</v>
      </c>
      <c r="F59" s="26" t="s">
        <v>570</v>
      </c>
      <c r="G59" s="23" t="s">
        <v>115</v>
      </c>
      <c r="H59" s="27">
        <v>4</v>
      </c>
      <c r="I59" s="27">
        <v>4</v>
      </c>
      <c r="J59" s="27" t="s">
        <v>25</v>
      </c>
      <c r="K59" s="27">
        <v>4</v>
      </c>
      <c r="L59" s="70">
        <v>0</v>
      </c>
      <c r="M59" s="28">
        <f t="shared" si="6"/>
        <v>1.6</v>
      </c>
      <c r="N59" s="29" t="str">
        <f t="shared" si="7"/>
        <v>F</v>
      </c>
      <c r="O59" s="30" t="str">
        <f t="shared" si="8"/>
        <v>Kém</v>
      </c>
      <c r="P59" s="75" t="s">
        <v>1087</v>
      </c>
      <c r="Q59" s="32"/>
      <c r="R59" s="3"/>
      <c r="S59" s="21"/>
      <c r="T59" s="72" t="str">
        <f t="shared" si="9"/>
        <v>Học lại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1.5" customHeight="1" x14ac:dyDescent="0.25">
      <c r="B60" s="22">
        <v>52</v>
      </c>
      <c r="C60" s="23" t="s">
        <v>1943</v>
      </c>
      <c r="D60" s="24" t="s">
        <v>206</v>
      </c>
      <c r="E60" s="25" t="s">
        <v>1944</v>
      </c>
      <c r="F60" s="26" t="s">
        <v>571</v>
      </c>
      <c r="G60" s="23" t="s">
        <v>164</v>
      </c>
      <c r="H60" s="27">
        <v>10</v>
      </c>
      <c r="I60" s="27">
        <v>4</v>
      </c>
      <c r="J60" s="27" t="s">
        <v>25</v>
      </c>
      <c r="K60" s="27">
        <v>4</v>
      </c>
      <c r="L60" s="70">
        <v>3</v>
      </c>
      <c r="M60" s="28">
        <f t="shared" si="6"/>
        <v>4</v>
      </c>
      <c r="N60" s="29" t="str">
        <f t="shared" si="7"/>
        <v>D</v>
      </c>
      <c r="O60" s="30" t="str">
        <f t="shared" si="8"/>
        <v>Trung bình yếu</v>
      </c>
      <c r="P60" s="31" t="str">
        <f>+IF(OR($H60=0,$I60=0,$J60=0,$K60=0),"Không đủ ĐKDT",IF(AND(L60=0,M60&gt;4),"Không đạt",""))</f>
        <v/>
      </c>
      <c r="Q60" s="32"/>
      <c r="R60" s="3"/>
      <c r="S60" s="21"/>
      <c r="T60" s="72" t="str">
        <f t="shared" si="9"/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1.5" customHeight="1" x14ac:dyDescent="0.25">
      <c r="B61" s="22">
        <v>53</v>
      </c>
      <c r="C61" s="23" t="s">
        <v>1945</v>
      </c>
      <c r="D61" s="24" t="s">
        <v>1946</v>
      </c>
      <c r="E61" s="25" t="s">
        <v>264</v>
      </c>
      <c r="F61" s="26" t="s">
        <v>537</v>
      </c>
      <c r="G61" s="23" t="s">
        <v>164</v>
      </c>
      <c r="H61" s="27">
        <v>7</v>
      </c>
      <c r="I61" s="27">
        <v>4</v>
      </c>
      <c r="J61" s="27" t="s">
        <v>25</v>
      </c>
      <c r="K61" s="27">
        <v>4</v>
      </c>
      <c r="L61" s="70">
        <v>2</v>
      </c>
      <c r="M61" s="28">
        <f t="shared" si="6"/>
        <v>3.1</v>
      </c>
      <c r="N61" s="29" t="str">
        <f t="shared" si="7"/>
        <v>F</v>
      </c>
      <c r="O61" s="30" t="str">
        <f t="shared" si="8"/>
        <v>Kém</v>
      </c>
      <c r="P61" s="31" t="str">
        <f>+IF(OR($H61=0,$I61=0,$J61=0,$K61=0),"Không đủ ĐKDT",IF(AND(L61=0,M61&gt;4),"Không đạt",""))</f>
        <v/>
      </c>
      <c r="Q61" s="32"/>
      <c r="R61" s="3"/>
      <c r="S61" s="21"/>
      <c r="T61" s="72" t="str">
        <f t="shared" si="9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1.5" customHeight="1" x14ac:dyDescent="0.25">
      <c r="B62" s="22">
        <v>54</v>
      </c>
      <c r="C62" s="23" t="s">
        <v>1947</v>
      </c>
      <c r="D62" s="24" t="s">
        <v>166</v>
      </c>
      <c r="E62" s="25" t="s">
        <v>264</v>
      </c>
      <c r="F62" s="26" t="s">
        <v>333</v>
      </c>
      <c r="G62" s="23" t="s">
        <v>115</v>
      </c>
      <c r="H62" s="27">
        <v>7</v>
      </c>
      <c r="I62" s="27">
        <v>4</v>
      </c>
      <c r="J62" s="27" t="s">
        <v>25</v>
      </c>
      <c r="K62" s="27">
        <v>4</v>
      </c>
      <c r="L62" s="70">
        <v>0</v>
      </c>
      <c r="M62" s="28">
        <f t="shared" si="6"/>
        <v>1.9</v>
      </c>
      <c r="N62" s="29" t="str">
        <f t="shared" si="7"/>
        <v>F</v>
      </c>
      <c r="O62" s="30" t="str">
        <f t="shared" si="8"/>
        <v>Kém</v>
      </c>
      <c r="P62" s="75" t="s">
        <v>1087</v>
      </c>
      <c r="Q62" s="32"/>
      <c r="R62" s="3"/>
      <c r="S62" s="21"/>
      <c r="T62" s="72" t="str">
        <f t="shared" si="9"/>
        <v>Học lại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1.5" customHeight="1" x14ac:dyDescent="0.25">
      <c r="B63" s="22">
        <v>55</v>
      </c>
      <c r="C63" s="23" t="s">
        <v>1948</v>
      </c>
      <c r="D63" s="24" t="s">
        <v>61</v>
      </c>
      <c r="E63" s="25" t="s">
        <v>452</v>
      </c>
      <c r="F63" s="26" t="s">
        <v>570</v>
      </c>
      <c r="G63" s="23" t="s">
        <v>129</v>
      </c>
      <c r="H63" s="27">
        <v>9</v>
      </c>
      <c r="I63" s="27">
        <v>4</v>
      </c>
      <c r="J63" s="27" t="s">
        <v>25</v>
      </c>
      <c r="K63" s="27">
        <v>4</v>
      </c>
      <c r="L63" s="70">
        <v>3</v>
      </c>
      <c r="M63" s="28">
        <f t="shared" si="6"/>
        <v>3.9</v>
      </c>
      <c r="N63" s="29" t="str">
        <f t="shared" si="7"/>
        <v>F</v>
      </c>
      <c r="O63" s="30" t="str">
        <f t="shared" si="8"/>
        <v>Kém</v>
      </c>
      <c r="P63" s="31" t="str">
        <f>+IF(OR($H63=0,$I63=0,$J63=0,$K63=0),"Không đủ ĐKDT",IF(AND(L63=0,M63&gt;4),"Không đạt",""))</f>
        <v/>
      </c>
      <c r="Q63" s="32"/>
      <c r="R63" s="3"/>
      <c r="S63" s="21"/>
      <c r="T63" s="72" t="str">
        <f t="shared" si="9"/>
        <v>Học lại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31.5" customHeight="1" x14ac:dyDescent="0.25">
      <c r="B64" s="22">
        <v>56</v>
      </c>
      <c r="C64" s="23" t="s">
        <v>1949</v>
      </c>
      <c r="D64" s="24" t="s">
        <v>120</v>
      </c>
      <c r="E64" s="25" t="s">
        <v>275</v>
      </c>
      <c r="F64" s="26" t="s">
        <v>572</v>
      </c>
      <c r="G64" s="23" t="s">
        <v>88</v>
      </c>
      <c r="H64" s="27">
        <v>10</v>
      </c>
      <c r="I64" s="27">
        <v>4</v>
      </c>
      <c r="J64" s="27" t="s">
        <v>25</v>
      </c>
      <c r="K64" s="27">
        <v>5</v>
      </c>
      <c r="L64" s="70">
        <v>4</v>
      </c>
      <c r="M64" s="28">
        <f t="shared" si="6"/>
        <v>4.8</v>
      </c>
      <c r="N64" s="29" t="str">
        <f t="shared" si="7"/>
        <v>D</v>
      </c>
      <c r="O64" s="30" t="str">
        <f t="shared" si="8"/>
        <v>Trung bình yếu</v>
      </c>
      <c r="P64" s="31" t="str">
        <f>+IF(OR($H64=0,$I64=0,$J64=0,$K64=0),"Không đủ ĐKDT",IF(AND(L64=0,M64&gt;4),"Không đạt",""))</f>
        <v/>
      </c>
      <c r="Q64" s="32"/>
      <c r="R64" s="3"/>
      <c r="S64" s="21"/>
      <c r="T64" s="72" t="str">
        <f t="shared" si="9"/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2:35" ht="31.5" customHeight="1" x14ac:dyDescent="0.25">
      <c r="B65" s="22">
        <v>57</v>
      </c>
      <c r="C65" s="23" t="s">
        <v>1950</v>
      </c>
      <c r="D65" s="24" t="s">
        <v>526</v>
      </c>
      <c r="E65" s="25" t="s">
        <v>278</v>
      </c>
      <c r="F65" s="26" t="s">
        <v>1951</v>
      </c>
      <c r="G65" s="23" t="s">
        <v>129</v>
      </c>
      <c r="H65" s="27">
        <v>1</v>
      </c>
      <c r="I65" s="27">
        <v>1</v>
      </c>
      <c r="J65" s="27" t="s">
        <v>25</v>
      </c>
      <c r="K65" s="27">
        <v>1</v>
      </c>
      <c r="L65" s="70">
        <v>0</v>
      </c>
      <c r="M65" s="28">
        <f t="shared" si="6"/>
        <v>0.4</v>
      </c>
      <c r="N65" s="29" t="str">
        <f t="shared" si="7"/>
        <v>F</v>
      </c>
      <c r="O65" s="30" t="str">
        <f t="shared" si="8"/>
        <v>Kém</v>
      </c>
      <c r="P65" s="75" t="s">
        <v>1087</v>
      </c>
      <c r="Q65" s="32"/>
      <c r="R65" s="3"/>
      <c r="S65" s="21"/>
      <c r="T65" s="72" t="str">
        <f t="shared" si="9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1.5" customHeight="1" x14ac:dyDescent="0.25">
      <c r="B66" s="22">
        <v>58</v>
      </c>
      <c r="C66" s="23" t="s">
        <v>1952</v>
      </c>
      <c r="D66" s="24" t="s">
        <v>1599</v>
      </c>
      <c r="E66" s="25" t="s">
        <v>1953</v>
      </c>
      <c r="F66" s="26" t="s">
        <v>1286</v>
      </c>
      <c r="G66" s="23" t="s">
        <v>164</v>
      </c>
      <c r="H66" s="27">
        <v>8</v>
      </c>
      <c r="I66" s="27">
        <v>4</v>
      </c>
      <c r="J66" s="27" t="s">
        <v>25</v>
      </c>
      <c r="K66" s="27">
        <v>4</v>
      </c>
      <c r="L66" s="70">
        <v>3</v>
      </c>
      <c r="M66" s="28">
        <f t="shared" si="6"/>
        <v>3.8</v>
      </c>
      <c r="N66" s="29" t="str">
        <f t="shared" si="7"/>
        <v>F</v>
      </c>
      <c r="O66" s="30" t="str">
        <f t="shared" si="8"/>
        <v>Kém</v>
      </c>
      <c r="P66" s="31" t="str">
        <f t="shared" ref="P66:P82" si="10">+IF(OR($H66=0,$I66=0,$J66=0,$K66=0),"Không đủ ĐKDT",IF(AND(L66=0,M66&gt;4),"Không đạt",""))</f>
        <v/>
      </c>
      <c r="Q66" s="32"/>
      <c r="R66" s="3"/>
      <c r="S66" s="21"/>
      <c r="T66" s="72" t="str">
        <f t="shared" si="9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1.5" customHeight="1" x14ac:dyDescent="0.25">
      <c r="B67" s="22">
        <v>59</v>
      </c>
      <c r="C67" s="23" t="s">
        <v>1954</v>
      </c>
      <c r="D67" s="24" t="s">
        <v>250</v>
      </c>
      <c r="E67" s="25" t="s">
        <v>1955</v>
      </c>
      <c r="F67" s="26" t="s">
        <v>355</v>
      </c>
      <c r="G67" s="23" t="s">
        <v>48</v>
      </c>
      <c r="H67" s="27">
        <v>8</v>
      </c>
      <c r="I67" s="27">
        <v>5</v>
      </c>
      <c r="J67" s="27" t="s">
        <v>25</v>
      </c>
      <c r="K67" s="27">
        <v>4</v>
      </c>
      <c r="L67" s="70">
        <v>5</v>
      </c>
      <c r="M67" s="28">
        <f t="shared" si="6"/>
        <v>5.0999999999999996</v>
      </c>
      <c r="N67" s="29" t="str">
        <f t="shared" si="7"/>
        <v>D+</v>
      </c>
      <c r="O67" s="30" t="str">
        <f t="shared" si="8"/>
        <v>Trung bình yếu</v>
      </c>
      <c r="P67" s="31" t="str">
        <f t="shared" si="10"/>
        <v/>
      </c>
      <c r="Q67" s="32"/>
      <c r="R67" s="3"/>
      <c r="S67" s="21"/>
      <c r="T67" s="72" t="str">
        <f t="shared" si="9"/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1.5" customHeight="1" x14ac:dyDescent="0.25">
      <c r="B68" s="22">
        <v>60</v>
      </c>
      <c r="C68" s="23" t="s">
        <v>1956</v>
      </c>
      <c r="D68" s="24" t="s">
        <v>166</v>
      </c>
      <c r="E68" s="25" t="s">
        <v>1957</v>
      </c>
      <c r="F68" s="26" t="s">
        <v>485</v>
      </c>
      <c r="G68" s="23" t="s">
        <v>164</v>
      </c>
      <c r="H68" s="27">
        <v>10</v>
      </c>
      <c r="I68" s="27">
        <v>4</v>
      </c>
      <c r="J68" s="27" t="s">
        <v>25</v>
      </c>
      <c r="K68" s="27">
        <v>4</v>
      </c>
      <c r="L68" s="70">
        <v>4</v>
      </c>
      <c r="M68" s="28">
        <f t="shared" si="6"/>
        <v>4.5999999999999996</v>
      </c>
      <c r="N68" s="29" t="str">
        <f t="shared" si="7"/>
        <v>D</v>
      </c>
      <c r="O68" s="30" t="str">
        <f t="shared" si="8"/>
        <v>Trung bình yếu</v>
      </c>
      <c r="P68" s="31" t="str">
        <f t="shared" si="10"/>
        <v/>
      </c>
      <c r="Q68" s="32"/>
      <c r="R68" s="3"/>
      <c r="S68" s="21"/>
      <c r="T68" s="72" t="str">
        <f t="shared" si="9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1.5" customHeight="1" x14ac:dyDescent="0.25">
      <c r="B69" s="22">
        <v>61</v>
      </c>
      <c r="C69" s="23" t="s">
        <v>1958</v>
      </c>
      <c r="D69" s="24" t="s">
        <v>120</v>
      </c>
      <c r="E69" s="25" t="s">
        <v>493</v>
      </c>
      <c r="F69" s="26" t="s">
        <v>1959</v>
      </c>
      <c r="G69" s="23" t="s">
        <v>164</v>
      </c>
      <c r="H69" s="27">
        <v>10</v>
      </c>
      <c r="I69" s="27">
        <v>4</v>
      </c>
      <c r="J69" s="27" t="s">
        <v>25</v>
      </c>
      <c r="K69" s="27">
        <v>4</v>
      </c>
      <c r="L69" s="70">
        <v>4</v>
      </c>
      <c r="M69" s="28">
        <f t="shared" si="6"/>
        <v>4.5999999999999996</v>
      </c>
      <c r="N69" s="29" t="str">
        <f t="shared" si="7"/>
        <v>D</v>
      </c>
      <c r="O69" s="30" t="str">
        <f t="shared" si="8"/>
        <v>Trung bình yếu</v>
      </c>
      <c r="P69" s="31" t="str">
        <f t="shared" si="10"/>
        <v/>
      </c>
      <c r="Q69" s="32"/>
      <c r="R69" s="3"/>
      <c r="S69" s="21"/>
      <c r="T69" s="72" t="str">
        <f t="shared" si="9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1.5" customHeight="1" x14ac:dyDescent="0.25">
      <c r="B70" s="22">
        <v>62</v>
      </c>
      <c r="C70" s="23" t="s">
        <v>1960</v>
      </c>
      <c r="D70" s="24" t="s">
        <v>573</v>
      </c>
      <c r="E70" s="25" t="s">
        <v>1961</v>
      </c>
      <c r="F70" s="26" t="s">
        <v>516</v>
      </c>
      <c r="G70" s="23" t="s">
        <v>108</v>
      </c>
      <c r="H70" s="27">
        <v>6</v>
      </c>
      <c r="I70" s="27">
        <v>4</v>
      </c>
      <c r="J70" s="27" t="s">
        <v>25</v>
      </c>
      <c r="K70" s="27">
        <v>4</v>
      </c>
      <c r="L70" s="70">
        <v>3</v>
      </c>
      <c r="M70" s="28">
        <f t="shared" si="6"/>
        <v>3.6</v>
      </c>
      <c r="N70" s="29" t="str">
        <f t="shared" si="7"/>
        <v>F</v>
      </c>
      <c r="O70" s="30" t="str">
        <f t="shared" si="8"/>
        <v>Kém</v>
      </c>
      <c r="P70" s="31" t="str">
        <f t="shared" si="10"/>
        <v/>
      </c>
      <c r="Q70" s="32"/>
      <c r="R70" s="3"/>
      <c r="S70" s="21"/>
      <c r="T70" s="72" t="str">
        <f t="shared" si="9"/>
        <v>Học lại</v>
      </c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</row>
    <row r="71" spans="2:35" ht="31.5" customHeight="1" x14ac:dyDescent="0.25">
      <c r="B71" s="22">
        <v>63</v>
      </c>
      <c r="C71" s="23" t="s">
        <v>1962</v>
      </c>
      <c r="D71" s="24" t="s">
        <v>1963</v>
      </c>
      <c r="E71" s="25" t="s">
        <v>1964</v>
      </c>
      <c r="F71" s="26" t="s">
        <v>574</v>
      </c>
      <c r="G71" s="23" t="s">
        <v>129</v>
      </c>
      <c r="H71" s="27">
        <v>9</v>
      </c>
      <c r="I71" s="27">
        <v>4</v>
      </c>
      <c r="J71" s="27" t="s">
        <v>25</v>
      </c>
      <c r="K71" s="27">
        <v>4</v>
      </c>
      <c r="L71" s="70">
        <v>6</v>
      </c>
      <c r="M71" s="28">
        <f t="shared" si="6"/>
        <v>5.7</v>
      </c>
      <c r="N71" s="29" t="str">
        <f t="shared" si="7"/>
        <v>C</v>
      </c>
      <c r="O71" s="30" t="str">
        <f t="shared" si="8"/>
        <v>Trung bình</v>
      </c>
      <c r="P71" s="31" t="str">
        <f t="shared" si="10"/>
        <v/>
      </c>
      <c r="Q71" s="32"/>
      <c r="R71" s="3"/>
      <c r="S71" s="21"/>
      <c r="T71" s="72" t="str">
        <f t="shared" si="9"/>
        <v>Đạt</v>
      </c>
      <c r="U71" s="63"/>
      <c r="V71" s="63"/>
      <c r="W71" s="76"/>
      <c r="X71" s="53"/>
      <c r="Y71" s="53"/>
      <c r="Z71" s="53"/>
      <c r="AA71" s="64"/>
      <c r="AB71" s="53"/>
      <c r="AC71" s="65"/>
      <c r="AD71" s="66"/>
      <c r="AE71" s="65"/>
      <c r="AF71" s="66"/>
      <c r="AG71" s="65"/>
      <c r="AH71" s="53"/>
      <c r="AI71" s="64"/>
    </row>
    <row r="72" spans="2:35" ht="31.5" customHeight="1" x14ac:dyDescent="0.25">
      <c r="B72" s="22">
        <v>64</v>
      </c>
      <c r="C72" s="23" t="s">
        <v>1965</v>
      </c>
      <c r="D72" s="24" t="s">
        <v>575</v>
      </c>
      <c r="E72" s="25" t="s">
        <v>1536</v>
      </c>
      <c r="F72" s="26" t="s">
        <v>417</v>
      </c>
      <c r="G72" s="23" t="s">
        <v>164</v>
      </c>
      <c r="H72" s="27">
        <v>9</v>
      </c>
      <c r="I72" s="27">
        <v>4</v>
      </c>
      <c r="J72" s="27" t="s">
        <v>25</v>
      </c>
      <c r="K72" s="27">
        <v>5</v>
      </c>
      <c r="L72" s="70">
        <v>4</v>
      </c>
      <c r="M72" s="28">
        <f t="shared" si="6"/>
        <v>4.7</v>
      </c>
      <c r="N72" s="29" t="str">
        <f t="shared" si="7"/>
        <v>D</v>
      </c>
      <c r="O72" s="30" t="str">
        <f t="shared" si="8"/>
        <v>Trung bình yếu</v>
      </c>
      <c r="P72" s="31" t="str">
        <f t="shared" si="10"/>
        <v/>
      </c>
      <c r="Q72" s="32"/>
      <c r="R72" s="3"/>
      <c r="S72" s="21"/>
      <c r="T72" s="72" t="str">
        <f t="shared" si="9"/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1.5" customHeight="1" x14ac:dyDescent="0.25">
      <c r="B73" s="22">
        <v>65</v>
      </c>
      <c r="C73" s="23" t="s">
        <v>1966</v>
      </c>
      <c r="D73" s="24" t="s">
        <v>174</v>
      </c>
      <c r="E73" s="25" t="s">
        <v>290</v>
      </c>
      <c r="F73" s="26" t="s">
        <v>1959</v>
      </c>
      <c r="G73" s="23" t="s">
        <v>115</v>
      </c>
      <c r="H73" s="27">
        <v>7</v>
      </c>
      <c r="I73" s="27">
        <v>4</v>
      </c>
      <c r="J73" s="27" t="s">
        <v>25</v>
      </c>
      <c r="K73" s="27">
        <v>4</v>
      </c>
      <c r="L73" s="70">
        <v>3</v>
      </c>
      <c r="M73" s="28">
        <f t="shared" ref="M73:M104" si="11">ROUND(SUMPRODUCT(H73:L73,$H$8:$L$8)/100,1)</f>
        <v>3.7</v>
      </c>
      <c r="N73" s="29" t="str">
        <f t="shared" ref="N73:N82" si="12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F</v>
      </c>
      <c r="O73" s="30" t="str">
        <f t="shared" ref="O73:O82" si="13">IF($M73&lt;4,"Kém",IF(AND($M73&gt;=4,$M73&lt;=5.4),"Trung bình yếu",IF(AND($M73&gt;=5.5,$M73&lt;=6.9),"Trung bình",IF(AND($M73&gt;=7,$M73&lt;=8.4),"Khá",IF(AND($M73&gt;=8.5,$M73&lt;=10),"Giỏi","")))))</f>
        <v>Kém</v>
      </c>
      <c r="P73" s="31" t="str">
        <f t="shared" si="10"/>
        <v/>
      </c>
      <c r="Q73" s="32"/>
      <c r="R73" s="3"/>
      <c r="S73" s="21"/>
      <c r="T73" s="72" t="str">
        <f t="shared" ref="T73:T82" si="14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Học lại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1.5" customHeight="1" x14ac:dyDescent="0.25">
      <c r="B74" s="22">
        <v>66</v>
      </c>
      <c r="C74" s="23" t="s">
        <v>1967</v>
      </c>
      <c r="D74" s="24" t="s">
        <v>1968</v>
      </c>
      <c r="E74" s="25" t="s">
        <v>515</v>
      </c>
      <c r="F74" s="26" t="s">
        <v>1969</v>
      </c>
      <c r="G74" s="23" t="s">
        <v>73</v>
      </c>
      <c r="H74" s="27">
        <v>9</v>
      </c>
      <c r="I74" s="27">
        <v>4</v>
      </c>
      <c r="J74" s="27" t="s">
        <v>25</v>
      </c>
      <c r="K74" s="27">
        <v>4</v>
      </c>
      <c r="L74" s="70">
        <v>4</v>
      </c>
      <c r="M74" s="28">
        <f t="shared" si="11"/>
        <v>4.5</v>
      </c>
      <c r="N74" s="29" t="str">
        <f t="shared" si="12"/>
        <v>D</v>
      </c>
      <c r="O74" s="30" t="str">
        <f t="shared" si="13"/>
        <v>Trung bình yếu</v>
      </c>
      <c r="P74" s="31" t="str">
        <f t="shared" si="10"/>
        <v/>
      </c>
      <c r="Q74" s="32"/>
      <c r="R74" s="3"/>
      <c r="S74" s="21"/>
      <c r="T74" s="72" t="str">
        <f t="shared" si="14"/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1.5" customHeight="1" x14ac:dyDescent="0.25">
      <c r="B75" s="22">
        <v>67</v>
      </c>
      <c r="C75" s="23" t="s">
        <v>1970</v>
      </c>
      <c r="D75" s="24" t="s">
        <v>1971</v>
      </c>
      <c r="E75" s="25" t="s">
        <v>515</v>
      </c>
      <c r="F75" s="26" t="s">
        <v>510</v>
      </c>
      <c r="G75" s="23" t="s">
        <v>88</v>
      </c>
      <c r="H75" s="27">
        <v>8</v>
      </c>
      <c r="I75" s="27">
        <v>4</v>
      </c>
      <c r="J75" s="27" t="s">
        <v>25</v>
      </c>
      <c r="K75" s="27">
        <v>4</v>
      </c>
      <c r="L75" s="70">
        <v>6</v>
      </c>
      <c r="M75" s="28">
        <f t="shared" si="11"/>
        <v>5.6</v>
      </c>
      <c r="N75" s="29" t="str">
        <f t="shared" si="12"/>
        <v>C</v>
      </c>
      <c r="O75" s="30" t="str">
        <f t="shared" si="13"/>
        <v>Trung bình</v>
      </c>
      <c r="P75" s="31" t="str">
        <f t="shared" si="10"/>
        <v/>
      </c>
      <c r="Q75" s="32"/>
      <c r="R75" s="3"/>
      <c r="S75" s="21"/>
      <c r="T75" s="72" t="str">
        <f t="shared" si="14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1.5" customHeight="1" x14ac:dyDescent="0.25">
      <c r="B76" s="22">
        <v>68</v>
      </c>
      <c r="C76" s="23" t="s">
        <v>1972</v>
      </c>
      <c r="D76" s="24" t="s">
        <v>1348</v>
      </c>
      <c r="E76" s="25" t="s">
        <v>305</v>
      </c>
      <c r="F76" s="26" t="s">
        <v>576</v>
      </c>
      <c r="G76" s="23" t="s">
        <v>115</v>
      </c>
      <c r="H76" s="27">
        <v>7</v>
      </c>
      <c r="I76" s="27">
        <v>6</v>
      </c>
      <c r="J76" s="27" t="s">
        <v>25</v>
      </c>
      <c r="K76" s="27">
        <v>4</v>
      </c>
      <c r="L76" s="70">
        <v>1</v>
      </c>
      <c r="M76" s="28">
        <f t="shared" si="11"/>
        <v>2.7</v>
      </c>
      <c r="N76" s="29" t="str">
        <f t="shared" si="12"/>
        <v>F</v>
      </c>
      <c r="O76" s="30" t="str">
        <f t="shared" si="13"/>
        <v>Kém</v>
      </c>
      <c r="P76" s="31" t="str">
        <f t="shared" si="10"/>
        <v/>
      </c>
      <c r="Q76" s="32"/>
      <c r="R76" s="3"/>
      <c r="S76" s="21"/>
      <c r="T76" s="72" t="str">
        <f t="shared" si="14"/>
        <v>Học lại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1.5" customHeight="1" x14ac:dyDescent="0.25">
      <c r="B77" s="22">
        <v>69</v>
      </c>
      <c r="C77" s="23" t="s">
        <v>1973</v>
      </c>
      <c r="D77" s="24" t="s">
        <v>120</v>
      </c>
      <c r="E77" s="25" t="s">
        <v>309</v>
      </c>
      <c r="F77" s="26" t="s">
        <v>1974</v>
      </c>
      <c r="G77" s="23" t="s">
        <v>93</v>
      </c>
      <c r="H77" s="27">
        <v>8</v>
      </c>
      <c r="I77" s="27">
        <v>4</v>
      </c>
      <c r="J77" s="27" t="s">
        <v>25</v>
      </c>
      <c r="K77" s="27">
        <v>4</v>
      </c>
      <c r="L77" s="70">
        <v>3</v>
      </c>
      <c r="M77" s="28">
        <f t="shared" si="11"/>
        <v>3.8</v>
      </c>
      <c r="N77" s="29" t="str">
        <f t="shared" si="12"/>
        <v>F</v>
      </c>
      <c r="O77" s="30" t="str">
        <f t="shared" si="13"/>
        <v>Kém</v>
      </c>
      <c r="P77" s="31" t="str">
        <f t="shared" si="10"/>
        <v/>
      </c>
      <c r="Q77" s="32"/>
      <c r="R77" s="3"/>
      <c r="S77" s="21"/>
      <c r="T77" s="72" t="str">
        <f t="shared" si="14"/>
        <v>Học lại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1.5" customHeight="1" x14ac:dyDescent="0.25">
      <c r="B78" s="22">
        <v>70</v>
      </c>
      <c r="C78" s="23" t="s">
        <v>1975</v>
      </c>
      <c r="D78" s="24" t="s">
        <v>250</v>
      </c>
      <c r="E78" s="25" t="s">
        <v>1976</v>
      </c>
      <c r="F78" s="26" t="s">
        <v>577</v>
      </c>
      <c r="G78" s="23" t="s">
        <v>53</v>
      </c>
      <c r="H78" s="27">
        <v>8</v>
      </c>
      <c r="I78" s="27">
        <v>4</v>
      </c>
      <c r="J78" s="27" t="s">
        <v>25</v>
      </c>
      <c r="K78" s="27">
        <v>4</v>
      </c>
      <c r="L78" s="70">
        <v>2</v>
      </c>
      <c r="M78" s="28">
        <f t="shared" si="11"/>
        <v>3.2</v>
      </c>
      <c r="N78" s="29" t="str">
        <f t="shared" si="12"/>
        <v>F</v>
      </c>
      <c r="O78" s="30" t="str">
        <f t="shared" si="13"/>
        <v>Kém</v>
      </c>
      <c r="P78" s="31" t="str">
        <f t="shared" si="10"/>
        <v/>
      </c>
      <c r="Q78" s="32"/>
      <c r="R78" s="3"/>
      <c r="S78" s="21"/>
      <c r="T78" s="72" t="str">
        <f t="shared" si="14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1.5" customHeight="1" x14ac:dyDescent="0.25">
      <c r="B79" s="22">
        <v>71</v>
      </c>
      <c r="C79" s="23" t="s">
        <v>1977</v>
      </c>
      <c r="D79" s="24" t="s">
        <v>440</v>
      </c>
      <c r="E79" s="25" t="s">
        <v>543</v>
      </c>
      <c r="F79" s="26" t="s">
        <v>244</v>
      </c>
      <c r="G79" s="23" t="s">
        <v>154</v>
      </c>
      <c r="H79" s="27">
        <v>7</v>
      </c>
      <c r="I79" s="27">
        <v>4</v>
      </c>
      <c r="J79" s="27" t="s">
        <v>25</v>
      </c>
      <c r="K79" s="27">
        <v>4</v>
      </c>
      <c r="L79" s="70">
        <v>2</v>
      </c>
      <c r="M79" s="28">
        <f t="shared" si="11"/>
        <v>3.1</v>
      </c>
      <c r="N79" s="29" t="str">
        <f t="shared" si="12"/>
        <v>F</v>
      </c>
      <c r="O79" s="30" t="str">
        <f t="shared" si="13"/>
        <v>Kém</v>
      </c>
      <c r="P79" s="31" t="str">
        <f t="shared" si="10"/>
        <v/>
      </c>
      <c r="Q79" s="32"/>
      <c r="R79" s="3"/>
      <c r="S79" s="21"/>
      <c r="T79" s="72" t="str">
        <f t="shared" si="14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1.5" customHeight="1" x14ac:dyDescent="0.25">
      <c r="B80" s="22">
        <v>72</v>
      </c>
      <c r="C80" s="23" t="s">
        <v>1978</v>
      </c>
      <c r="D80" s="24" t="s">
        <v>113</v>
      </c>
      <c r="E80" s="25" t="s">
        <v>1247</v>
      </c>
      <c r="F80" s="26" t="s">
        <v>1979</v>
      </c>
      <c r="G80" s="23" t="s">
        <v>129</v>
      </c>
      <c r="H80" s="27">
        <v>10</v>
      </c>
      <c r="I80" s="27">
        <v>4</v>
      </c>
      <c r="J80" s="27" t="s">
        <v>25</v>
      </c>
      <c r="K80" s="27">
        <v>4</v>
      </c>
      <c r="L80" s="70">
        <v>2</v>
      </c>
      <c r="M80" s="28">
        <f t="shared" si="11"/>
        <v>3.4</v>
      </c>
      <c r="N80" s="29" t="str">
        <f t="shared" si="12"/>
        <v>F</v>
      </c>
      <c r="O80" s="30" t="str">
        <f t="shared" si="13"/>
        <v>Kém</v>
      </c>
      <c r="P80" s="31" t="str">
        <f t="shared" si="10"/>
        <v/>
      </c>
      <c r="Q80" s="32"/>
      <c r="R80" s="3"/>
      <c r="S80" s="21"/>
      <c r="T80" s="72" t="str">
        <f t="shared" si="14"/>
        <v>Học lại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1.5" customHeight="1" x14ac:dyDescent="0.25">
      <c r="B81" s="22">
        <v>73</v>
      </c>
      <c r="C81" s="23" t="s">
        <v>1980</v>
      </c>
      <c r="D81" s="24" t="s">
        <v>1981</v>
      </c>
      <c r="E81" s="25" t="s">
        <v>1982</v>
      </c>
      <c r="F81" s="26" t="s">
        <v>1983</v>
      </c>
      <c r="G81" s="23" t="s">
        <v>129</v>
      </c>
      <c r="H81" s="27">
        <v>6</v>
      </c>
      <c r="I81" s="27">
        <v>6</v>
      </c>
      <c r="J81" s="27" t="s">
        <v>25</v>
      </c>
      <c r="K81" s="27">
        <v>6</v>
      </c>
      <c r="L81" s="70">
        <v>3</v>
      </c>
      <c r="M81" s="28">
        <f t="shared" si="11"/>
        <v>4.2</v>
      </c>
      <c r="N81" s="29" t="str">
        <f t="shared" si="12"/>
        <v>D</v>
      </c>
      <c r="O81" s="30" t="str">
        <f t="shared" si="13"/>
        <v>Trung bình yếu</v>
      </c>
      <c r="P81" s="31" t="str">
        <f t="shared" si="10"/>
        <v/>
      </c>
      <c r="Q81" s="32"/>
      <c r="R81" s="3"/>
      <c r="S81" s="21"/>
      <c r="T81" s="72" t="str">
        <f t="shared" si="14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1.5" customHeight="1" x14ac:dyDescent="0.25">
      <c r="B82" s="22">
        <v>74</v>
      </c>
      <c r="C82" s="23" t="s">
        <v>1984</v>
      </c>
      <c r="D82" s="24" t="s">
        <v>1985</v>
      </c>
      <c r="E82" s="25" t="s">
        <v>1986</v>
      </c>
      <c r="F82" s="26" t="s">
        <v>1987</v>
      </c>
      <c r="G82" s="23" t="s">
        <v>129</v>
      </c>
      <c r="H82" s="27">
        <v>6</v>
      </c>
      <c r="I82" s="27">
        <v>6</v>
      </c>
      <c r="J82" s="27" t="s">
        <v>25</v>
      </c>
      <c r="K82" s="27">
        <v>6</v>
      </c>
      <c r="L82" s="70">
        <v>3</v>
      </c>
      <c r="M82" s="28">
        <f t="shared" si="11"/>
        <v>4.2</v>
      </c>
      <c r="N82" s="29" t="str">
        <f t="shared" si="12"/>
        <v>D</v>
      </c>
      <c r="O82" s="30" t="str">
        <f t="shared" si="13"/>
        <v>Trung bình yếu</v>
      </c>
      <c r="P82" s="31" t="str">
        <f t="shared" si="10"/>
        <v/>
      </c>
      <c r="Q82" s="32"/>
      <c r="R82" s="3"/>
      <c r="S82" s="21"/>
      <c r="T82" s="72" t="str">
        <f t="shared" si="14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$W$7 -COUNTIF($P$8:$P$211,"Vắng") -COUNTIF($P$8:$P$211,"Vắng có phép") - COUNTIF($P$8:$P$211,"Đình chỉ thi") - COUNTIF($P$8:$P$211,"Không đủ ĐKDT")</f>
        <v>61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30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COUNTIF($P$8:$P$90,"Vắng")</f>
        <v>12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COUNTIF(T10:T82,"Học lại")</f>
        <v>43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COUNTIF($P$8:$P$90,"Vắng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COUNTIF(T10:T82,"Thi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1253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mergeCells count="40">
    <mergeCell ref="AD3:AE5"/>
    <mergeCell ref="B1:G1"/>
    <mergeCell ref="H1:Q1"/>
    <mergeCell ref="B2:G2"/>
    <mergeCell ref="H2:Q2"/>
    <mergeCell ref="B3:C3"/>
    <mergeCell ref="D3:K3"/>
    <mergeCell ref="L3:Q3"/>
    <mergeCell ref="K6:K7"/>
    <mergeCell ref="AF3:AG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U3:U6"/>
    <mergeCell ref="V3:V6"/>
    <mergeCell ref="W3:W6"/>
    <mergeCell ref="X3:AA5"/>
    <mergeCell ref="AB3:AC5"/>
    <mergeCell ref="F87:K87"/>
    <mergeCell ref="J89:Q89"/>
    <mergeCell ref="J90:Q90"/>
    <mergeCell ref="P6:P8"/>
    <mergeCell ref="Q6:Q8"/>
    <mergeCell ref="B8:G8"/>
    <mergeCell ref="B84:C84"/>
    <mergeCell ref="F85:K85"/>
    <mergeCell ref="F86:K86"/>
    <mergeCell ref="L6:L7"/>
    <mergeCell ref="M6:M8"/>
    <mergeCell ref="N6:N7"/>
    <mergeCell ref="O6:O7"/>
    <mergeCell ref="H6:H7"/>
    <mergeCell ref="I6:I7"/>
    <mergeCell ref="J6:J7"/>
  </mergeCells>
  <conditionalFormatting sqref="H9:L82">
    <cfRule type="cellIs" dxfId="62" priority="10" operator="greaterThan">
      <formula>10</formula>
    </cfRule>
  </conditionalFormatting>
  <conditionalFormatting sqref="L9:L82">
    <cfRule type="cellIs" dxfId="61" priority="4" operator="greaterThan">
      <formula>10</formula>
    </cfRule>
    <cfRule type="cellIs" dxfId="60" priority="5" operator="greaterThan">
      <formula>10</formula>
    </cfRule>
    <cfRule type="cellIs" dxfId="59" priority="6" operator="greaterThan">
      <formula>10</formula>
    </cfRule>
    <cfRule type="cellIs" dxfId="58" priority="7" operator="greaterThan">
      <formula>10</formula>
    </cfRule>
    <cfRule type="cellIs" dxfId="57" priority="8" operator="greaterThan">
      <formula>10</formula>
    </cfRule>
    <cfRule type="cellIs" dxfId="56" priority="9" operator="greaterThan">
      <formula>10</formula>
    </cfRule>
  </conditionalFormatting>
  <conditionalFormatting sqref="H9:K82">
    <cfRule type="cellIs" dxfId="55" priority="3" operator="greaterThan">
      <formula>10</formula>
    </cfRule>
  </conditionalFormatting>
  <conditionalFormatting sqref="C1:C1048576">
    <cfRule type="duplicateValues" dxfId="54" priority="1"/>
  </conditionalFormatting>
  <dataValidations count="1">
    <dataValidation allowBlank="1" showInputMessage="1" showErrorMessage="1" errorTitle="Không xóa dữ liệu" error="Không xóa dữ liệu" prompt="Không xóa dữ liệu" sqref="U2:AI7 D87 T9:T82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workbookViewId="0">
      <pane ySplit="2" topLeftCell="A3" activePane="bottomLeft" state="frozen"/>
      <selection activeCell="O5" sqref="L1:O1048576"/>
      <selection pane="bottomLeft" activeCell="D3" sqref="D3:K3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5" style="1" customWidth="1"/>
    <col min="5" max="5" width="7.3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316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INT1330-12</v>
      </c>
      <c r="W7" s="58">
        <f>+$AF$7+$AH$7+$AD$7</f>
        <v>39</v>
      </c>
      <c r="X7" s="52">
        <f>COUNTIF($P$8:$P$76,"Khiển trách")</f>
        <v>0</v>
      </c>
      <c r="Y7" s="52">
        <f>COUNTIF($P$8:$P$76,"Cảnh cáo")</f>
        <v>0</v>
      </c>
      <c r="Z7" s="52">
        <f>COUNTIF($P$8:$P$76,"Đình chỉ thi")</f>
        <v>0</v>
      </c>
      <c r="AA7" s="59">
        <f>+($X$7+$Y$7+$Z$7)/$W$7*100%</f>
        <v>0</v>
      </c>
      <c r="AB7" s="52">
        <f>SUM(COUNTIF($P$8:$P$74,"Vắng"),COUNTIF($P$8:$P$74,"Vắng có phép"))</f>
        <v>0</v>
      </c>
      <c r="AC7" s="60">
        <f>+$AB$7/$W$7</f>
        <v>0</v>
      </c>
      <c r="AD7" s="61">
        <f>COUNTIF($T$8:$T$74,"Thi lại")</f>
        <v>0</v>
      </c>
      <c r="AE7" s="60">
        <f>+$AD$7/$W$7</f>
        <v>0</v>
      </c>
      <c r="AF7" s="61">
        <f>COUNTIF($T$8:$T$75,"Học lại")</f>
        <v>6</v>
      </c>
      <c r="AG7" s="60">
        <f>+$AF$7/$W$7</f>
        <v>0.15384615384615385</v>
      </c>
      <c r="AH7" s="52">
        <f>COUNTIF($T$9:$T$75,"Đạt")</f>
        <v>33</v>
      </c>
      <c r="AI7" s="59">
        <f>+$AH$7/$W$7</f>
        <v>0.84615384615384615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4" customHeight="1" x14ac:dyDescent="0.25">
      <c r="B9" s="11">
        <v>1</v>
      </c>
      <c r="C9" s="12" t="s">
        <v>1016</v>
      </c>
      <c r="D9" s="13" t="s">
        <v>174</v>
      </c>
      <c r="E9" s="14" t="s">
        <v>51</v>
      </c>
      <c r="F9" s="15" t="s">
        <v>616</v>
      </c>
      <c r="G9" s="12" t="s">
        <v>1017</v>
      </c>
      <c r="H9" s="16">
        <v>10</v>
      </c>
      <c r="I9" s="16">
        <v>6</v>
      </c>
      <c r="J9" s="16" t="s">
        <v>25</v>
      </c>
      <c r="K9" s="16">
        <v>5</v>
      </c>
      <c r="L9" s="17">
        <v>8</v>
      </c>
      <c r="M9" s="18">
        <f t="shared" ref="M9:M47" si="0">ROUND(SUMPRODUCT(H9:L9,$H$8:$L$8)/100,1)</f>
        <v>7.4</v>
      </c>
      <c r="N9" s="19" t="str">
        <f t="shared" ref="N9:N47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7" si="2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7" si="3">+IF(OR($H9=0,$I9=0,$J9=0,$K9=0),"Không đủ ĐKDT",IF(AND(L9=0,M9&gt;4),"Không đạt",""))</f>
        <v/>
      </c>
      <c r="Q9" s="20"/>
      <c r="R9" s="3"/>
      <c r="S9" s="21"/>
      <c r="T9" s="72" t="str">
        <f t="shared" ref="T9:T47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24" customHeight="1" x14ac:dyDescent="0.25">
      <c r="B10" s="22">
        <v>2</v>
      </c>
      <c r="C10" s="23" t="s">
        <v>1018</v>
      </c>
      <c r="D10" s="24" t="s">
        <v>1019</v>
      </c>
      <c r="E10" s="25" t="s">
        <v>51</v>
      </c>
      <c r="F10" s="26" t="s">
        <v>591</v>
      </c>
      <c r="G10" s="23" t="s">
        <v>1017</v>
      </c>
      <c r="H10" s="27">
        <v>6</v>
      </c>
      <c r="I10" s="27">
        <v>9</v>
      </c>
      <c r="J10" s="27" t="s">
        <v>25</v>
      </c>
      <c r="K10" s="27">
        <v>9</v>
      </c>
      <c r="L10" s="70">
        <v>7</v>
      </c>
      <c r="M10" s="28">
        <f t="shared" si="0"/>
        <v>7.5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4" customHeight="1" x14ac:dyDescent="0.25">
      <c r="B11" s="22">
        <v>3</v>
      </c>
      <c r="C11" s="23" t="s">
        <v>1020</v>
      </c>
      <c r="D11" s="24" t="s">
        <v>656</v>
      </c>
      <c r="E11" s="25" t="s">
        <v>51</v>
      </c>
      <c r="F11" s="26" t="s">
        <v>1021</v>
      </c>
      <c r="G11" s="23" t="s">
        <v>1017</v>
      </c>
      <c r="H11" s="27">
        <v>10</v>
      </c>
      <c r="I11" s="27">
        <v>6</v>
      </c>
      <c r="J11" s="27" t="s">
        <v>25</v>
      </c>
      <c r="K11" s="27">
        <v>5</v>
      </c>
      <c r="L11" s="70">
        <v>4</v>
      </c>
      <c r="M11" s="28">
        <f t="shared" si="0"/>
        <v>5</v>
      </c>
      <c r="N11" s="29" t="str">
        <f t="shared" si="1"/>
        <v>D+</v>
      </c>
      <c r="O11" s="30" t="str">
        <f t="shared" si="2"/>
        <v>Trung bình yếu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4" customHeight="1" x14ac:dyDescent="0.25">
      <c r="B12" s="22">
        <v>4</v>
      </c>
      <c r="C12" s="23" t="s">
        <v>1022</v>
      </c>
      <c r="D12" s="24" t="s">
        <v>239</v>
      </c>
      <c r="E12" s="25" t="s">
        <v>51</v>
      </c>
      <c r="F12" s="26" t="s">
        <v>694</v>
      </c>
      <c r="G12" s="23" t="s">
        <v>1017</v>
      </c>
      <c r="H12" s="27">
        <v>10</v>
      </c>
      <c r="I12" s="27">
        <v>5</v>
      </c>
      <c r="J12" s="27" t="s">
        <v>25</v>
      </c>
      <c r="K12" s="27">
        <v>4</v>
      </c>
      <c r="L12" s="70">
        <v>6</v>
      </c>
      <c r="M12" s="28">
        <f t="shared" si="0"/>
        <v>5.9</v>
      </c>
      <c r="N12" s="29" t="str">
        <f t="shared" si="1"/>
        <v>C</v>
      </c>
      <c r="O12" s="30" t="str">
        <f t="shared" si="2"/>
        <v>Trung bình</v>
      </c>
      <c r="P12" s="31" t="str">
        <f t="shared" si="3"/>
        <v/>
      </c>
      <c r="Q12" s="32"/>
      <c r="R12" s="3"/>
      <c r="S12" s="21"/>
      <c r="T12" s="72" t="str">
        <f t="shared" si="4"/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4" customHeight="1" x14ac:dyDescent="0.25">
      <c r="B13" s="22">
        <v>5</v>
      </c>
      <c r="C13" s="23" t="s">
        <v>1023</v>
      </c>
      <c r="D13" s="24" t="s">
        <v>758</v>
      </c>
      <c r="E13" s="25" t="s">
        <v>51</v>
      </c>
      <c r="F13" s="26" t="s">
        <v>662</v>
      </c>
      <c r="G13" s="23" t="s">
        <v>1017</v>
      </c>
      <c r="H13" s="27">
        <v>10</v>
      </c>
      <c r="I13" s="27">
        <v>6</v>
      </c>
      <c r="J13" s="27" t="s">
        <v>25</v>
      </c>
      <c r="K13" s="27">
        <v>6</v>
      </c>
      <c r="L13" s="70">
        <v>7</v>
      </c>
      <c r="M13" s="28">
        <f t="shared" si="0"/>
        <v>7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4" customHeight="1" x14ac:dyDescent="0.25">
      <c r="B14" s="22">
        <v>6</v>
      </c>
      <c r="C14" s="23" t="s">
        <v>1024</v>
      </c>
      <c r="D14" s="24" t="s">
        <v>427</v>
      </c>
      <c r="E14" s="25" t="s">
        <v>51</v>
      </c>
      <c r="F14" s="26" t="s">
        <v>431</v>
      </c>
      <c r="G14" s="23" t="s">
        <v>1017</v>
      </c>
      <c r="H14" s="27">
        <v>8</v>
      </c>
      <c r="I14" s="27">
        <v>8</v>
      </c>
      <c r="J14" s="27" t="s">
        <v>25</v>
      </c>
      <c r="K14" s="27">
        <v>8</v>
      </c>
      <c r="L14" s="70">
        <v>6</v>
      </c>
      <c r="M14" s="28">
        <f t="shared" si="0"/>
        <v>6.8</v>
      </c>
      <c r="N14" s="29" t="str">
        <f t="shared" si="1"/>
        <v>C+</v>
      </c>
      <c r="O14" s="30" t="str">
        <f t="shared" si="2"/>
        <v>Trung bình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4" customHeight="1" x14ac:dyDescent="0.25">
      <c r="B15" s="22">
        <v>7</v>
      </c>
      <c r="C15" s="23" t="s">
        <v>1025</v>
      </c>
      <c r="D15" s="24" t="s">
        <v>55</v>
      </c>
      <c r="E15" s="25" t="s">
        <v>1026</v>
      </c>
      <c r="F15" s="26" t="s">
        <v>657</v>
      </c>
      <c r="G15" s="23" t="s">
        <v>1017</v>
      </c>
      <c r="H15" s="27">
        <v>10</v>
      </c>
      <c r="I15" s="27">
        <v>8</v>
      </c>
      <c r="J15" s="27" t="s">
        <v>25</v>
      </c>
      <c r="K15" s="27">
        <v>8</v>
      </c>
      <c r="L15" s="70">
        <v>6</v>
      </c>
      <c r="M15" s="28">
        <f t="shared" si="0"/>
        <v>7</v>
      </c>
      <c r="N15" s="29" t="str">
        <f t="shared" si="1"/>
        <v>B</v>
      </c>
      <c r="O15" s="30" t="str">
        <f t="shared" si="2"/>
        <v>Khá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4" customHeight="1" x14ac:dyDescent="0.25">
      <c r="B16" s="22">
        <v>8</v>
      </c>
      <c r="C16" s="23" t="s">
        <v>1027</v>
      </c>
      <c r="D16" s="24" t="s">
        <v>483</v>
      </c>
      <c r="E16" s="25" t="s">
        <v>1028</v>
      </c>
      <c r="F16" s="26" t="s">
        <v>1029</v>
      </c>
      <c r="G16" s="23" t="s">
        <v>1017</v>
      </c>
      <c r="H16" s="27">
        <v>10</v>
      </c>
      <c r="I16" s="27">
        <v>9</v>
      </c>
      <c r="J16" s="27" t="s">
        <v>25</v>
      </c>
      <c r="K16" s="27">
        <v>9</v>
      </c>
      <c r="L16" s="70">
        <v>5</v>
      </c>
      <c r="M16" s="28">
        <f t="shared" si="0"/>
        <v>6.7</v>
      </c>
      <c r="N16" s="29" t="str">
        <f t="shared" si="1"/>
        <v>C+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4" customHeight="1" x14ac:dyDescent="0.25">
      <c r="B17" s="22">
        <v>9</v>
      </c>
      <c r="C17" s="23" t="s">
        <v>1030</v>
      </c>
      <c r="D17" s="24" t="s">
        <v>1031</v>
      </c>
      <c r="E17" s="25" t="s">
        <v>587</v>
      </c>
      <c r="F17" s="26" t="s">
        <v>527</v>
      </c>
      <c r="G17" s="23" t="s">
        <v>1017</v>
      </c>
      <c r="H17" s="27">
        <v>0</v>
      </c>
      <c r="I17" s="27">
        <v>0</v>
      </c>
      <c r="J17" s="27" t="s">
        <v>25</v>
      </c>
      <c r="K17" s="27">
        <v>0</v>
      </c>
      <c r="L17" s="70" t="s">
        <v>25</v>
      </c>
      <c r="M17" s="28">
        <f t="shared" si="0"/>
        <v>0</v>
      </c>
      <c r="N17" s="29" t="str">
        <f t="shared" si="1"/>
        <v>F</v>
      </c>
      <c r="O17" s="30" t="str">
        <f t="shared" si="2"/>
        <v>Kém</v>
      </c>
      <c r="P17" s="31" t="str">
        <f t="shared" si="3"/>
        <v>Không đủ ĐKDT</v>
      </c>
      <c r="Q17" s="32"/>
      <c r="R17" s="3"/>
      <c r="S17" s="21"/>
      <c r="T17" s="72" t="str">
        <f t="shared" si="4"/>
        <v>Học lại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4" customHeight="1" x14ac:dyDescent="0.25">
      <c r="B18" s="22">
        <v>10</v>
      </c>
      <c r="C18" s="23" t="s">
        <v>1032</v>
      </c>
      <c r="D18" s="24" t="s">
        <v>589</v>
      </c>
      <c r="E18" s="25" t="s">
        <v>697</v>
      </c>
      <c r="F18" s="26" t="s">
        <v>676</v>
      </c>
      <c r="G18" s="23" t="s">
        <v>1017</v>
      </c>
      <c r="H18" s="27">
        <v>10</v>
      </c>
      <c r="I18" s="27">
        <v>7</v>
      </c>
      <c r="J18" s="27" t="s">
        <v>25</v>
      </c>
      <c r="K18" s="27">
        <v>7</v>
      </c>
      <c r="L18" s="70">
        <v>8</v>
      </c>
      <c r="M18" s="28">
        <f t="shared" si="0"/>
        <v>7.9</v>
      </c>
      <c r="N18" s="29" t="str">
        <f t="shared" si="1"/>
        <v>B</v>
      </c>
      <c r="O18" s="30" t="str">
        <f t="shared" si="2"/>
        <v>Khá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24" customHeight="1" x14ac:dyDescent="0.25">
      <c r="B19" s="22">
        <v>11</v>
      </c>
      <c r="C19" s="23" t="s">
        <v>1033</v>
      </c>
      <c r="D19" s="24" t="s">
        <v>1034</v>
      </c>
      <c r="E19" s="25" t="s">
        <v>110</v>
      </c>
      <c r="F19" s="26" t="s">
        <v>579</v>
      </c>
      <c r="G19" s="23" t="s">
        <v>1017</v>
      </c>
      <c r="H19" s="27">
        <v>10</v>
      </c>
      <c r="I19" s="27">
        <v>6</v>
      </c>
      <c r="J19" s="27" t="s">
        <v>25</v>
      </c>
      <c r="K19" s="27">
        <v>5</v>
      </c>
      <c r="L19" s="70">
        <v>7</v>
      </c>
      <c r="M19" s="28">
        <f t="shared" si="0"/>
        <v>6.8</v>
      </c>
      <c r="N19" s="29" t="str">
        <f t="shared" si="1"/>
        <v>C+</v>
      </c>
      <c r="O19" s="30" t="str">
        <f t="shared" si="2"/>
        <v>Trung bình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4" customHeight="1" x14ac:dyDescent="0.25">
      <c r="B20" s="22">
        <v>12</v>
      </c>
      <c r="C20" s="23" t="s">
        <v>1035</v>
      </c>
      <c r="D20" s="24" t="s">
        <v>217</v>
      </c>
      <c r="E20" s="25" t="s">
        <v>110</v>
      </c>
      <c r="F20" s="26" t="s">
        <v>884</v>
      </c>
      <c r="G20" s="23" t="s">
        <v>1017</v>
      </c>
      <c r="H20" s="27">
        <v>10</v>
      </c>
      <c r="I20" s="27">
        <v>9</v>
      </c>
      <c r="J20" s="27" t="s">
        <v>25</v>
      </c>
      <c r="K20" s="27">
        <v>9</v>
      </c>
      <c r="L20" s="70">
        <v>7</v>
      </c>
      <c r="M20" s="28">
        <f t="shared" si="0"/>
        <v>7.9</v>
      </c>
      <c r="N20" s="29" t="str">
        <f t="shared" si="1"/>
        <v>B</v>
      </c>
      <c r="O20" s="30" t="str">
        <f t="shared" si="2"/>
        <v>Khá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4" customHeight="1" x14ac:dyDescent="0.25">
      <c r="B21" s="22">
        <v>13</v>
      </c>
      <c r="C21" s="23" t="s">
        <v>1036</v>
      </c>
      <c r="D21" s="24" t="s">
        <v>483</v>
      </c>
      <c r="E21" s="25" t="s">
        <v>110</v>
      </c>
      <c r="F21" s="26" t="s">
        <v>537</v>
      </c>
      <c r="G21" s="23" t="s">
        <v>1017</v>
      </c>
      <c r="H21" s="27">
        <v>10</v>
      </c>
      <c r="I21" s="27">
        <v>8</v>
      </c>
      <c r="J21" s="27" t="s">
        <v>25</v>
      </c>
      <c r="K21" s="27">
        <v>8</v>
      </c>
      <c r="L21" s="70">
        <v>8</v>
      </c>
      <c r="M21" s="28">
        <f t="shared" si="0"/>
        <v>8.1999999999999993</v>
      </c>
      <c r="N21" s="29" t="str">
        <f t="shared" si="1"/>
        <v>B+</v>
      </c>
      <c r="O21" s="30" t="str">
        <f t="shared" si="2"/>
        <v>Khá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4" customHeight="1" x14ac:dyDescent="0.25">
      <c r="B22" s="22">
        <v>14</v>
      </c>
      <c r="C22" s="23" t="s">
        <v>1037</v>
      </c>
      <c r="D22" s="24" t="s">
        <v>626</v>
      </c>
      <c r="E22" s="25" t="s">
        <v>139</v>
      </c>
      <c r="F22" s="26" t="s">
        <v>1038</v>
      </c>
      <c r="G22" s="23" t="s">
        <v>1017</v>
      </c>
      <c r="H22" s="27">
        <v>10</v>
      </c>
      <c r="I22" s="27">
        <v>9.5</v>
      </c>
      <c r="J22" s="27" t="s">
        <v>25</v>
      </c>
      <c r="K22" s="27">
        <v>9.5</v>
      </c>
      <c r="L22" s="70">
        <v>8</v>
      </c>
      <c r="M22" s="28">
        <f t="shared" si="0"/>
        <v>8.6999999999999993</v>
      </c>
      <c r="N22" s="29" t="str">
        <f t="shared" si="1"/>
        <v>A</v>
      </c>
      <c r="O22" s="30" t="str">
        <f t="shared" si="2"/>
        <v>Giỏi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4" customHeight="1" x14ac:dyDescent="0.25">
      <c r="B23" s="22">
        <v>15</v>
      </c>
      <c r="C23" s="23" t="s">
        <v>1039</v>
      </c>
      <c r="D23" s="24" t="s">
        <v>1040</v>
      </c>
      <c r="E23" s="25" t="s">
        <v>139</v>
      </c>
      <c r="F23" s="26" t="s">
        <v>571</v>
      </c>
      <c r="G23" s="23" t="s">
        <v>1017</v>
      </c>
      <c r="H23" s="27">
        <v>2</v>
      </c>
      <c r="I23" s="27">
        <v>4</v>
      </c>
      <c r="J23" s="27" t="s">
        <v>25</v>
      </c>
      <c r="K23" s="27">
        <v>4</v>
      </c>
      <c r="L23" s="70">
        <v>5</v>
      </c>
      <c r="M23" s="28">
        <f t="shared" si="0"/>
        <v>4.4000000000000004</v>
      </c>
      <c r="N23" s="29" t="str">
        <f t="shared" si="1"/>
        <v>D</v>
      </c>
      <c r="O23" s="30" t="str">
        <f t="shared" si="2"/>
        <v>Trung bình yếu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4" customHeight="1" x14ac:dyDescent="0.25">
      <c r="B24" s="22">
        <v>16</v>
      </c>
      <c r="C24" s="23" t="s">
        <v>1041</v>
      </c>
      <c r="D24" s="24" t="s">
        <v>61</v>
      </c>
      <c r="E24" s="25" t="s">
        <v>146</v>
      </c>
      <c r="F24" s="26" t="s">
        <v>641</v>
      </c>
      <c r="G24" s="23" t="s">
        <v>1017</v>
      </c>
      <c r="H24" s="27">
        <v>10</v>
      </c>
      <c r="I24" s="27">
        <v>8.5</v>
      </c>
      <c r="J24" s="27" t="s">
        <v>25</v>
      </c>
      <c r="K24" s="27">
        <v>8.5</v>
      </c>
      <c r="L24" s="70">
        <v>7</v>
      </c>
      <c r="M24" s="28">
        <f t="shared" si="0"/>
        <v>7.8</v>
      </c>
      <c r="N24" s="29" t="str">
        <f t="shared" si="1"/>
        <v>B</v>
      </c>
      <c r="O24" s="30" t="str">
        <f t="shared" si="2"/>
        <v>Khá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4" customHeight="1" x14ac:dyDescent="0.25">
      <c r="B25" s="22">
        <v>17</v>
      </c>
      <c r="C25" s="23" t="s">
        <v>1042</v>
      </c>
      <c r="D25" s="24" t="s">
        <v>1043</v>
      </c>
      <c r="E25" s="25" t="s">
        <v>590</v>
      </c>
      <c r="F25" s="26" t="s">
        <v>604</v>
      </c>
      <c r="G25" s="23" t="s">
        <v>1017</v>
      </c>
      <c r="H25" s="27">
        <v>8</v>
      </c>
      <c r="I25" s="27">
        <v>5</v>
      </c>
      <c r="J25" s="27" t="s">
        <v>25</v>
      </c>
      <c r="K25" s="27">
        <v>5</v>
      </c>
      <c r="L25" s="70">
        <v>6</v>
      </c>
      <c r="M25" s="28">
        <f t="shared" si="0"/>
        <v>5.9</v>
      </c>
      <c r="N25" s="29" t="str">
        <f t="shared" si="1"/>
        <v>C</v>
      </c>
      <c r="O25" s="30" t="str">
        <f t="shared" si="2"/>
        <v>Trung bình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4" customHeight="1" x14ac:dyDescent="0.25">
      <c r="B26" s="22">
        <v>18</v>
      </c>
      <c r="C26" s="23" t="s">
        <v>1044</v>
      </c>
      <c r="D26" s="24" t="s">
        <v>348</v>
      </c>
      <c r="E26" s="25" t="s">
        <v>557</v>
      </c>
      <c r="F26" s="26" t="s">
        <v>621</v>
      </c>
      <c r="G26" s="23" t="s">
        <v>1017</v>
      </c>
      <c r="H26" s="27">
        <v>8</v>
      </c>
      <c r="I26" s="27">
        <v>6</v>
      </c>
      <c r="J26" s="27" t="s">
        <v>25</v>
      </c>
      <c r="K26" s="27">
        <v>6</v>
      </c>
      <c r="L26" s="70">
        <v>5</v>
      </c>
      <c r="M26" s="28">
        <f t="shared" si="0"/>
        <v>5.6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4" customHeight="1" x14ac:dyDescent="0.25">
      <c r="B27" s="22">
        <v>19</v>
      </c>
      <c r="C27" s="23" t="s">
        <v>1045</v>
      </c>
      <c r="D27" s="24" t="s">
        <v>376</v>
      </c>
      <c r="E27" s="25" t="s">
        <v>150</v>
      </c>
      <c r="F27" s="26" t="s">
        <v>204</v>
      </c>
      <c r="G27" s="23" t="s">
        <v>1017</v>
      </c>
      <c r="H27" s="27">
        <v>10</v>
      </c>
      <c r="I27" s="27">
        <v>5</v>
      </c>
      <c r="J27" s="27" t="s">
        <v>25</v>
      </c>
      <c r="K27" s="27">
        <v>3</v>
      </c>
      <c r="L27" s="70">
        <v>7</v>
      </c>
      <c r="M27" s="28">
        <f t="shared" si="0"/>
        <v>6.3</v>
      </c>
      <c r="N27" s="29" t="str">
        <f t="shared" si="1"/>
        <v>C</v>
      </c>
      <c r="O27" s="30" t="str">
        <f t="shared" si="2"/>
        <v>Trung bình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4" customHeight="1" x14ac:dyDescent="0.25">
      <c r="B28" s="22">
        <v>20</v>
      </c>
      <c r="C28" s="23" t="s">
        <v>1046</v>
      </c>
      <c r="D28" s="24" t="s">
        <v>526</v>
      </c>
      <c r="E28" s="25" t="s">
        <v>150</v>
      </c>
      <c r="F28" s="26" t="s">
        <v>744</v>
      </c>
      <c r="G28" s="23" t="s">
        <v>1017</v>
      </c>
      <c r="H28" s="27">
        <v>10</v>
      </c>
      <c r="I28" s="27">
        <v>8</v>
      </c>
      <c r="J28" s="27" t="s">
        <v>25</v>
      </c>
      <c r="K28" s="27">
        <v>8</v>
      </c>
      <c r="L28" s="70">
        <v>8</v>
      </c>
      <c r="M28" s="28">
        <f t="shared" si="0"/>
        <v>8.1999999999999993</v>
      </c>
      <c r="N28" s="29" t="str">
        <f t="shared" si="1"/>
        <v>B+</v>
      </c>
      <c r="O28" s="30" t="str">
        <f t="shared" si="2"/>
        <v>Khá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4" customHeight="1" x14ac:dyDescent="0.25">
      <c r="B29" s="22">
        <v>21</v>
      </c>
      <c r="C29" s="23" t="s">
        <v>1047</v>
      </c>
      <c r="D29" s="24" t="s">
        <v>1048</v>
      </c>
      <c r="E29" s="25" t="s">
        <v>382</v>
      </c>
      <c r="F29" s="26" t="s">
        <v>225</v>
      </c>
      <c r="G29" s="23" t="s">
        <v>1017</v>
      </c>
      <c r="H29" s="27">
        <v>10</v>
      </c>
      <c r="I29" s="27">
        <v>6</v>
      </c>
      <c r="J29" s="27" t="s">
        <v>25</v>
      </c>
      <c r="K29" s="27">
        <v>5</v>
      </c>
      <c r="L29" s="70">
        <v>4</v>
      </c>
      <c r="M29" s="28">
        <f t="shared" si="0"/>
        <v>5</v>
      </c>
      <c r="N29" s="29" t="str">
        <f t="shared" si="1"/>
        <v>D+</v>
      </c>
      <c r="O29" s="30" t="str">
        <f t="shared" si="2"/>
        <v>Trung bình yếu</v>
      </c>
      <c r="P29" s="31" t="str">
        <f t="shared" si="3"/>
        <v/>
      </c>
      <c r="Q29" s="32"/>
      <c r="R29" s="3"/>
      <c r="S29" s="21"/>
      <c r="T29" s="72" t="str">
        <f t="shared" si="4"/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4" customHeight="1" x14ac:dyDescent="0.25">
      <c r="B30" s="22">
        <v>22</v>
      </c>
      <c r="C30" s="23" t="s">
        <v>1049</v>
      </c>
      <c r="D30" s="24" t="s">
        <v>381</v>
      </c>
      <c r="E30" s="25" t="s">
        <v>674</v>
      </c>
      <c r="F30" s="26" t="s">
        <v>1050</v>
      </c>
      <c r="G30" s="23" t="s">
        <v>1017</v>
      </c>
      <c r="H30" s="27">
        <v>10</v>
      </c>
      <c r="I30" s="27">
        <v>9.5</v>
      </c>
      <c r="J30" s="27" t="s">
        <v>25</v>
      </c>
      <c r="K30" s="27">
        <v>9.5</v>
      </c>
      <c r="L30" s="70">
        <v>8</v>
      </c>
      <c r="M30" s="28">
        <f t="shared" si="0"/>
        <v>8.6999999999999993</v>
      </c>
      <c r="N30" s="29" t="str">
        <f t="shared" si="1"/>
        <v>A</v>
      </c>
      <c r="O30" s="30" t="str">
        <f t="shared" si="2"/>
        <v>Giỏi</v>
      </c>
      <c r="P30" s="31" t="str">
        <f t="shared" si="3"/>
        <v/>
      </c>
      <c r="Q30" s="32"/>
      <c r="R30" s="3"/>
      <c r="S30" s="21"/>
      <c r="T30" s="72" t="str">
        <f t="shared" si="4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4" customHeight="1" x14ac:dyDescent="0.25">
      <c r="B31" s="22">
        <v>23</v>
      </c>
      <c r="C31" s="23" t="s">
        <v>1051</v>
      </c>
      <c r="D31" s="24" t="s">
        <v>1052</v>
      </c>
      <c r="E31" s="25" t="s">
        <v>184</v>
      </c>
      <c r="F31" s="26" t="s">
        <v>919</v>
      </c>
      <c r="G31" s="23" t="s">
        <v>1017</v>
      </c>
      <c r="H31" s="27">
        <v>0</v>
      </c>
      <c r="I31" s="27">
        <v>0</v>
      </c>
      <c r="J31" s="27" t="s">
        <v>25</v>
      </c>
      <c r="K31" s="27">
        <v>0</v>
      </c>
      <c r="L31" s="70" t="s">
        <v>25</v>
      </c>
      <c r="M31" s="28">
        <f t="shared" si="0"/>
        <v>0</v>
      </c>
      <c r="N31" s="29" t="str">
        <f t="shared" si="1"/>
        <v>F</v>
      </c>
      <c r="O31" s="30" t="str">
        <f t="shared" si="2"/>
        <v>Kém</v>
      </c>
      <c r="P31" s="31" t="str">
        <f t="shared" si="3"/>
        <v>Không đủ ĐKDT</v>
      </c>
      <c r="Q31" s="32"/>
      <c r="R31" s="3"/>
      <c r="S31" s="21"/>
      <c r="T31" s="72" t="str">
        <f t="shared" si="4"/>
        <v>Học lại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4" customHeight="1" x14ac:dyDescent="0.25">
      <c r="B32" s="22">
        <v>24</v>
      </c>
      <c r="C32" s="23" t="s">
        <v>1053</v>
      </c>
      <c r="D32" s="24" t="s">
        <v>1054</v>
      </c>
      <c r="E32" s="25" t="s">
        <v>187</v>
      </c>
      <c r="F32" s="26" t="s">
        <v>1055</v>
      </c>
      <c r="G32" s="23" t="s">
        <v>1056</v>
      </c>
      <c r="H32" s="27">
        <v>6</v>
      </c>
      <c r="I32" s="27">
        <v>0</v>
      </c>
      <c r="J32" s="27" t="s">
        <v>25</v>
      </c>
      <c r="K32" s="27">
        <v>0</v>
      </c>
      <c r="L32" s="70" t="s">
        <v>25</v>
      </c>
      <c r="M32" s="28">
        <f t="shared" si="0"/>
        <v>0.6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4" customHeight="1" x14ac:dyDescent="0.25">
      <c r="B33" s="22">
        <v>25</v>
      </c>
      <c r="C33" s="23" t="s">
        <v>1057</v>
      </c>
      <c r="D33" s="24" t="s">
        <v>1058</v>
      </c>
      <c r="E33" s="25" t="s">
        <v>195</v>
      </c>
      <c r="F33" s="26" t="s">
        <v>391</v>
      </c>
      <c r="G33" s="23" t="s">
        <v>1017</v>
      </c>
      <c r="H33" s="27">
        <v>8</v>
      </c>
      <c r="I33" s="27">
        <v>9</v>
      </c>
      <c r="J33" s="27" t="s">
        <v>25</v>
      </c>
      <c r="K33" s="27">
        <v>9</v>
      </c>
      <c r="L33" s="70">
        <v>6</v>
      </c>
      <c r="M33" s="28">
        <f t="shared" si="0"/>
        <v>7.1</v>
      </c>
      <c r="N33" s="29" t="str">
        <f t="shared" si="1"/>
        <v>B</v>
      </c>
      <c r="O33" s="30" t="str">
        <f t="shared" si="2"/>
        <v>Khá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4" customHeight="1" x14ac:dyDescent="0.25">
      <c r="B34" s="22">
        <v>26</v>
      </c>
      <c r="C34" s="23" t="s">
        <v>1059</v>
      </c>
      <c r="D34" s="24" t="s">
        <v>174</v>
      </c>
      <c r="E34" s="25" t="s">
        <v>220</v>
      </c>
      <c r="F34" s="26" t="s">
        <v>1060</v>
      </c>
      <c r="G34" s="23" t="s">
        <v>1017</v>
      </c>
      <c r="H34" s="27">
        <v>10</v>
      </c>
      <c r="I34" s="27">
        <v>7</v>
      </c>
      <c r="J34" s="27" t="s">
        <v>25</v>
      </c>
      <c r="K34" s="27">
        <v>7</v>
      </c>
      <c r="L34" s="70">
        <v>6</v>
      </c>
      <c r="M34" s="28">
        <f t="shared" si="0"/>
        <v>6.7</v>
      </c>
      <c r="N34" s="29" t="str">
        <f t="shared" si="1"/>
        <v>C+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63"/>
      <c r="V34" s="63"/>
      <c r="W34" s="74"/>
      <c r="X34" s="53"/>
      <c r="Y34" s="53"/>
      <c r="Z34" s="53"/>
      <c r="AA34" s="64"/>
      <c r="AB34" s="53"/>
      <c r="AC34" s="65"/>
      <c r="AD34" s="66"/>
      <c r="AE34" s="65"/>
      <c r="AF34" s="66"/>
      <c r="AG34" s="65"/>
      <c r="AH34" s="53"/>
      <c r="AI34" s="64"/>
    </row>
    <row r="35" spans="1:35" ht="24" customHeight="1" x14ac:dyDescent="0.25">
      <c r="B35" s="22">
        <v>27</v>
      </c>
      <c r="C35" s="23" t="s">
        <v>1061</v>
      </c>
      <c r="D35" s="24" t="s">
        <v>512</v>
      </c>
      <c r="E35" s="25" t="s">
        <v>235</v>
      </c>
      <c r="F35" s="26" t="s">
        <v>680</v>
      </c>
      <c r="G35" s="23" t="s">
        <v>1017</v>
      </c>
      <c r="H35" s="27">
        <v>6</v>
      </c>
      <c r="I35" s="27">
        <v>5</v>
      </c>
      <c r="J35" s="27" t="s">
        <v>25</v>
      </c>
      <c r="K35" s="27">
        <v>5</v>
      </c>
      <c r="L35" s="70">
        <v>5</v>
      </c>
      <c r="M35" s="28">
        <f t="shared" si="0"/>
        <v>5.0999999999999996</v>
      </c>
      <c r="N35" s="29" t="str">
        <f t="shared" si="1"/>
        <v>D+</v>
      </c>
      <c r="O35" s="30" t="str">
        <f t="shared" si="2"/>
        <v>Trung bình yếu</v>
      </c>
      <c r="P35" s="31" t="str">
        <f t="shared" si="3"/>
        <v/>
      </c>
      <c r="Q35" s="32"/>
      <c r="R35" s="3"/>
      <c r="S35" s="21"/>
      <c r="T35" s="72" t="str">
        <f t="shared" si="4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4" customHeight="1" x14ac:dyDescent="0.25">
      <c r="B36" s="22">
        <v>28</v>
      </c>
      <c r="C36" s="23" t="s">
        <v>1062</v>
      </c>
      <c r="D36" s="24" t="s">
        <v>120</v>
      </c>
      <c r="E36" s="25" t="s">
        <v>264</v>
      </c>
      <c r="F36" s="26" t="s">
        <v>370</v>
      </c>
      <c r="G36" s="23" t="s">
        <v>1017</v>
      </c>
      <c r="H36" s="27">
        <v>10</v>
      </c>
      <c r="I36" s="27">
        <v>6</v>
      </c>
      <c r="J36" s="27" t="s">
        <v>25</v>
      </c>
      <c r="K36" s="27">
        <v>6</v>
      </c>
      <c r="L36" s="70">
        <v>7</v>
      </c>
      <c r="M36" s="28">
        <f t="shared" si="0"/>
        <v>7</v>
      </c>
      <c r="N36" s="29" t="str">
        <f t="shared" si="1"/>
        <v>B</v>
      </c>
      <c r="O36" s="30" t="str">
        <f t="shared" si="2"/>
        <v>Khá</v>
      </c>
      <c r="P36" s="31" t="str">
        <f t="shared" si="3"/>
        <v/>
      </c>
      <c r="Q36" s="32"/>
      <c r="R36" s="3"/>
      <c r="S36" s="21"/>
      <c r="T36" s="72" t="str">
        <f t="shared" si="4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4" customHeight="1" x14ac:dyDescent="0.25">
      <c r="B37" s="22">
        <v>29</v>
      </c>
      <c r="C37" s="23" t="s">
        <v>1063</v>
      </c>
      <c r="D37" s="24" t="s">
        <v>1064</v>
      </c>
      <c r="E37" s="25" t="s">
        <v>1065</v>
      </c>
      <c r="F37" s="26" t="s">
        <v>618</v>
      </c>
      <c r="G37" s="23" t="s">
        <v>1017</v>
      </c>
      <c r="H37" s="27">
        <v>10</v>
      </c>
      <c r="I37" s="27">
        <v>6</v>
      </c>
      <c r="J37" s="27" t="s">
        <v>25</v>
      </c>
      <c r="K37" s="27">
        <v>6</v>
      </c>
      <c r="L37" s="70">
        <v>5</v>
      </c>
      <c r="M37" s="28">
        <f t="shared" si="0"/>
        <v>5.8</v>
      </c>
      <c r="N37" s="29" t="str">
        <f t="shared" si="1"/>
        <v>C</v>
      </c>
      <c r="O37" s="30" t="str">
        <f t="shared" si="2"/>
        <v>Trung bình</v>
      </c>
      <c r="P37" s="31" t="str">
        <f t="shared" si="3"/>
        <v/>
      </c>
      <c r="Q37" s="32"/>
      <c r="R37" s="3"/>
      <c r="S37" s="21"/>
      <c r="T37" s="72" t="str">
        <f t="shared" si="4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4" customHeight="1" x14ac:dyDescent="0.25">
      <c r="B38" s="22">
        <v>30</v>
      </c>
      <c r="C38" s="23" t="s">
        <v>1066</v>
      </c>
      <c r="D38" s="24" t="s">
        <v>1067</v>
      </c>
      <c r="E38" s="25" t="s">
        <v>631</v>
      </c>
      <c r="F38" s="26" t="s">
        <v>599</v>
      </c>
      <c r="G38" s="23" t="s">
        <v>1017</v>
      </c>
      <c r="H38" s="27">
        <v>6</v>
      </c>
      <c r="I38" s="27">
        <v>5</v>
      </c>
      <c r="J38" s="27" t="s">
        <v>25</v>
      </c>
      <c r="K38" s="27">
        <v>3</v>
      </c>
      <c r="L38" s="70">
        <v>3</v>
      </c>
      <c r="M38" s="28">
        <f t="shared" si="0"/>
        <v>3.5</v>
      </c>
      <c r="N38" s="29" t="str">
        <f t="shared" si="1"/>
        <v>F</v>
      </c>
      <c r="O38" s="30" t="str">
        <f t="shared" si="2"/>
        <v>Kém</v>
      </c>
      <c r="P38" s="31" t="str">
        <f t="shared" si="3"/>
        <v/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4" customHeight="1" x14ac:dyDescent="0.25">
      <c r="B39" s="22">
        <v>31</v>
      </c>
      <c r="C39" s="23" t="s">
        <v>1068</v>
      </c>
      <c r="D39" s="24" t="s">
        <v>1069</v>
      </c>
      <c r="E39" s="25" t="s">
        <v>632</v>
      </c>
      <c r="F39" s="26" t="s">
        <v>579</v>
      </c>
      <c r="G39" s="23" t="s">
        <v>1017</v>
      </c>
      <c r="H39" s="27">
        <v>10</v>
      </c>
      <c r="I39" s="27">
        <v>5</v>
      </c>
      <c r="J39" s="27" t="s">
        <v>25</v>
      </c>
      <c r="K39" s="27">
        <v>3</v>
      </c>
      <c r="L39" s="70">
        <v>4</v>
      </c>
      <c r="M39" s="28">
        <f t="shared" si="0"/>
        <v>4.5</v>
      </c>
      <c r="N39" s="29" t="str">
        <f t="shared" si="1"/>
        <v>D</v>
      </c>
      <c r="O39" s="30" t="str">
        <f t="shared" si="2"/>
        <v>Trung bình yếu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62"/>
      <c r="V39" s="62"/>
      <c r="W39" s="62"/>
      <c r="X39" s="54"/>
      <c r="Y39" s="54"/>
      <c r="Z39" s="54"/>
      <c r="AA39" s="54"/>
      <c r="AB39" s="53"/>
      <c r="AC39" s="54"/>
      <c r="AD39" s="54"/>
      <c r="AE39" s="54"/>
      <c r="AF39" s="54"/>
      <c r="AG39" s="54"/>
      <c r="AH39" s="54"/>
      <c r="AI39" s="55"/>
    </row>
    <row r="40" spans="1:35" ht="24" customHeight="1" x14ac:dyDescent="0.25">
      <c r="B40" s="22">
        <v>32</v>
      </c>
      <c r="C40" s="23" t="s">
        <v>1070</v>
      </c>
      <c r="D40" s="24" t="s">
        <v>174</v>
      </c>
      <c r="E40" s="25" t="s">
        <v>650</v>
      </c>
      <c r="F40" s="26" t="s">
        <v>607</v>
      </c>
      <c r="G40" s="23" t="s">
        <v>1017</v>
      </c>
      <c r="H40" s="27">
        <v>8</v>
      </c>
      <c r="I40" s="27">
        <v>4</v>
      </c>
      <c r="J40" s="27" t="s">
        <v>25</v>
      </c>
      <c r="K40" s="27">
        <v>3</v>
      </c>
      <c r="L40" s="70">
        <v>6</v>
      </c>
      <c r="M40" s="28">
        <f t="shared" si="0"/>
        <v>5.4</v>
      </c>
      <c r="N40" s="29" t="str">
        <f t="shared" si="1"/>
        <v>D+</v>
      </c>
      <c r="O40" s="30" t="str">
        <f t="shared" si="2"/>
        <v>Trung bình yếu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4" customHeight="1" x14ac:dyDescent="0.25">
      <c r="B41" s="22">
        <v>33</v>
      </c>
      <c r="C41" s="23" t="s">
        <v>1071</v>
      </c>
      <c r="D41" s="24" t="s">
        <v>120</v>
      </c>
      <c r="E41" s="25" t="s">
        <v>1072</v>
      </c>
      <c r="F41" s="26" t="s">
        <v>641</v>
      </c>
      <c r="G41" s="23" t="s">
        <v>1017</v>
      </c>
      <c r="H41" s="27">
        <v>6</v>
      </c>
      <c r="I41" s="27">
        <v>5</v>
      </c>
      <c r="J41" s="27" t="s">
        <v>25</v>
      </c>
      <c r="K41" s="27">
        <v>5</v>
      </c>
      <c r="L41" s="70">
        <v>3</v>
      </c>
      <c r="M41" s="28">
        <f t="shared" si="0"/>
        <v>3.9</v>
      </c>
      <c r="N41" s="29" t="str">
        <f t="shared" si="1"/>
        <v>F</v>
      </c>
      <c r="O41" s="30" t="str">
        <f t="shared" si="2"/>
        <v>Kém</v>
      </c>
      <c r="P41" s="31" t="str">
        <f t="shared" si="3"/>
        <v/>
      </c>
      <c r="Q41" s="32"/>
      <c r="R41" s="3"/>
      <c r="S41" s="21"/>
      <c r="T41" s="72" t="str">
        <f t="shared" si="4"/>
        <v>Học lại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4" customHeight="1" x14ac:dyDescent="0.25">
      <c r="B42" s="22">
        <v>34</v>
      </c>
      <c r="C42" s="23" t="s">
        <v>1073</v>
      </c>
      <c r="D42" s="24" t="s">
        <v>1074</v>
      </c>
      <c r="E42" s="25" t="s">
        <v>290</v>
      </c>
      <c r="F42" s="26" t="s">
        <v>516</v>
      </c>
      <c r="G42" s="23" t="s">
        <v>1017</v>
      </c>
      <c r="H42" s="27">
        <v>10</v>
      </c>
      <c r="I42" s="27">
        <v>6</v>
      </c>
      <c r="J42" s="27" t="s">
        <v>25</v>
      </c>
      <c r="K42" s="27">
        <v>6</v>
      </c>
      <c r="L42" s="70">
        <v>2</v>
      </c>
      <c r="M42" s="28">
        <f t="shared" si="0"/>
        <v>4</v>
      </c>
      <c r="N42" s="29" t="str">
        <f t="shared" si="1"/>
        <v>D</v>
      </c>
      <c r="O42" s="30" t="str">
        <f t="shared" si="2"/>
        <v>Trung bình yếu</v>
      </c>
      <c r="P42" s="31" t="str">
        <f t="shared" si="3"/>
        <v/>
      </c>
      <c r="Q42" s="32"/>
      <c r="R42" s="3"/>
      <c r="S42" s="21"/>
      <c r="T42" s="72" t="str">
        <f t="shared" si="4"/>
        <v>Đạt</v>
      </c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24" customHeight="1" x14ac:dyDescent="0.25">
      <c r="B43" s="22">
        <v>35</v>
      </c>
      <c r="C43" s="23" t="s">
        <v>1075</v>
      </c>
      <c r="D43" s="24" t="s">
        <v>1076</v>
      </c>
      <c r="E43" s="25" t="s">
        <v>515</v>
      </c>
      <c r="F43" s="26" t="s">
        <v>647</v>
      </c>
      <c r="G43" s="23" t="s">
        <v>1017</v>
      </c>
      <c r="H43" s="27">
        <v>10</v>
      </c>
      <c r="I43" s="27">
        <v>10</v>
      </c>
      <c r="J43" s="27" t="s">
        <v>25</v>
      </c>
      <c r="K43" s="27">
        <v>10</v>
      </c>
      <c r="L43" s="70">
        <v>7</v>
      </c>
      <c r="M43" s="28">
        <f t="shared" si="0"/>
        <v>8.1999999999999993</v>
      </c>
      <c r="N43" s="29" t="str">
        <f t="shared" si="1"/>
        <v>B+</v>
      </c>
      <c r="O43" s="30" t="str">
        <f t="shared" si="2"/>
        <v>Khá</v>
      </c>
      <c r="P43" s="31" t="str">
        <f t="shared" si="3"/>
        <v/>
      </c>
      <c r="Q43" s="32"/>
      <c r="R43" s="3"/>
      <c r="S43" s="21"/>
      <c r="T43" s="72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4" customHeight="1" x14ac:dyDescent="0.25">
      <c r="B44" s="22">
        <v>36</v>
      </c>
      <c r="C44" s="23" t="s">
        <v>1077</v>
      </c>
      <c r="D44" s="24" t="s">
        <v>1078</v>
      </c>
      <c r="E44" s="25" t="s">
        <v>309</v>
      </c>
      <c r="F44" s="26" t="s">
        <v>530</v>
      </c>
      <c r="G44" s="23" t="s">
        <v>1017</v>
      </c>
      <c r="H44" s="27">
        <v>10</v>
      </c>
      <c r="I44" s="27">
        <v>8</v>
      </c>
      <c r="J44" s="27" t="s">
        <v>25</v>
      </c>
      <c r="K44" s="27">
        <v>8</v>
      </c>
      <c r="L44" s="70">
        <v>6</v>
      </c>
      <c r="M44" s="28">
        <f t="shared" si="0"/>
        <v>7</v>
      </c>
      <c r="N44" s="29" t="str">
        <f t="shared" si="1"/>
        <v>B</v>
      </c>
      <c r="O44" s="30" t="str">
        <f t="shared" si="2"/>
        <v>Khá</v>
      </c>
      <c r="P44" s="31" t="str">
        <f t="shared" si="3"/>
        <v/>
      </c>
      <c r="Q44" s="32"/>
      <c r="R44" s="3"/>
      <c r="S44" s="21"/>
      <c r="T44" s="72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4" customHeight="1" x14ac:dyDescent="0.25">
      <c r="B45" s="22">
        <v>37</v>
      </c>
      <c r="C45" s="23" t="s">
        <v>1079</v>
      </c>
      <c r="D45" s="24" t="s">
        <v>610</v>
      </c>
      <c r="E45" s="25" t="s">
        <v>309</v>
      </c>
      <c r="F45" s="26" t="s">
        <v>549</v>
      </c>
      <c r="G45" s="23" t="s">
        <v>1017</v>
      </c>
      <c r="H45" s="27">
        <v>10</v>
      </c>
      <c r="I45" s="27">
        <v>5</v>
      </c>
      <c r="J45" s="27" t="s">
        <v>25</v>
      </c>
      <c r="K45" s="27">
        <v>5</v>
      </c>
      <c r="L45" s="70">
        <v>1</v>
      </c>
      <c r="M45" s="28">
        <f t="shared" si="0"/>
        <v>3.1</v>
      </c>
      <c r="N45" s="29" t="str">
        <f t="shared" si="1"/>
        <v>F</v>
      </c>
      <c r="O45" s="30" t="str">
        <f t="shared" si="2"/>
        <v>Kém</v>
      </c>
      <c r="P45" s="31" t="str">
        <f t="shared" si="3"/>
        <v/>
      </c>
      <c r="Q45" s="32"/>
      <c r="R45" s="3"/>
      <c r="S45" s="21"/>
      <c r="T45" s="72" t="str">
        <f t="shared" si="4"/>
        <v>Học lại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4" customHeight="1" x14ac:dyDescent="0.25">
      <c r="B46" s="22">
        <v>38</v>
      </c>
      <c r="C46" s="23" t="s">
        <v>1080</v>
      </c>
      <c r="D46" s="24" t="s">
        <v>610</v>
      </c>
      <c r="E46" s="25" t="s">
        <v>309</v>
      </c>
      <c r="F46" s="26" t="s">
        <v>638</v>
      </c>
      <c r="G46" s="23" t="s">
        <v>1017</v>
      </c>
      <c r="H46" s="27">
        <v>10</v>
      </c>
      <c r="I46" s="27">
        <v>8</v>
      </c>
      <c r="J46" s="27" t="s">
        <v>25</v>
      </c>
      <c r="K46" s="27">
        <v>8</v>
      </c>
      <c r="L46" s="70">
        <v>6</v>
      </c>
      <c r="M46" s="28">
        <f t="shared" si="0"/>
        <v>7</v>
      </c>
      <c r="N46" s="29" t="str">
        <f t="shared" si="1"/>
        <v>B</v>
      </c>
      <c r="O46" s="30" t="str">
        <f t="shared" si="2"/>
        <v>Khá</v>
      </c>
      <c r="P46" s="31" t="str">
        <f t="shared" si="3"/>
        <v/>
      </c>
      <c r="Q46" s="32"/>
      <c r="R46" s="3"/>
      <c r="S46" s="21"/>
      <c r="T46" s="72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24" customHeight="1" x14ac:dyDescent="0.25">
      <c r="B47" s="22">
        <v>39</v>
      </c>
      <c r="C47" s="23" t="s">
        <v>1081</v>
      </c>
      <c r="D47" s="24" t="s">
        <v>603</v>
      </c>
      <c r="E47" s="25" t="s">
        <v>1082</v>
      </c>
      <c r="F47" s="26" t="s">
        <v>82</v>
      </c>
      <c r="G47" s="23" t="s">
        <v>1017</v>
      </c>
      <c r="H47" s="27">
        <v>10</v>
      </c>
      <c r="I47" s="27">
        <v>8.5</v>
      </c>
      <c r="J47" s="27" t="s">
        <v>25</v>
      </c>
      <c r="K47" s="27">
        <v>8.5</v>
      </c>
      <c r="L47" s="70">
        <v>8</v>
      </c>
      <c r="M47" s="28">
        <f t="shared" si="0"/>
        <v>8.4</v>
      </c>
      <c r="N47" s="29" t="str">
        <f t="shared" si="1"/>
        <v>B+</v>
      </c>
      <c r="O47" s="30" t="str">
        <f t="shared" si="2"/>
        <v>Khá</v>
      </c>
      <c r="P47" s="31" t="str">
        <f t="shared" si="3"/>
        <v/>
      </c>
      <c r="Q47" s="32"/>
      <c r="R47" s="3"/>
      <c r="S47" s="21"/>
      <c r="T47" s="72" t="str">
        <f t="shared" si="4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1:35" ht="9" customHeight="1" x14ac:dyDescent="0.25">
      <c r="A48" s="2"/>
      <c r="B48" s="33"/>
      <c r="C48" s="34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x14ac:dyDescent="0.25">
      <c r="A49" s="2"/>
      <c r="B49" s="90" t="s">
        <v>26</v>
      </c>
      <c r="C49" s="90"/>
      <c r="D49" s="34"/>
      <c r="E49" s="35"/>
      <c r="F49" s="35"/>
      <c r="G49" s="35"/>
      <c r="H49" s="36"/>
      <c r="I49" s="37"/>
      <c r="J49" s="37"/>
      <c r="K49" s="38"/>
      <c r="L49" s="38"/>
      <c r="M49" s="38"/>
      <c r="N49" s="38"/>
      <c r="O49" s="38"/>
      <c r="P49" s="38"/>
      <c r="Q49" s="38"/>
      <c r="R49" s="3"/>
    </row>
    <row r="50" spans="1:18" ht="16.5" customHeight="1" x14ac:dyDescent="0.25">
      <c r="A50" s="2"/>
      <c r="B50" s="39" t="s">
        <v>27</v>
      </c>
      <c r="C50" s="39"/>
      <c r="D50" s="40">
        <f>+$W$7</f>
        <v>39</v>
      </c>
      <c r="E50" s="41" t="s">
        <v>28</v>
      </c>
      <c r="F50" s="82" t="s">
        <v>29</v>
      </c>
      <c r="G50" s="82"/>
      <c r="H50" s="82"/>
      <c r="I50" s="82"/>
      <c r="J50" s="82"/>
      <c r="K50" s="82"/>
      <c r="L50" s="42">
        <f>$W$7 -COUNTIF($P$8:$P$206,"Vắng") -COUNTIF($P$8:$P$206,"Vắng có phép") - COUNTIF($P$8:$P$206,"Đình chỉ thi") - COUNTIF($P$8:$P$206,"Không đủ ĐKDT")</f>
        <v>36</v>
      </c>
      <c r="M50" s="42"/>
      <c r="N50" s="42"/>
      <c r="O50" s="43"/>
      <c r="P50" s="44" t="s">
        <v>28</v>
      </c>
      <c r="Q50" s="43"/>
      <c r="R50" s="3"/>
    </row>
    <row r="51" spans="1:18" ht="16.5" customHeight="1" x14ac:dyDescent="0.25">
      <c r="A51" s="2"/>
      <c r="B51" s="39" t="s">
        <v>30</v>
      </c>
      <c r="C51" s="39"/>
      <c r="D51" s="40">
        <f>+$AH$7</f>
        <v>33</v>
      </c>
      <c r="E51" s="41" t="s">
        <v>28</v>
      </c>
      <c r="F51" s="82" t="s">
        <v>31</v>
      </c>
      <c r="G51" s="82"/>
      <c r="H51" s="82"/>
      <c r="I51" s="82"/>
      <c r="J51" s="82"/>
      <c r="K51" s="82"/>
      <c r="L51" s="45">
        <f>COUNTIF($P$8:$P$82,"Vắng")</f>
        <v>0</v>
      </c>
      <c r="M51" s="45"/>
      <c r="N51" s="45"/>
      <c r="O51" s="46"/>
      <c r="P51" s="44" t="s">
        <v>28</v>
      </c>
      <c r="Q51" s="46"/>
      <c r="R51" s="3"/>
    </row>
    <row r="52" spans="1:18" ht="16.5" customHeight="1" x14ac:dyDescent="0.25">
      <c r="A52" s="2"/>
      <c r="B52" s="39" t="s">
        <v>39</v>
      </c>
      <c r="C52" s="39"/>
      <c r="D52" s="49">
        <f>COUNTIF(T9:T47,"Học lại")</f>
        <v>6</v>
      </c>
      <c r="E52" s="41" t="s">
        <v>28</v>
      </c>
      <c r="F52" s="82" t="s">
        <v>40</v>
      </c>
      <c r="G52" s="82"/>
      <c r="H52" s="82"/>
      <c r="I52" s="82"/>
      <c r="J52" s="82"/>
      <c r="K52" s="82"/>
      <c r="L52" s="42">
        <f>COUNTIF($P$8:$P$82,"Vắng có phép")</f>
        <v>0</v>
      </c>
      <c r="M52" s="42"/>
      <c r="N52" s="42"/>
      <c r="O52" s="43"/>
      <c r="P52" s="44" t="s">
        <v>28</v>
      </c>
      <c r="Q52" s="43"/>
      <c r="R52" s="3"/>
    </row>
    <row r="53" spans="1:18" ht="3" customHeight="1" x14ac:dyDescent="0.25">
      <c r="A53" s="2"/>
      <c r="B53" s="33"/>
      <c r="C53" s="34"/>
      <c r="D53" s="34"/>
      <c r="E53" s="35"/>
      <c r="F53" s="35"/>
      <c r="G53" s="35"/>
      <c r="H53" s="36"/>
      <c r="I53" s="37"/>
      <c r="J53" s="37"/>
      <c r="K53" s="38"/>
      <c r="L53" s="38"/>
      <c r="M53" s="38"/>
      <c r="N53" s="38"/>
      <c r="O53" s="38"/>
      <c r="P53" s="38"/>
      <c r="Q53" s="38"/>
      <c r="R53" s="3"/>
    </row>
    <row r="54" spans="1:18" x14ac:dyDescent="0.25">
      <c r="B54" s="67" t="s">
        <v>41</v>
      </c>
      <c r="C54" s="67"/>
      <c r="D54" s="68">
        <f>COUNTIF(T9:T47,"Thi lại")</f>
        <v>0</v>
      </c>
      <c r="E54" s="69" t="s">
        <v>28</v>
      </c>
      <c r="F54" s="3"/>
      <c r="G54" s="3"/>
      <c r="H54" s="3"/>
      <c r="I54" s="3"/>
      <c r="J54" s="83"/>
      <c r="K54" s="83"/>
      <c r="L54" s="83"/>
      <c r="M54" s="83"/>
      <c r="N54" s="83"/>
      <c r="O54" s="83"/>
      <c r="P54" s="83"/>
      <c r="Q54" s="83"/>
      <c r="R54" s="3"/>
    </row>
    <row r="55" spans="1:18" ht="24.75" customHeight="1" x14ac:dyDescent="0.25">
      <c r="B55" s="67"/>
      <c r="C55" s="67"/>
      <c r="D55" s="68"/>
      <c r="E55" s="69"/>
      <c r="F55" s="3"/>
      <c r="G55" s="3"/>
      <c r="H55" s="3"/>
      <c r="I55" s="3"/>
      <c r="J55" s="83" t="s">
        <v>1088</v>
      </c>
      <c r="K55" s="83"/>
      <c r="L55" s="83"/>
      <c r="M55" s="83"/>
      <c r="N55" s="83"/>
      <c r="O55" s="83"/>
      <c r="P55" s="83"/>
      <c r="Q55" s="83"/>
      <c r="R55" s="3"/>
    </row>
  </sheetData>
  <sheetProtection formatCells="0" formatColumns="0" formatRows="0" insertColumns="0" insertRows="0" insertHyperlinks="0" deleteColumns="0" deleteRows="0" sort="0" autoFilter="0" pivotTables="0"/>
  <autoFilter ref="A7:AI47">
    <filterColumn colId="3" showButton="0"/>
  </autoFilter>
  <sortState ref="B9:U47">
    <sortCondition ref="B9:B47"/>
  </sortState>
  <mergeCells count="40">
    <mergeCell ref="L6:L7"/>
    <mergeCell ref="B8:G8"/>
    <mergeCell ref="B49:C49"/>
    <mergeCell ref="F51:K51"/>
    <mergeCell ref="F52:K52"/>
    <mergeCell ref="J54:Q54"/>
    <mergeCell ref="J55:Q55"/>
    <mergeCell ref="F50:K50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N6:N7"/>
  </mergeCells>
  <conditionalFormatting sqref="H9:L47">
    <cfRule type="cellIs" dxfId="53" priority="12" operator="greaterThan">
      <formula>10</formula>
    </cfRule>
  </conditionalFormatting>
  <conditionalFormatting sqref="L9:L47">
    <cfRule type="cellIs" dxfId="52" priority="4" operator="greaterThan">
      <formula>10</formula>
    </cfRule>
    <cfRule type="cellIs" dxfId="51" priority="5" operator="greaterThan">
      <formula>10</formula>
    </cfRule>
    <cfRule type="cellIs" dxfId="50" priority="6" operator="greaterThan">
      <formula>10</formula>
    </cfRule>
    <cfRule type="cellIs" dxfId="49" priority="7" operator="greaterThan">
      <formula>10</formula>
    </cfRule>
    <cfRule type="cellIs" dxfId="48" priority="8" operator="greaterThan">
      <formula>10</formula>
    </cfRule>
    <cfRule type="cellIs" dxfId="47" priority="9" operator="greaterThan">
      <formula>10</formula>
    </cfRule>
  </conditionalFormatting>
  <conditionalFormatting sqref="H9:K47">
    <cfRule type="cellIs" dxfId="46" priority="2" operator="greaterThan">
      <formula>10</formula>
    </cfRule>
  </conditionalFormatting>
  <conditionalFormatting sqref="C1:C1048576">
    <cfRule type="duplicateValues" dxfId="45" priority="18"/>
  </conditionalFormatting>
  <dataValidations count="1">
    <dataValidation allowBlank="1" showInputMessage="1" showErrorMessage="1" errorTitle="Không xóa dữ liệu" error="Không xóa dữ liệu" prompt="Không xóa dữ liệu" sqref="T9:T47 D52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"/>
  <sheetViews>
    <sheetView workbookViewId="0">
      <pane ySplit="2" topLeftCell="A49" activePane="bottomLeft" state="frozen"/>
      <selection activeCell="O5" sqref="L1:O1048576"/>
      <selection pane="bottomLeft" activeCell="A55" sqref="A55:XFD64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4.625" style="1" customWidth="1"/>
    <col min="5" max="5" width="8.37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317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INT1330-11</v>
      </c>
      <c r="W7" s="58">
        <f>+$AF$7+$AH$7+$AD$7</f>
        <v>38</v>
      </c>
      <c r="X7" s="52">
        <f>COUNTIF($P$8:$P$73,"Khiển trách")</f>
        <v>0</v>
      </c>
      <c r="Y7" s="52">
        <f>COUNTIF($P$8:$P$73,"Cảnh cáo")</f>
        <v>0</v>
      </c>
      <c r="Z7" s="52">
        <f>COUNTIF($P$8:$P$73,"Đình chỉ thi")</f>
        <v>0</v>
      </c>
      <c r="AA7" s="59">
        <f>+($X$7+$Y$7+$Z$7)/$W$7*100%</f>
        <v>0</v>
      </c>
      <c r="AB7" s="52">
        <f>SUM(COUNTIF($P$8:$P$71,"Vắng"),COUNTIF($P$8:$P$71,"Vắng có phép"))</f>
        <v>0</v>
      </c>
      <c r="AC7" s="60">
        <f>+$AB$7/$W$7</f>
        <v>0</v>
      </c>
      <c r="AD7" s="61">
        <f>COUNTIF($T$8:$T$71,"Thi lại")</f>
        <v>0</v>
      </c>
      <c r="AE7" s="60">
        <f>+$AD$7/$W$7</f>
        <v>0</v>
      </c>
      <c r="AF7" s="61">
        <f>COUNTIF($T$8:$T$72,"Học lại")</f>
        <v>8</v>
      </c>
      <c r="AG7" s="60">
        <f>+$AF$7/$W$7</f>
        <v>0.21052631578947367</v>
      </c>
      <c r="AH7" s="52">
        <f>COUNTIF($T$9:$T$72,"Đạt")</f>
        <v>30</v>
      </c>
      <c r="AI7" s="59">
        <f>+$AH$7/$W$7</f>
        <v>0.78947368421052633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24.75" customHeight="1" x14ac:dyDescent="0.25">
      <c r="B9" s="11">
        <v>1</v>
      </c>
      <c r="C9" s="12" t="s">
        <v>952</v>
      </c>
      <c r="D9" s="13" t="s">
        <v>953</v>
      </c>
      <c r="E9" s="14" t="s">
        <v>51</v>
      </c>
      <c r="F9" s="15" t="s">
        <v>607</v>
      </c>
      <c r="G9" s="12" t="s">
        <v>954</v>
      </c>
      <c r="H9" s="16">
        <v>10</v>
      </c>
      <c r="I9" s="16">
        <v>9</v>
      </c>
      <c r="J9" s="16" t="s">
        <v>25</v>
      </c>
      <c r="K9" s="16">
        <v>9</v>
      </c>
      <c r="L9" s="17">
        <v>8</v>
      </c>
      <c r="M9" s="18">
        <f t="shared" ref="M9:M46" si="0">ROUND(SUMPRODUCT(H9:L9,$H$8:$L$8)/100,1)</f>
        <v>8.5</v>
      </c>
      <c r="N9" s="19" t="str">
        <f t="shared" ref="N9:N46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 t="shared" ref="O9:O46" si="2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 t="shared" ref="P9:P46" si="3">+IF(OR($H9=0,$I9=0,$J9=0,$K9=0),"Không đủ ĐKDT",IF(AND(L9=0,M9&gt;4),"Không đạt",""))</f>
        <v/>
      </c>
      <c r="Q9" s="20"/>
      <c r="R9" s="3"/>
      <c r="S9" s="21"/>
      <c r="T9" s="72" t="str">
        <f t="shared" ref="T9:T46" si="4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54"/>
      <c r="Y9" s="54"/>
      <c r="Z9" s="54"/>
      <c r="AA9" s="54"/>
      <c r="AB9" s="53"/>
      <c r="AC9" s="54"/>
      <c r="AD9" s="54"/>
      <c r="AE9" s="54"/>
      <c r="AF9" s="54"/>
      <c r="AG9" s="54"/>
      <c r="AH9" s="54"/>
      <c r="AI9" s="55"/>
    </row>
    <row r="10" spans="2:35" ht="24.75" customHeight="1" x14ac:dyDescent="0.25">
      <c r="B10" s="22">
        <v>2</v>
      </c>
      <c r="C10" s="23" t="s">
        <v>955</v>
      </c>
      <c r="D10" s="24" t="s">
        <v>956</v>
      </c>
      <c r="E10" s="25" t="s">
        <v>51</v>
      </c>
      <c r="F10" s="26" t="s">
        <v>957</v>
      </c>
      <c r="G10" s="23" t="s">
        <v>954</v>
      </c>
      <c r="H10" s="27">
        <v>10</v>
      </c>
      <c r="I10" s="27">
        <v>8</v>
      </c>
      <c r="J10" s="27" t="s">
        <v>25</v>
      </c>
      <c r="K10" s="27">
        <v>8</v>
      </c>
      <c r="L10" s="70">
        <v>7</v>
      </c>
      <c r="M10" s="28">
        <f t="shared" si="0"/>
        <v>7.6</v>
      </c>
      <c r="N10" s="29" t="str">
        <f t="shared" si="1"/>
        <v>B</v>
      </c>
      <c r="O10" s="30" t="str">
        <f t="shared" si="2"/>
        <v>Khá</v>
      </c>
      <c r="P10" s="31" t="str">
        <f t="shared" si="3"/>
        <v/>
      </c>
      <c r="Q10" s="32"/>
      <c r="R10" s="3"/>
      <c r="S10" s="21"/>
      <c r="T10" s="72" t="str">
        <f t="shared" si="4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24.75" customHeight="1" x14ac:dyDescent="0.25">
      <c r="B11" s="22">
        <v>3</v>
      </c>
      <c r="C11" s="23" t="s">
        <v>958</v>
      </c>
      <c r="D11" s="24" t="s">
        <v>50</v>
      </c>
      <c r="E11" s="25" t="s">
        <v>550</v>
      </c>
      <c r="F11" s="26" t="s">
        <v>211</v>
      </c>
      <c r="G11" s="23" t="s">
        <v>954</v>
      </c>
      <c r="H11" s="27">
        <v>10</v>
      </c>
      <c r="I11" s="27">
        <v>7</v>
      </c>
      <c r="J11" s="27" t="s">
        <v>25</v>
      </c>
      <c r="K11" s="27">
        <v>7</v>
      </c>
      <c r="L11" s="70">
        <v>6</v>
      </c>
      <c r="M11" s="28">
        <f t="shared" si="0"/>
        <v>6.7</v>
      </c>
      <c r="N11" s="29" t="str">
        <f t="shared" si="1"/>
        <v>C+</v>
      </c>
      <c r="O11" s="30" t="str">
        <f t="shared" si="2"/>
        <v>Trung bình</v>
      </c>
      <c r="P11" s="31" t="str">
        <f t="shared" si="3"/>
        <v/>
      </c>
      <c r="Q11" s="32"/>
      <c r="R11" s="3"/>
      <c r="S11" s="21"/>
      <c r="T11" s="72" t="str">
        <f t="shared" si="4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24.75" customHeight="1" x14ac:dyDescent="0.25">
      <c r="B12" s="22">
        <v>4</v>
      </c>
      <c r="C12" s="23" t="s">
        <v>959</v>
      </c>
      <c r="D12" s="24" t="s">
        <v>113</v>
      </c>
      <c r="E12" s="25" t="s">
        <v>960</v>
      </c>
      <c r="F12" s="26" t="s">
        <v>838</v>
      </c>
      <c r="G12" s="23" t="s">
        <v>954</v>
      </c>
      <c r="H12" s="27">
        <v>8</v>
      </c>
      <c r="I12" s="27">
        <v>6</v>
      </c>
      <c r="J12" s="27" t="s">
        <v>25</v>
      </c>
      <c r="K12" s="27">
        <v>5</v>
      </c>
      <c r="L12" s="70">
        <v>2</v>
      </c>
      <c r="M12" s="28">
        <f t="shared" si="0"/>
        <v>3.6</v>
      </c>
      <c r="N12" s="29" t="str">
        <f t="shared" si="1"/>
        <v>F</v>
      </c>
      <c r="O12" s="30" t="str">
        <f t="shared" si="2"/>
        <v>Kém</v>
      </c>
      <c r="P12" s="31" t="str">
        <f t="shared" si="3"/>
        <v/>
      </c>
      <c r="Q12" s="32"/>
      <c r="R12" s="3"/>
      <c r="S12" s="21"/>
      <c r="T12" s="72" t="str">
        <f t="shared" si="4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24.75" customHeight="1" x14ac:dyDescent="0.25">
      <c r="B13" s="22">
        <v>5</v>
      </c>
      <c r="C13" s="23" t="s">
        <v>961</v>
      </c>
      <c r="D13" s="24" t="s">
        <v>962</v>
      </c>
      <c r="E13" s="25" t="s">
        <v>71</v>
      </c>
      <c r="F13" s="26" t="s">
        <v>485</v>
      </c>
      <c r="G13" s="23" t="s">
        <v>954</v>
      </c>
      <c r="H13" s="27">
        <v>10</v>
      </c>
      <c r="I13" s="27">
        <v>8</v>
      </c>
      <c r="J13" s="27" t="s">
        <v>25</v>
      </c>
      <c r="K13" s="27">
        <v>8</v>
      </c>
      <c r="L13" s="70">
        <v>6</v>
      </c>
      <c r="M13" s="28">
        <f t="shared" si="0"/>
        <v>7</v>
      </c>
      <c r="N13" s="29" t="str">
        <f t="shared" si="1"/>
        <v>B</v>
      </c>
      <c r="O13" s="30" t="str">
        <f t="shared" si="2"/>
        <v>Khá</v>
      </c>
      <c r="P13" s="31" t="str">
        <f t="shared" si="3"/>
        <v/>
      </c>
      <c r="Q13" s="32"/>
      <c r="R13" s="3"/>
      <c r="S13" s="21"/>
      <c r="T13" s="72" t="str">
        <f t="shared" si="4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24.75" customHeight="1" x14ac:dyDescent="0.25">
      <c r="B14" s="22">
        <v>6</v>
      </c>
      <c r="C14" s="23" t="s">
        <v>963</v>
      </c>
      <c r="D14" s="24" t="s">
        <v>964</v>
      </c>
      <c r="E14" s="25" t="s">
        <v>552</v>
      </c>
      <c r="F14" s="26" t="s">
        <v>634</v>
      </c>
      <c r="G14" s="23" t="s">
        <v>954</v>
      </c>
      <c r="H14" s="27">
        <v>10</v>
      </c>
      <c r="I14" s="27">
        <v>8</v>
      </c>
      <c r="J14" s="27" t="s">
        <v>25</v>
      </c>
      <c r="K14" s="27">
        <v>8</v>
      </c>
      <c r="L14" s="70">
        <v>7</v>
      </c>
      <c r="M14" s="28">
        <f t="shared" si="0"/>
        <v>7.6</v>
      </c>
      <c r="N14" s="29" t="str">
        <f t="shared" si="1"/>
        <v>B</v>
      </c>
      <c r="O14" s="30" t="str">
        <f t="shared" si="2"/>
        <v>Khá</v>
      </c>
      <c r="P14" s="31" t="str">
        <f t="shared" si="3"/>
        <v/>
      </c>
      <c r="Q14" s="32"/>
      <c r="R14" s="3"/>
      <c r="S14" s="21"/>
      <c r="T14" s="72" t="str">
        <f t="shared" si="4"/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24.75" customHeight="1" x14ac:dyDescent="0.25">
      <c r="B15" s="22">
        <v>7</v>
      </c>
      <c r="C15" s="23" t="s">
        <v>965</v>
      </c>
      <c r="D15" s="24" t="s">
        <v>966</v>
      </c>
      <c r="E15" s="25" t="s">
        <v>81</v>
      </c>
      <c r="F15" s="26" t="s">
        <v>572</v>
      </c>
      <c r="G15" s="23" t="s">
        <v>954</v>
      </c>
      <c r="H15" s="27">
        <v>10</v>
      </c>
      <c r="I15" s="27">
        <v>7</v>
      </c>
      <c r="J15" s="27" t="s">
        <v>25</v>
      </c>
      <c r="K15" s="27">
        <v>6</v>
      </c>
      <c r="L15" s="70">
        <v>5</v>
      </c>
      <c r="M15" s="28">
        <f t="shared" si="0"/>
        <v>5.9</v>
      </c>
      <c r="N15" s="29" t="str">
        <f t="shared" si="1"/>
        <v>C</v>
      </c>
      <c r="O15" s="30" t="str">
        <f t="shared" si="2"/>
        <v>Trung bình</v>
      </c>
      <c r="P15" s="31" t="str">
        <f t="shared" si="3"/>
        <v/>
      </c>
      <c r="Q15" s="32"/>
      <c r="R15" s="3"/>
      <c r="S15" s="21"/>
      <c r="T15" s="72" t="str">
        <f t="shared" si="4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24.75" customHeight="1" x14ac:dyDescent="0.25">
      <c r="B16" s="22">
        <v>8</v>
      </c>
      <c r="C16" s="23" t="s">
        <v>967</v>
      </c>
      <c r="D16" s="24" t="s">
        <v>898</v>
      </c>
      <c r="E16" s="25" t="s">
        <v>91</v>
      </c>
      <c r="F16" s="26" t="s">
        <v>968</v>
      </c>
      <c r="G16" s="23" t="s">
        <v>954</v>
      </c>
      <c r="H16" s="27">
        <v>10</v>
      </c>
      <c r="I16" s="27">
        <v>7</v>
      </c>
      <c r="J16" s="27" t="s">
        <v>25</v>
      </c>
      <c r="K16" s="27">
        <v>6</v>
      </c>
      <c r="L16" s="70">
        <v>5</v>
      </c>
      <c r="M16" s="28">
        <f t="shared" si="0"/>
        <v>5.9</v>
      </c>
      <c r="N16" s="29" t="str">
        <f t="shared" si="1"/>
        <v>C</v>
      </c>
      <c r="O16" s="30" t="str">
        <f t="shared" si="2"/>
        <v>Trung bình</v>
      </c>
      <c r="P16" s="31" t="str">
        <f t="shared" si="3"/>
        <v/>
      </c>
      <c r="Q16" s="32"/>
      <c r="R16" s="3"/>
      <c r="S16" s="21"/>
      <c r="T16" s="72" t="str">
        <f t="shared" si="4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24.75" customHeight="1" x14ac:dyDescent="0.25">
      <c r="B17" s="22">
        <v>9</v>
      </c>
      <c r="C17" s="23" t="s">
        <v>969</v>
      </c>
      <c r="D17" s="24" t="s">
        <v>619</v>
      </c>
      <c r="E17" s="25" t="s">
        <v>91</v>
      </c>
      <c r="F17" s="26" t="s">
        <v>970</v>
      </c>
      <c r="G17" s="23" t="s">
        <v>954</v>
      </c>
      <c r="H17" s="27">
        <v>10</v>
      </c>
      <c r="I17" s="27">
        <v>7</v>
      </c>
      <c r="J17" s="27" t="s">
        <v>25</v>
      </c>
      <c r="K17" s="27">
        <v>7</v>
      </c>
      <c r="L17" s="70">
        <v>6</v>
      </c>
      <c r="M17" s="28">
        <f t="shared" si="0"/>
        <v>6.7</v>
      </c>
      <c r="N17" s="29" t="str">
        <f t="shared" si="1"/>
        <v>C+</v>
      </c>
      <c r="O17" s="30" t="str">
        <f t="shared" si="2"/>
        <v>Trung bình</v>
      </c>
      <c r="P17" s="31" t="str">
        <f t="shared" si="3"/>
        <v/>
      </c>
      <c r="Q17" s="32"/>
      <c r="R17" s="3"/>
      <c r="S17" s="21"/>
      <c r="T17" s="72" t="str">
        <f t="shared" si="4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24.75" customHeight="1" x14ac:dyDescent="0.25">
      <c r="B18" s="22">
        <v>10</v>
      </c>
      <c r="C18" s="23" t="s">
        <v>971</v>
      </c>
      <c r="D18" s="24" t="s">
        <v>972</v>
      </c>
      <c r="E18" s="25" t="s">
        <v>132</v>
      </c>
      <c r="F18" s="26" t="s">
        <v>562</v>
      </c>
      <c r="G18" s="23" t="s">
        <v>954</v>
      </c>
      <c r="H18" s="27">
        <v>10</v>
      </c>
      <c r="I18" s="27">
        <v>7</v>
      </c>
      <c r="J18" s="27" t="s">
        <v>25</v>
      </c>
      <c r="K18" s="27">
        <v>7</v>
      </c>
      <c r="L18" s="70">
        <v>5</v>
      </c>
      <c r="M18" s="28">
        <f t="shared" si="0"/>
        <v>6.1</v>
      </c>
      <c r="N18" s="29" t="str">
        <f t="shared" si="1"/>
        <v>C</v>
      </c>
      <c r="O18" s="30" t="str">
        <f t="shared" si="2"/>
        <v>Trung bình</v>
      </c>
      <c r="P18" s="31" t="str">
        <f t="shared" si="3"/>
        <v/>
      </c>
      <c r="Q18" s="32"/>
      <c r="R18" s="3"/>
      <c r="S18" s="21"/>
      <c r="T18" s="72" t="str">
        <f t="shared" si="4"/>
        <v>Đạt</v>
      </c>
      <c r="U18" s="63"/>
      <c r="V18" s="63"/>
      <c r="W18" s="74"/>
      <c r="X18" s="53"/>
      <c r="Y18" s="53"/>
      <c r="Z18" s="53"/>
      <c r="AA18" s="64"/>
      <c r="AB18" s="53"/>
      <c r="AC18" s="65"/>
      <c r="AD18" s="66"/>
      <c r="AE18" s="65"/>
      <c r="AF18" s="66"/>
      <c r="AG18" s="65"/>
      <c r="AH18" s="53"/>
      <c r="AI18" s="64"/>
    </row>
    <row r="19" spans="2:35" ht="24.75" customHeight="1" x14ac:dyDescent="0.25">
      <c r="B19" s="22">
        <v>11</v>
      </c>
      <c r="C19" s="23" t="s">
        <v>973</v>
      </c>
      <c r="D19" s="24" t="s">
        <v>974</v>
      </c>
      <c r="E19" s="25" t="s">
        <v>556</v>
      </c>
      <c r="F19" s="26" t="s">
        <v>566</v>
      </c>
      <c r="G19" s="23" t="s">
        <v>954</v>
      </c>
      <c r="H19" s="27">
        <v>8</v>
      </c>
      <c r="I19" s="27">
        <v>6</v>
      </c>
      <c r="J19" s="27" t="s">
        <v>25</v>
      </c>
      <c r="K19" s="27">
        <v>6</v>
      </c>
      <c r="L19" s="70">
        <v>4</v>
      </c>
      <c r="M19" s="28">
        <f t="shared" si="0"/>
        <v>5</v>
      </c>
      <c r="N19" s="29" t="str">
        <f t="shared" si="1"/>
        <v>D+</v>
      </c>
      <c r="O19" s="30" t="str">
        <f t="shared" si="2"/>
        <v>Trung bình yếu</v>
      </c>
      <c r="P19" s="31" t="str">
        <f t="shared" si="3"/>
        <v/>
      </c>
      <c r="Q19" s="32"/>
      <c r="R19" s="3"/>
      <c r="S19" s="21"/>
      <c r="T19" s="72" t="str">
        <f t="shared" si="4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24.75" customHeight="1" x14ac:dyDescent="0.25">
      <c r="B20" s="22">
        <v>12</v>
      </c>
      <c r="C20" s="23" t="s">
        <v>975</v>
      </c>
      <c r="D20" s="24" t="s">
        <v>976</v>
      </c>
      <c r="E20" s="25" t="s">
        <v>556</v>
      </c>
      <c r="F20" s="26" t="s">
        <v>595</v>
      </c>
      <c r="G20" s="23" t="s">
        <v>954</v>
      </c>
      <c r="H20" s="27">
        <v>10</v>
      </c>
      <c r="I20" s="27">
        <v>7</v>
      </c>
      <c r="J20" s="27" t="s">
        <v>25</v>
      </c>
      <c r="K20" s="27">
        <v>7</v>
      </c>
      <c r="L20" s="70">
        <v>6</v>
      </c>
      <c r="M20" s="28">
        <f t="shared" si="0"/>
        <v>6.7</v>
      </c>
      <c r="N20" s="29" t="str">
        <f t="shared" si="1"/>
        <v>C+</v>
      </c>
      <c r="O20" s="30" t="str">
        <f t="shared" si="2"/>
        <v>Trung bình</v>
      </c>
      <c r="P20" s="31" t="str">
        <f t="shared" si="3"/>
        <v/>
      </c>
      <c r="Q20" s="32"/>
      <c r="R20" s="3"/>
      <c r="S20" s="21"/>
      <c r="T20" s="72" t="str">
        <f t="shared" si="4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24.75" customHeight="1" x14ac:dyDescent="0.25">
      <c r="B21" s="22">
        <v>13</v>
      </c>
      <c r="C21" s="23" t="s">
        <v>977</v>
      </c>
      <c r="D21" s="24" t="s">
        <v>376</v>
      </c>
      <c r="E21" s="25" t="s">
        <v>978</v>
      </c>
      <c r="F21" s="26" t="s">
        <v>979</v>
      </c>
      <c r="G21" s="23" t="s">
        <v>954</v>
      </c>
      <c r="H21" s="27">
        <v>8</v>
      </c>
      <c r="I21" s="27">
        <v>6</v>
      </c>
      <c r="J21" s="27" t="s">
        <v>25</v>
      </c>
      <c r="K21" s="27">
        <v>6</v>
      </c>
      <c r="L21" s="70">
        <v>7</v>
      </c>
      <c r="M21" s="28">
        <f t="shared" si="0"/>
        <v>6.8</v>
      </c>
      <c r="N21" s="29" t="str">
        <f t="shared" si="1"/>
        <v>C+</v>
      </c>
      <c r="O21" s="30" t="str">
        <f t="shared" si="2"/>
        <v>Trung bình</v>
      </c>
      <c r="P21" s="31" t="str">
        <f t="shared" si="3"/>
        <v/>
      </c>
      <c r="Q21" s="32"/>
      <c r="R21" s="3"/>
      <c r="S21" s="21"/>
      <c r="T21" s="72" t="str">
        <f t="shared" si="4"/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24.75" customHeight="1" x14ac:dyDescent="0.25">
      <c r="B22" s="22">
        <v>14</v>
      </c>
      <c r="C22" s="23" t="s">
        <v>980</v>
      </c>
      <c r="D22" s="24" t="s">
        <v>660</v>
      </c>
      <c r="E22" s="25" t="s">
        <v>143</v>
      </c>
      <c r="F22" s="26" t="s">
        <v>668</v>
      </c>
      <c r="G22" s="23" t="s">
        <v>954</v>
      </c>
      <c r="H22" s="27">
        <v>8</v>
      </c>
      <c r="I22" s="27">
        <v>6</v>
      </c>
      <c r="J22" s="27" t="s">
        <v>25</v>
      </c>
      <c r="K22" s="27">
        <v>5</v>
      </c>
      <c r="L22" s="70">
        <v>6</v>
      </c>
      <c r="M22" s="28">
        <f t="shared" si="0"/>
        <v>6</v>
      </c>
      <c r="N22" s="29" t="str">
        <f t="shared" si="1"/>
        <v>C</v>
      </c>
      <c r="O22" s="30" t="str">
        <f t="shared" si="2"/>
        <v>Trung bình</v>
      </c>
      <c r="P22" s="31" t="str">
        <f t="shared" si="3"/>
        <v/>
      </c>
      <c r="Q22" s="32"/>
      <c r="R22" s="3"/>
      <c r="S22" s="21"/>
      <c r="T22" s="72" t="str">
        <f t="shared" si="4"/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24.75" customHeight="1" x14ac:dyDescent="0.25">
      <c r="B23" s="22">
        <v>15</v>
      </c>
      <c r="C23" s="23" t="s">
        <v>981</v>
      </c>
      <c r="D23" s="24" t="s">
        <v>555</v>
      </c>
      <c r="E23" s="25" t="s">
        <v>150</v>
      </c>
      <c r="F23" s="26" t="s">
        <v>614</v>
      </c>
      <c r="G23" s="23" t="s">
        <v>954</v>
      </c>
      <c r="H23" s="27">
        <v>10</v>
      </c>
      <c r="I23" s="27">
        <v>8</v>
      </c>
      <c r="J23" s="27" t="s">
        <v>25</v>
      </c>
      <c r="K23" s="27">
        <v>8</v>
      </c>
      <c r="L23" s="70">
        <v>7</v>
      </c>
      <c r="M23" s="28">
        <f t="shared" si="0"/>
        <v>7.6</v>
      </c>
      <c r="N23" s="29" t="str">
        <f t="shared" si="1"/>
        <v>B</v>
      </c>
      <c r="O23" s="30" t="str">
        <f t="shared" si="2"/>
        <v>Khá</v>
      </c>
      <c r="P23" s="31" t="str">
        <f t="shared" si="3"/>
        <v/>
      </c>
      <c r="Q23" s="32"/>
      <c r="R23" s="3"/>
      <c r="S23" s="21"/>
      <c r="T23" s="72" t="str">
        <f t="shared" si="4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24.75" customHeight="1" x14ac:dyDescent="0.25">
      <c r="B24" s="22">
        <v>16</v>
      </c>
      <c r="C24" s="23" t="s">
        <v>982</v>
      </c>
      <c r="D24" s="24" t="s">
        <v>348</v>
      </c>
      <c r="E24" s="25" t="s">
        <v>150</v>
      </c>
      <c r="F24" s="26" t="s">
        <v>983</v>
      </c>
      <c r="G24" s="23" t="s">
        <v>954</v>
      </c>
      <c r="H24" s="27">
        <v>10</v>
      </c>
      <c r="I24" s="27">
        <v>6</v>
      </c>
      <c r="J24" s="27" t="s">
        <v>25</v>
      </c>
      <c r="K24" s="27">
        <v>6</v>
      </c>
      <c r="L24" s="70">
        <v>6</v>
      </c>
      <c r="M24" s="28">
        <f t="shared" si="0"/>
        <v>6.4</v>
      </c>
      <c r="N24" s="29" t="str">
        <f t="shared" si="1"/>
        <v>C</v>
      </c>
      <c r="O24" s="30" t="str">
        <f t="shared" si="2"/>
        <v>Trung bình</v>
      </c>
      <c r="P24" s="31" t="str">
        <f t="shared" si="3"/>
        <v/>
      </c>
      <c r="Q24" s="32"/>
      <c r="R24" s="3"/>
      <c r="S24" s="21"/>
      <c r="T24" s="72" t="str">
        <f t="shared" si="4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24.75" customHeight="1" x14ac:dyDescent="0.25">
      <c r="B25" s="22">
        <v>17</v>
      </c>
      <c r="C25" s="23" t="s">
        <v>984</v>
      </c>
      <c r="D25" s="24" t="s">
        <v>61</v>
      </c>
      <c r="E25" s="25" t="s">
        <v>150</v>
      </c>
      <c r="F25" s="26" t="s">
        <v>640</v>
      </c>
      <c r="G25" s="23" t="s">
        <v>954</v>
      </c>
      <c r="H25" s="27">
        <v>10</v>
      </c>
      <c r="I25" s="27">
        <v>8</v>
      </c>
      <c r="J25" s="27" t="s">
        <v>25</v>
      </c>
      <c r="K25" s="27">
        <v>8</v>
      </c>
      <c r="L25" s="70">
        <v>7</v>
      </c>
      <c r="M25" s="28">
        <f t="shared" si="0"/>
        <v>7.6</v>
      </c>
      <c r="N25" s="29" t="str">
        <f t="shared" si="1"/>
        <v>B</v>
      </c>
      <c r="O25" s="30" t="str">
        <f t="shared" si="2"/>
        <v>Khá</v>
      </c>
      <c r="P25" s="31" t="str">
        <f t="shared" si="3"/>
        <v/>
      </c>
      <c r="Q25" s="32"/>
      <c r="R25" s="3"/>
      <c r="S25" s="21"/>
      <c r="T25" s="72" t="str">
        <f t="shared" si="4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24.75" customHeight="1" x14ac:dyDescent="0.25">
      <c r="B26" s="22">
        <v>18</v>
      </c>
      <c r="C26" s="23" t="s">
        <v>985</v>
      </c>
      <c r="D26" s="24" t="s">
        <v>127</v>
      </c>
      <c r="E26" s="25" t="s">
        <v>382</v>
      </c>
      <c r="F26" s="26" t="s">
        <v>986</v>
      </c>
      <c r="G26" s="23" t="s">
        <v>954</v>
      </c>
      <c r="H26" s="27">
        <v>8</v>
      </c>
      <c r="I26" s="27">
        <v>7</v>
      </c>
      <c r="J26" s="27" t="s">
        <v>25</v>
      </c>
      <c r="K26" s="27">
        <v>7</v>
      </c>
      <c r="L26" s="70">
        <v>5</v>
      </c>
      <c r="M26" s="28">
        <f t="shared" si="0"/>
        <v>5.9</v>
      </c>
      <c r="N26" s="29" t="str">
        <f t="shared" si="1"/>
        <v>C</v>
      </c>
      <c r="O26" s="30" t="str">
        <f t="shared" si="2"/>
        <v>Trung bình</v>
      </c>
      <c r="P26" s="31" t="str">
        <f t="shared" si="3"/>
        <v/>
      </c>
      <c r="Q26" s="32"/>
      <c r="R26" s="3"/>
      <c r="S26" s="21"/>
      <c r="T26" s="72" t="str">
        <f t="shared" si="4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24.75" customHeight="1" x14ac:dyDescent="0.25">
      <c r="B27" s="22">
        <v>19</v>
      </c>
      <c r="C27" s="23" t="s">
        <v>987</v>
      </c>
      <c r="D27" s="24" t="s">
        <v>583</v>
      </c>
      <c r="E27" s="25" t="s">
        <v>390</v>
      </c>
      <c r="F27" s="26" t="s">
        <v>87</v>
      </c>
      <c r="G27" s="23" t="s">
        <v>954</v>
      </c>
      <c r="H27" s="27">
        <v>6</v>
      </c>
      <c r="I27" s="27">
        <v>5</v>
      </c>
      <c r="J27" s="27" t="s">
        <v>25</v>
      </c>
      <c r="K27" s="27">
        <v>6</v>
      </c>
      <c r="L27" s="70">
        <v>5</v>
      </c>
      <c r="M27" s="28">
        <f t="shared" si="0"/>
        <v>5.3</v>
      </c>
      <c r="N27" s="29" t="str">
        <f t="shared" si="1"/>
        <v>D+</v>
      </c>
      <c r="O27" s="30" t="str">
        <f t="shared" si="2"/>
        <v>Trung bình yếu</v>
      </c>
      <c r="P27" s="31" t="str">
        <f t="shared" si="3"/>
        <v/>
      </c>
      <c r="Q27" s="32"/>
      <c r="R27" s="3"/>
      <c r="S27" s="21"/>
      <c r="T27" s="72" t="str">
        <f t="shared" si="4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24.75" customHeight="1" x14ac:dyDescent="0.25">
      <c r="B28" s="22">
        <v>20</v>
      </c>
      <c r="C28" s="23" t="s">
        <v>988</v>
      </c>
      <c r="D28" s="24" t="s">
        <v>776</v>
      </c>
      <c r="E28" s="25" t="s">
        <v>184</v>
      </c>
      <c r="F28" s="26" t="s">
        <v>279</v>
      </c>
      <c r="G28" s="23" t="s">
        <v>954</v>
      </c>
      <c r="H28" s="27">
        <v>10</v>
      </c>
      <c r="I28" s="27">
        <v>8</v>
      </c>
      <c r="J28" s="27" t="s">
        <v>25</v>
      </c>
      <c r="K28" s="27">
        <v>8</v>
      </c>
      <c r="L28" s="70">
        <v>7</v>
      </c>
      <c r="M28" s="28">
        <f t="shared" si="0"/>
        <v>7.6</v>
      </c>
      <c r="N28" s="29" t="str">
        <f t="shared" si="1"/>
        <v>B</v>
      </c>
      <c r="O28" s="30" t="str">
        <f t="shared" si="2"/>
        <v>Khá</v>
      </c>
      <c r="P28" s="31" t="str">
        <f t="shared" si="3"/>
        <v/>
      </c>
      <c r="Q28" s="32"/>
      <c r="R28" s="3"/>
      <c r="S28" s="21"/>
      <c r="T28" s="72" t="str">
        <f t="shared" si="4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24.75" customHeight="1" x14ac:dyDescent="0.25">
      <c r="B29" s="22">
        <v>21</v>
      </c>
      <c r="C29" s="23" t="s">
        <v>989</v>
      </c>
      <c r="D29" s="24" t="s">
        <v>586</v>
      </c>
      <c r="E29" s="25" t="s">
        <v>187</v>
      </c>
      <c r="F29" s="26" t="s">
        <v>507</v>
      </c>
      <c r="G29" s="23" t="s">
        <v>954</v>
      </c>
      <c r="H29" s="27">
        <v>10</v>
      </c>
      <c r="I29" s="27">
        <v>7</v>
      </c>
      <c r="J29" s="27" t="s">
        <v>25</v>
      </c>
      <c r="K29" s="27">
        <v>7</v>
      </c>
      <c r="L29" s="70">
        <v>0</v>
      </c>
      <c r="M29" s="28">
        <f t="shared" si="0"/>
        <v>3.1</v>
      </c>
      <c r="N29" s="29" t="str">
        <f t="shared" si="1"/>
        <v>F</v>
      </c>
      <c r="O29" s="30" t="str">
        <f t="shared" si="2"/>
        <v>Kém</v>
      </c>
      <c r="P29" s="31" t="str">
        <f t="shared" si="3"/>
        <v/>
      </c>
      <c r="Q29" s="32"/>
      <c r="R29" s="3"/>
      <c r="S29" s="21"/>
      <c r="T29" s="72" t="str">
        <f t="shared" si="4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24.75" customHeight="1" x14ac:dyDescent="0.25">
      <c r="B30" s="22">
        <v>22</v>
      </c>
      <c r="C30" s="23" t="s">
        <v>990</v>
      </c>
      <c r="D30" s="24" t="s">
        <v>991</v>
      </c>
      <c r="E30" s="25" t="s">
        <v>187</v>
      </c>
      <c r="F30" s="26" t="s">
        <v>144</v>
      </c>
      <c r="G30" s="23" t="s">
        <v>954</v>
      </c>
      <c r="H30" s="27">
        <v>0</v>
      </c>
      <c r="I30" s="27">
        <v>0</v>
      </c>
      <c r="J30" s="27" t="s">
        <v>25</v>
      </c>
      <c r="K30" s="27">
        <v>0</v>
      </c>
      <c r="L30" s="70" t="s">
        <v>25</v>
      </c>
      <c r="M30" s="28">
        <f t="shared" si="0"/>
        <v>0</v>
      </c>
      <c r="N30" s="29" t="str">
        <f t="shared" si="1"/>
        <v>F</v>
      </c>
      <c r="O30" s="30" t="str">
        <f t="shared" si="2"/>
        <v>Kém</v>
      </c>
      <c r="P30" s="31" t="str">
        <f t="shared" si="3"/>
        <v>Không đủ ĐKDT</v>
      </c>
      <c r="Q30" s="32"/>
      <c r="R30" s="3"/>
      <c r="S30" s="21"/>
      <c r="T30" s="72" t="str">
        <f t="shared" si="4"/>
        <v>Học lại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24.75" customHeight="1" x14ac:dyDescent="0.25">
      <c r="B31" s="22">
        <v>23</v>
      </c>
      <c r="C31" s="23" t="s">
        <v>992</v>
      </c>
      <c r="D31" s="24" t="s">
        <v>213</v>
      </c>
      <c r="E31" s="25" t="s">
        <v>214</v>
      </c>
      <c r="F31" s="26" t="s">
        <v>598</v>
      </c>
      <c r="G31" s="23" t="s">
        <v>954</v>
      </c>
      <c r="H31" s="27">
        <v>10</v>
      </c>
      <c r="I31" s="27">
        <v>6</v>
      </c>
      <c r="J31" s="27" t="s">
        <v>25</v>
      </c>
      <c r="K31" s="27">
        <v>5</v>
      </c>
      <c r="L31" s="70">
        <v>5</v>
      </c>
      <c r="M31" s="28">
        <f t="shared" si="0"/>
        <v>5.6</v>
      </c>
      <c r="N31" s="29" t="str">
        <f t="shared" si="1"/>
        <v>C</v>
      </c>
      <c r="O31" s="30" t="str">
        <f t="shared" si="2"/>
        <v>Trung bình</v>
      </c>
      <c r="P31" s="31" t="str">
        <f t="shared" si="3"/>
        <v/>
      </c>
      <c r="Q31" s="32"/>
      <c r="R31" s="3"/>
      <c r="S31" s="21"/>
      <c r="T31" s="72" t="str">
        <f t="shared" si="4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24.75" customHeight="1" x14ac:dyDescent="0.25">
      <c r="B32" s="22">
        <v>24</v>
      </c>
      <c r="C32" s="23" t="s">
        <v>993</v>
      </c>
      <c r="D32" s="24" t="s">
        <v>994</v>
      </c>
      <c r="E32" s="25" t="s">
        <v>214</v>
      </c>
      <c r="F32" s="26" t="s">
        <v>355</v>
      </c>
      <c r="G32" s="23" t="s">
        <v>954</v>
      </c>
      <c r="H32" s="27">
        <v>0</v>
      </c>
      <c r="I32" s="27">
        <v>0</v>
      </c>
      <c r="J32" s="27" t="s">
        <v>25</v>
      </c>
      <c r="K32" s="27">
        <v>0</v>
      </c>
      <c r="L32" s="70" t="s">
        <v>25</v>
      </c>
      <c r="M32" s="28">
        <f t="shared" si="0"/>
        <v>0</v>
      </c>
      <c r="N32" s="29" t="str">
        <f t="shared" si="1"/>
        <v>F</v>
      </c>
      <c r="O32" s="30" t="str">
        <f t="shared" si="2"/>
        <v>Kém</v>
      </c>
      <c r="P32" s="31" t="str">
        <f t="shared" si="3"/>
        <v>Không đủ ĐKDT</v>
      </c>
      <c r="Q32" s="32"/>
      <c r="R32" s="3"/>
      <c r="S32" s="21"/>
      <c r="T32" s="72" t="str">
        <f t="shared" si="4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1:35" ht="24.75" customHeight="1" x14ac:dyDescent="0.25">
      <c r="B33" s="22">
        <v>25</v>
      </c>
      <c r="C33" s="23" t="s">
        <v>995</v>
      </c>
      <c r="D33" s="24" t="s">
        <v>90</v>
      </c>
      <c r="E33" s="25" t="s">
        <v>421</v>
      </c>
      <c r="F33" s="26" t="s">
        <v>658</v>
      </c>
      <c r="G33" s="23" t="s">
        <v>954</v>
      </c>
      <c r="H33" s="27">
        <v>10</v>
      </c>
      <c r="I33" s="27">
        <v>6</v>
      </c>
      <c r="J33" s="27" t="s">
        <v>25</v>
      </c>
      <c r="K33" s="27">
        <v>5</v>
      </c>
      <c r="L33" s="70">
        <v>5</v>
      </c>
      <c r="M33" s="28">
        <f t="shared" si="0"/>
        <v>5.6</v>
      </c>
      <c r="N33" s="29" t="str">
        <f t="shared" si="1"/>
        <v>C</v>
      </c>
      <c r="O33" s="30" t="str">
        <f t="shared" si="2"/>
        <v>Trung bình</v>
      </c>
      <c r="P33" s="31" t="str">
        <f t="shared" si="3"/>
        <v/>
      </c>
      <c r="Q33" s="32"/>
      <c r="R33" s="3"/>
      <c r="S33" s="21"/>
      <c r="T33" s="72" t="str">
        <f t="shared" si="4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1:35" ht="24.75" customHeight="1" x14ac:dyDescent="0.25">
      <c r="B34" s="22">
        <v>26</v>
      </c>
      <c r="C34" s="23" t="s">
        <v>996</v>
      </c>
      <c r="D34" s="24" t="s">
        <v>526</v>
      </c>
      <c r="E34" s="25" t="s">
        <v>247</v>
      </c>
      <c r="F34" s="26" t="s">
        <v>595</v>
      </c>
      <c r="G34" s="23" t="s">
        <v>954</v>
      </c>
      <c r="H34" s="27">
        <v>8</v>
      </c>
      <c r="I34" s="27">
        <v>6</v>
      </c>
      <c r="J34" s="27" t="s">
        <v>25</v>
      </c>
      <c r="K34" s="27">
        <v>6</v>
      </c>
      <c r="L34" s="70">
        <v>5</v>
      </c>
      <c r="M34" s="28">
        <f t="shared" si="0"/>
        <v>5.6</v>
      </c>
      <c r="N34" s="29" t="str">
        <f t="shared" si="1"/>
        <v>C</v>
      </c>
      <c r="O34" s="30" t="str">
        <f t="shared" si="2"/>
        <v>Trung bình</v>
      </c>
      <c r="P34" s="31" t="str">
        <f t="shared" si="3"/>
        <v/>
      </c>
      <c r="Q34" s="32"/>
      <c r="R34" s="3"/>
      <c r="S34" s="21"/>
      <c r="T34" s="72" t="str">
        <f t="shared" si="4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 ht="24.75" customHeight="1" x14ac:dyDescent="0.25">
      <c r="B35" s="22">
        <v>27</v>
      </c>
      <c r="C35" s="23" t="s">
        <v>997</v>
      </c>
      <c r="D35" s="24" t="s">
        <v>998</v>
      </c>
      <c r="E35" s="25" t="s">
        <v>434</v>
      </c>
      <c r="F35" s="26" t="s">
        <v>744</v>
      </c>
      <c r="G35" s="23" t="s">
        <v>954</v>
      </c>
      <c r="H35" s="27">
        <v>0</v>
      </c>
      <c r="I35" s="27">
        <v>0</v>
      </c>
      <c r="J35" s="27" t="s">
        <v>25</v>
      </c>
      <c r="K35" s="27">
        <v>0</v>
      </c>
      <c r="L35" s="70" t="s">
        <v>25</v>
      </c>
      <c r="M35" s="28">
        <f t="shared" si="0"/>
        <v>0</v>
      </c>
      <c r="N35" s="29" t="str">
        <f t="shared" si="1"/>
        <v>F</v>
      </c>
      <c r="O35" s="30" t="str">
        <f t="shared" si="2"/>
        <v>Kém</v>
      </c>
      <c r="P35" s="31" t="str">
        <f t="shared" si="3"/>
        <v>Không đủ ĐKDT</v>
      </c>
      <c r="Q35" s="32"/>
      <c r="R35" s="3"/>
      <c r="S35" s="21"/>
      <c r="T35" s="72" t="str">
        <f t="shared" si="4"/>
        <v>Học lại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 ht="24.75" customHeight="1" x14ac:dyDescent="0.25">
      <c r="B36" s="22">
        <v>28</v>
      </c>
      <c r="C36" s="23" t="s">
        <v>999</v>
      </c>
      <c r="D36" s="24" t="s">
        <v>348</v>
      </c>
      <c r="E36" s="25" t="s">
        <v>434</v>
      </c>
      <c r="F36" s="26" t="s">
        <v>558</v>
      </c>
      <c r="G36" s="23" t="s">
        <v>954</v>
      </c>
      <c r="H36" s="27">
        <v>10</v>
      </c>
      <c r="I36" s="27">
        <v>6</v>
      </c>
      <c r="J36" s="27" t="s">
        <v>25</v>
      </c>
      <c r="K36" s="27">
        <v>4</v>
      </c>
      <c r="L36" s="70">
        <v>2</v>
      </c>
      <c r="M36" s="28">
        <f t="shared" si="0"/>
        <v>3.6</v>
      </c>
      <c r="N36" s="29" t="str">
        <f t="shared" si="1"/>
        <v>F</v>
      </c>
      <c r="O36" s="30" t="str">
        <f t="shared" si="2"/>
        <v>Kém</v>
      </c>
      <c r="P36" s="31" t="str">
        <f t="shared" si="3"/>
        <v/>
      </c>
      <c r="Q36" s="32"/>
      <c r="R36" s="3"/>
      <c r="S36" s="21"/>
      <c r="T36" s="72" t="str">
        <f t="shared" si="4"/>
        <v>Học lại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 ht="24.75" customHeight="1" x14ac:dyDescent="0.25">
      <c r="B37" s="22">
        <v>29</v>
      </c>
      <c r="C37" s="23" t="s">
        <v>1000</v>
      </c>
      <c r="D37" s="24" t="s">
        <v>1001</v>
      </c>
      <c r="E37" s="25" t="s">
        <v>1002</v>
      </c>
      <c r="F37" s="26" t="s">
        <v>157</v>
      </c>
      <c r="G37" s="23" t="s">
        <v>954</v>
      </c>
      <c r="H37" s="27">
        <v>10</v>
      </c>
      <c r="I37" s="27">
        <v>6</v>
      </c>
      <c r="J37" s="27" t="s">
        <v>25</v>
      </c>
      <c r="K37" s="27">
        <v>3</v>
      </c>
      <c r="L37" s="70">
        <v>0</v>
      </c>
      <c r="M37" s="28">
        <f t="shared" si="0"/>
        <v>2.2000000000000002</v>
      </c>
      <c r="N37" s="29" t="str">
        <f t="shared" si="1"/>
        <v>F</v>
      </c>
      <c r="O37" s="30" t="str">
        <f t="shared" si="2"/>
        <v>Kém</v>
      </c>
      <c r="P37" s="31" t="str">
        <f t="shared" si="3"/>
        <v/>
      </c>
      <c r="Q37" s="32"/>
      <c r="R37" s="3"/>
      <c r="S37" s="21"/>
      <c r="T37" s="72" t="str">
        <f t="shared" si="4"/>
        <v>Học lại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 ht="24.75" customHeight="1" x14ac:dyDescent="0.25">
      <c r="B38" s="22">
        <v>30</v>
      </c>
      <c r="C38" s="23" t="s">
        <v>1003</v>
      </c>
      <c r="D38" s="24" t="s">
        <v>573</v>
      </c>
      <c r="E38" s="25" t="s">
        <v>264</v>
      </c>
      <c r="F38" s="26" t="s">
        <v>622</v>
      </c>
      <c r="G38" s="23" t="s">
        <v>954</v>
      </c>
      <c r="H38" s="27">
        <v>0</v>
      </c>
      <c r="I38" s="27">
        <v>0</v>
      </c>
      <c r="J38" s="27" t="s">
        <v>25</v>
      </c>
      <c r="K38" s="27">
        <v>0</v>
      </c>
      <c r="L38" s="70" t="s">
        <v>25</v>
      </c>
      <c r="M38" s="28">
        <f t="shared" si="0"/>
        <v>0</v>
      </c>
      <c r="N38" s="29" t="str">
        <f t="shared" si="1"/>
        <v>F</v>
      </c>
      <c r="O38" s="30" t="str">
        <f t="shared" si="2"/>
        <v>Kém</v>
      </c>
      <c r="P38" s="31" t="str">
        <f t="shared" si="3"/>
        <v>Không đủ ĐKDT</v>
      </c>
      <c r="Q38" s="32"/>
      <c r="R38" s="3"/>
      <c r="S38" s="21"/>
      <c r="T38" s="72" t="str">
        <f t="shared" si="4"/>
        <v>Học lại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 ht="24.75" customHeight="1" x14ac:dyDescent="0.25">
      <c r="B39" s="22">
        <v>31</v>
      </c>
      <c r="C39" s="23" t="s">
        <v>1004</v>
      </c>
      <c r="D39" s="24" t="s">
        <v>308</v>
      </c>
      <c r="E39" s="25" t="s">
        <v>457</v>
      </c>
      <c r="F39" s="26" t="s">
        <v>248</v>
      </c>
      <c r="G39" s="23" t="s">
        <v>954</v>
      </c>
      <c r="H39" s="27">
        <v>10</v>
      </c>
      <c r="I39" s="27">
        <v>6</v>
      </c>
      <c r="J39" s="27" t="s">
        <v>25</v>
      </c>
      <c r="K39" s="27">
        <v>6</v>
      </c>
      <c r="L39" s="70">
        <v>2</v>
      </c>
      <c r="M39" s="28">
        <f t="shared" si="0"/>
        <v>4</v>
      </c>
      <c r="N39" s="29" t="str">
        <f t="shared" si="1"/>
        <v>D</v>
      </c>
      <c r="O39" s="30" t="str">
        <f t="shared" si="2"/>
        <v>Trung bình yếu</v>
      </c>
      <c r="P39" s="31" t="str">
        <f t="shared" si="3"/>
        <v/>
      </c>
      <c r="Q39" s="32"/>
      <c r="R39" s="3"/>
      <c r="S39" s="21"/>
      <c r="T39" s="72" t="str">
        <f t="shared" si="4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 ht="24.75" customHeight="1" x14ac:dyDescent="0.25">
      <c r="B40" s="22">
        <v>32</v>
      </c>
      <c r="C40" s="23" t="s">
        <v>1005</v>
      </c>
      <c r="D40" s="24" t="s">
        <v>601</v>
      </c>
      <c r="E40" s="25" t="s">
        <v>475</v>
      </c>
      <c r="F40" s="26" t="s">
        <v>398</v>
      </c>
      <c r="G40" s="23" t="s">
        <v>954</v>
      </c>
      <c r="H40" s="27">
        <v>10</v>
      </c>
      <c r="I40" s="27">
        <v>9</v>
      </c>
      <c r="J40" s="27" t="s">
        <v>25</v>
      </c>
      <c r="K40" s="27">
        <v>9</v>
      </c>
      <c r="L40" s="70">
        <v>8</v>
      </c>
      <c r="M40" s="28">
        <f t="shared" si="0"/>
        <v>8.5</v>
      </c>
      <c r="N40" s="29" t="str">
        <f t="shared" si="1"/>
        <v>A</v>
      </c>
      <c r="O40" s="30" t="str">
        <f t="shared" si="2"/>
        <v>Giỏi</v>
      </c>
      <c r="P40" s="31" t="str">
        <f t="shared" si="3"/>
        <v/>
      </c>
      <c r="Q40" s="32"/>
      <c r="R40" s="3"/>
      <c r="S40" s="21"/>
      <c r="T40" s="72" t="str">
        <f t="shared" si="4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 ht="24.75" customHeight="1" x14ac:dyDescent="0.25">
      <c r="B41" s="22">
        <v>33</v>
      </c>
      <c r="C41" s="23" t="s">
        <v>1006</v>
      </c>
      <c r="D41" s="24" t="s">
        <v>463</v>
      </c>
      <c r="E41" s="25" t="s">
        <v>290</v>
      </c>
      <c r="F41" s="26" t="s">
        <v>252</v>
      </c>
      <c r="G41" s="23" t="s">
        <v>954</v>
      </c>
      <c r="H41" s="27">
        <v>10</v>
      </c>
      <c r="I41" s="27">
        <v>6</v>
      </c>
      <c r="J41" s="27" t="s">
        <v>25</v>
      </c>
      <c r="K41" s="27">
        <v>6</v>
      </c>
      <c r="L41" s="70">
        <v>7</v>
      </c>
      <c r="M41" s="28">
        <f t="shared" si="0"/>
        <v>7</v>
      </c>
      <c r="N41" s="29" t="str">
        <f t="shared" si="1"/>
        <v>B</v>
      </c>
      <c r="O41" s="30" t="str">
        <f t="shared" si="2"/>
        <v>Khá</v>
      </c>
      <c r="P41" s="31" t="str">
        <f t="shared" si="3"/>
        <v/>
      </c>
      <c r="Q41" s="32"/>
      <c r="R41" s="3"/>
      <c r="S41" s="21"/>
      <c r="T41" s="72" t="str">
        <f t="shared" si="4"/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 ht="24.75" customHeight="1" x14ac:dyDescent="0.25">
      <c r="B42" s="22">
        <v>34</v>
      </c>
      <c r="C42" s="23" t="s">
        <v>1007</v>
      </c>
      <c r="D42" s="24" t="s">
        <v>1008</v>
      </c>
      <c r="E42" s="25" t="s">
        <v>301</v>
      </c>
      <c r="F42" s="26" t="s">
        <v>653</v>
      </c>
      <c r="G42" s="23" t="s">
        <v>954</v>
      </c>
      <c r="H42" s="27">
        <v>10</v>
      </c>
      <c r="I42" s="27">
        <v>8</v>
      </c>
      <c r="J42" s="27" t="s">
        <v>25</v>
      </c>
      <c r="K42" s="27">
        <v>8</v>
      </c>
      <c r="L42" s="70">
        <v>7</v>
      </c>
      <c r="M42" s="28">
        <f t="shared" si="0"/>
        <v>7.6</v>
      </c>
      <c r="N42" s="29" t="str">
        <f t="shared" si="1"/>
        <v>B</v>
      </c>
      <c r="O42" s="30" t="str">
        <f t="shared" si="2"/>
        <v>Khá</v>
      </c>
      <c r="P42" s="31" t="str">
        <f t="shared" si="3"/>
        <v/>
      </c>
      <c r="Q42" s="32"/>
      <c r="R42" s="3"/>
      <c r="S42" s="21"/>
      <c r="T42" s="72" t="str">
        <f t="shared" si="4"/>
        <v>Đạt</v>
      </c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</row>
    <row r="43" spans="1:35" ht="24.75" customHeight="1" x14ac:dyDescent="0.25">
      <c r="B43" s="22">
        <v>35</v>
      </c>
      <c r="C43" s="23" t="s">
        <v>1009</v>
      </c>
      <c r="D43" s="24" t="s">
        <v>1010</v>
      </c>
      <c r="E43" s="25" t="s">
        <v>515</v>
      </c>
      <c r="F43" s="26" t="s">
        <v>711</v>
      </c>
      <c r="G43" s="23" t="s">
        <v>954</v>
      </c>
      <c r="H43" s="27">
        <v>10</v>
      </c>
      <c r="I43" s="27">
        <v>7</v>
      </c>
      <c r="J43" s="27" t="s">
        <v>25</v>
      </c>
      <c r="K43" s="27">
        <v>7</v>
      </c>
      <c r="L43" s="70">
        <v>6</v>
      </c>
      <c r="M43" s="28">
        <f t="shared" si="0"/>
        <v>6.7</v>
      </c>
      <c r="N43" s="29" t="str">
        <f t="shared" si="1"/>
        <v>C+</v>
      </c>
      <c r="O43" s="30" t="str">
        <f t="shared" si="2"/>
        <v>Trung bình</v>
      </c>
      <c r="P43" s="31" t="str">
        <f t="shared" si="3"/>
        <v/>
      </c>
      <c r="Q43" s="32"/>
      <c r="R43" s="3"/>
      <c r="S43" s="21"/>
      <c r="T43" s="72" t="str">
        <f t="shared" si="4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 ht="24.75" customHeight="1" x14ac:dyDescent="0.25">
      <c r="B44" s="22">
        <v>36</v>
      </c>
      <c r="C44" s="23" t="s">
        <v>1011</v>
      </c>
      <c r="D44" s="24" t="s">
        <v>1012</v>
      </c>
      <c r="E44" s="25" t="s">
        <v>515</v>
      </c>
      <c r="F44" s="26" t="s">
        <v>592</v>
      </c>
      <c r="G44" s="23" t="s">
        <v>954</v>
      </c>
      <c r="H44" s="27">
        <v>10</v>
      </c>
      <c r="I44" s="27">
        <v>7</v>
      </c>
      <c r="J44" s="27" t="s">
        <v>25</v>
      </c>
      <c r="K44" s="27">
        <v>6</v>
      </c>
      <c r="L44" s="70">
        <v>5</v>
      </c>
      <c r="M44" s="28">
        <f t="shared" si="0"/>
        <v>5.9</v>
      </c>
      <c r="N44" s="29" t="str">
        <f t="shared" si="1"/>
        <v>C</v>
      </c>
      <c r="O44" s="30" t="str">
        <f t="shared" si="2"/>
        <v>Trung bình</v>
      </c>
      <c r="P44" s="31" t="str">
        <f t="shared" si="3"/>
        <v/>
      </c>
      <c r="Q44" s="32"/>
      <c r="R44" s="3"/>
      <c r="S44" s="21"/>
      <c r="T44" s="72" t="str">
        <f t="shared" si="4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 ht="24.75" customHeight="1" x14ac:dyDescent="0.25">
      <c r="B45" s="22">
        <v>37</v>
      </c>
      <c r="C45" s="23" t="s">
        <v>1013</v>
      </c>
      <c r="D45" s="24" t="s">
        <v>1014</v>
      </c>
      <c r="E45" s="25" t="s">
        <v>309</v>
      </c>
      <c r="F45" s="26" t="s">
        <v>333</v>
      </c>
      <c r="G45" s="23" t="s">
        <v>954</v>
      </c>
      <c r="H45" s="27">
        <v>10</v>
      </c>
      <c r="I45" s="27">
        <v>8</v>
      </c>
      <c r="J45" s="27" t="s">
        <v>25</v>
      </c>
      <c r="K45" s="27">
        <v>8</v>
      </c>
      <c r="L45" s="70">
        <v>4</v>
      </c>
      <c r="M45" s="28">
        <f t="shared" si="0"/>
        <v>5.8</v>
      </c>
      <c r="N45" s="29" t="str">
        <f t="shared" si="1"/>
        <v>C</v>
      </c>
      <c r="O45" s="30" t="str">
        <f t="shared" si="2"/>
        <v>Trung bình</v>
      </c>
      <c r="P45" s="31" t="str">
        <f t="shared" si="3"/>
        <v/>
      </c>
      <c r="Q45" s="32"/>
      <c r="R45" s="3"/>
      <c r="S45" s="21"/>
      <c r="T45" s="72" t="str">
        <f t="shared" si="4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 ht="24.75" customHeight="1" x14ac:dyDescent="0.25">
      <c r="B46" s="22">
        <v>38</v>
      </c>
      <c r="C46" s="23" t="s">
        <v>1015</v>
      </c>
      <c r="D46" s="24" t="s">
        <v>667</v>
      </c>
      <c r="E46" s="25" t="s">
        <v>312</v>
      </c>
      <c r="F46" s="26" t="s">
        <v>672</v>
      </c>
      <c r="G46" s="23" t="s">
        <v>954</v>
      </c>
      <c r="H46" s="27">
        <v>10</v>
      </c>
      <c r="I46" s="27">
        <v>8</v>
      </c>
      <c r="J46" s="27" t="s">
        <v>25</v>
      </c>
      <c r="K46" s="27">
        <v>8</v>
      </c>
      <c r="L46" s="70">
        <v>6</v>
      </c>
      <c r="M46" s="28">
        <f t="shared" si="0"/>
        <v>7</v>
      </c>
      <c r="N46" s="29" t="str">
        <f t="shared" si="1"/>
        <v>B</v>
      </c>
      <c r="O46" s="30" t="str">
        <f t="shared" si="2"/>
        <v>Khá</v>
      </c>
      <c r="P46" s="31" t="str">
        <f t="shared" si="3"/>
        <v/>
      </c>
      <c r="Q46" s="32"/>
      <c r="R46" s="3"/>
      <c r="S46" s="21"/>
      <c r="T46" s="72" t="str">
        <f t="shared" si="4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1:35" ht="9" customHeight="1" x14ac:dyDescent="0.25">
      <c r="A47" s="2"/>
      <c r="B47" s="33"/>
      <c r="C47" s="34"/>
      <c r="D47" s="34"/>
      <c r="E47" s="35"/>
      <c r="F47" s="35"/>
      <c r="G47" s="35"/>
      <c r="H47" s="36"/>
      <c r="I47" s="37"/>
      <c r="J47" s="37"/>
      <c r="K47" s="38"/>
      <c r="L47" s="38"/>
      <c r="M47" s="38"/>
      <c r="N47" s="38"/>
      <c r="O47" s="38"/>
      <c r="P47" s="38"/>
      <c r="Q47" s="38"/>
      <c r="R47" s="3"/>
    </row>
    <row r="48" spans="1:35" ht="16.5" x14ac:dyDescent="0.25">
      <c r="A48" s="2"/>
      <c r="B48" s="90" t="s">
        <v>26</v>
      </c>
      <c r="C48" s="90"/>
      <c r="D48" s="34"/>
      <c r="E48" s="35"/>
      <c r="F48" s="35"/>
      <c r="G48" s="35"/>
      <c r="H48" s="36"/>
      <c r="I48" s="37"/>
      <c r="J48" s="37"/>
      <c r="K48" s="38"/>
      <c r="L48" s="38"/>
      <c r="M48" s="38"/>
      <c r="N48" s="38"/>
      <c r="O48" s="38"/>
      <c r="P48" s="38"/>
      <c r="Q48" s="38"/>
      <c r="R48" s="3"/>
    </row>
    <row r="49" spans="1:18" ht="16.5" customHeight="1" x14ac:dyDescent="0.25">
      <c r="A49" s="2"/>
      <c r="B49" s="39" t="s">
        <v>27</v>
      </c>
      <c r="C49" s="39"/>
      <c r="D49" s="40">
        <f>+$W$7</f>
        <v>38</v>
      </c>
      <c r="E49" s="41" t="s">
        <v>28</v>
      </c>
      <c r="F49" s="82" t="s">
        <v>29</v>
      </c>
      <c r="G49" s="82"/>
      <c r="H49" s="82"/>
      <c r="I49" s="82"/>
      <c r="J49" s="82"/>
      <c r="K49" s="82"/>
      <c r="L49" s="42">
        <f>$W$7 -COUNTIF($P$8:$P$203,"Vắng") -COUNTIF($P$8:$P$203,"Vắng có phép") - COUNTIF($P$8:$P$203,"Đình chỉ thi") - COUNTIF($P$8:$P$203,"Không đủ ĐKDT")</f>
        <v>34</v>
      </c>
      <c r="M49" s="42"/>
      <c r="N49" s="42"/>
      <c r="O49" s="43"/>
      <c r="P49" s="44" t="s">
        <v>28</v>
      </c>
      <c r="Q49" s="43"/>
      <c r="R49" s="3"/>
    </row>
    <row r="50" spans="1:18" ht="16.5" customHeight="1" x14ac:dyDescent="0.25">
      <c r="A50" s="2"/>
      <c r="B50" s="39" t="s">
        <v>30</v>
      </c>
      <c r="C50" s="39"/>
      <c r="D50" s="40">
        <f>+$AH$7</f>
        <v>30</v>
      </c>
      <c r="E50" s="41" t="s">
        <v>28</v>
      </c>
      <c r="F50" s="82" t="s">
        <v>31</v>
      </c>
      <c r="G50" s="82"/>
      <c r="H50" s="82"/>
      <c r="I50" s="82"/>
      <c r="J50" s="82"/>
      <c r="K50" s="82"/>
      <c r="L50" s="45">
        <f>COUNTIF($P$8:$P$79,"Vắng")</f>
        <v>0</v>
      </c>
      <c r="M50" s="45"/>
      <c r="N50" s="45"/>
      <c r="O50" s="46"/>
      <c r="P50" s="44" t="s">
        <v>28</v>
      </c>
      <c r="Q50" s="46"/>
      <c r="R50" s="3"/>
    </row>
    <row r="51" spans="1:18" ht="16.5" customHeight="1" x14ac:dyDescent="0.25">
      <c r="A51" s="2"/>
      <c r="B51" s="39" t="s">
        <v>39</v>
      </c>
      <c r="C51" s="39"/>
      <c r="D51" s="49">
        <f>COUNTIF(T9:T46,"Học lại")</f>
        <v>8</v>
      </c>
      <c r="E51" s="41" t="s">
        <v>28</v>
      </c>
      <c r="F51" s="82" t="s">
        <v>40</v>
      </c>
      <c r="G51" s="82"/>
      <c r="H51" s="82"/>
      <c r="I51" s="82"/>
      <c r="J51" s="82"/>
      <c r="K51" s="82"/>
      <c r="L51" s="42">
        <f>COUNTIF($P$8:$P$79,"Vắng có phép")</f>
        <v>0</v>
      </c>
      <c r="M51" s="42"/>
      <c r="N51" s="42"/>
      <c r="O51" s="43"/>
      <c r="P51" s="44" t="s">
        <v>28</v>
      </c>
      <c r="Q51" s="43"/>
      <c r="R51" s="3"/>
    </row>
    <row r="52" spans="1:18" ht="3" customHeight="1" x14ac:dyDescent="0.25">
      <c r="A52" s="2"/>
      <c r="B52" s="33"/>
      <c r="C52" s="34"/>
      <c r="D52" s="34"/>
      <c r="E52" s="35"/>
      <c r="F52" s="35"/>
      <c r="G52" s="35"/>
      <c r="H52" s="36"/>
      <c r="I52" s="37"/>
      <c r="J52" s="37"/>
      <c r="K52" s="38"/>
      <c r="L52" s="38"/>
      <c r="M52" s="38"/>
      <c r="N52" s="38"/>
      <c r="O52" s="38"/>
      <c r="P52" s="38"/>
      <c r="Q52" s="38"/>
      <c r="R52" s="3"/>
    </row>
    <row r="53" spans="1:18" x14ac:dyDescent="0.25">
      <c r="B53" s="67" t="s">
        <v>41</v>
      </c>
      <c r="C53" s="67"/>
      <c r="D53" s="68">
        <f>COUNTIF(T9:T46,"Thi lại")</f>
        <v>0</v>
      </c>
      <c r="E53" s="69" t="s">
        <v>28</v>
      </c>
      <c r="F53" s="3"/>
      <c r="G53" s="3"/>
      <c r="H53" s="3"/>
      <c r="I53" s="3"/>
      <c r="J53" s="83"/>
      <c r="K53" s="83"/>
      <c r="L53" s="83"/>
      <c r="M53" s="83"/>
      <c r="N53" s="83"/>
      <c r="O53" s="83"/>
      <c r="P53" s="83"/>
      <c r="Q53" s="83"/>
      <c r="R53" s="3"/>
    </row>
    <row r="54" spans="1:18" ht="24.75" customHeight="1" x14ac:dyDescent="0.25">
      <c r="B54" s="67"/>
      <c r="C54" s="67"/>
      <c r="D54" s="68"/>
      <c r="E54" s="69"/>
      <c r="F54" s="3"/>
      <c r="G54" s="3"/>
      <c r="H54" s="3"/>
      <c r="I54" s="3"/>
      <c r="J54" s="83" t="s">
        <v>1088</v>
      </c>
      <c r="K54" s="83"/>
      <c r="L54" s="83"/>
      <c r="M54" s="83"/>
      <c r="N54" s="83"/>
      <c r="O54" s="83"/>
      <c r="P54" s="83"/>
      <c r="Q54" s="83"/>
      <c r="R54" s="3"/>
    </row>
  </sheetData>
  <sheetProtection formatCells="0" formatColumns="0" formatRows="0" insertColumns="0" insertRows="0" insertHyperlinks="0" deleteColumns="0" deleteRows="0" sort="0" autoFilter="0" pivotTables="0"/>
  <autoFilter ref="A7:AI46">
    <filterColumn colId="3" showButton="0"/>
  </autoFilter>
  <sortState ref="B9:T46">
    <sortCondition ref="B9:B46"/>
  </sortState>
  <mergeCells count="40">
    <mergeCell ref="L6:L7"/>
    <mergeCell ref="B8:G8"/>
    <mergeCell ref="B48:C48"/>
    <mergeCell ref="F50:K50"/>
    <mergeCell ref="F51:K51"/>
    <mergeCell ref="J53:Q53"/>
    <mergeCell ref="J54:Q54"/>
    <mergeCell ref="F49:K49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N6:N7"/>
  </mergeCells>
  <conditionalFormatting sqref="H9:L46">
    <cfRule type="cellIs" dxfId="44" priority="13" operator="greaterThan">
      <formula>10</formula>
    </cfRule>
  </conditionalFormatting>
  <conditionalFormatting sqref="L9:L46">
    <cfRule type="cellIs" dxfId="43" priority="5" operator="greaterThan">
      <formula>10</formula>
    </cfRule>
    <cfRule type="cellIs" dxfId="42" priority="6" operator="greaterThan">
      <formula>10</formula>
    </cfRule>
    <cfRule type="cellIs" dxfId="41" priority="7" operator="greaterThan">
      <formula>10</formula>
    </cfRule>
    <cfRule type="cellIs" dxfId="40" priority="8" operator="greaterThan">
      <formula>10</formula>
    </cfRule>
    <cfRule type="cellIs" dxfId="39" priority="9" operator="greaterThan">
      <formula>10</formula>
    </cfRule>
    <cfRule type="cellIs" dxfId="38" priority="10" operator="greaterThan">
      <formula>10</formula>
    </cfRule>
  </conditionalFormatting>
  <conditionalFormatting sqref="H9:K46">
    <cfRule type="cellIs" dxfId="37" priority="3" operator="greaterThan">
      <formula>10</formula>
    </cfRule>
  </conditionalFormatting>
  <conditionalFormatting sqref="C1:C1048576">
    <cfRule type="duplicateValues" dxfId="36" priority="19"/>
  </conditionalFormatting>
  <dataValidations count="1">
    <dataValidation allowBlank="1" showInputMessage="1" showErrorMessage="1" errorTitle="Không xóa dữ liệu" error="Không xóa dữ liệu" prompt="Không xóa dữ liệu" sqref="T9:T46 D51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workbookViewId="0">
      <pane ySplit="2" topLeftCell="A87" activePane="bottomLeft" state="frozen"/>
      <selection activeCell="O5" sqref="L1:O1048576"/>
      <selection pane="bottomLeft" activeCell="A91" sqref="A91:XFD101"/>
    </sheetView>
  </sheetViews>
  <sheetFormatPr defaultColWidth="9" defaultRowHeight="15.75" x14ac:dyDescent="0.25"/>
  <cols>
    <col min="1" max="1" width="0.625" style="1" customWidth="1"/>
    <col min="2" max="2" width="4" style="1" customWidth="1"/>
    <col min="3" max="3" width="11.375" style="1" customWidth="1"/>
    <col min="4" max="4" width="13.625" style="1" customWidth="1"/>
    <col min="5" max="5" width="8.5" style="1" customWidth="1"/>
    <col min="6" max="6" width="9.3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4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 x14ac:dyDescent="0.3">
      <c r="B1" s="102" t="s">
        <v>0</v>
      </c>
      <c r="C1" s="102"/>
      <c r="D1" s="102"/>
      <c r="E1" s="102"/>
      <c r="F1" s="102"/>
      <c r="G1" s="102"/>
      <c r="H1" s="103" t="s">
        <v>1086</v>
      </c>
      <c r="I1" s="103"/>
      <c r="J1" s="103"/>
      <c r="K1" s="103"/>
      <c r="L1" s="103"/>
      <c r="M1" s="103"/>
      <c r="N1" s="103"/>
      <c r="O1" s="103"/>
      <c r="P1" s="103"/>
      <c r="Q1" s="103"/>
      <c r="R1" s="3"/>
    </row>
    <row r="2" spans="2:35" ht="25.5" customHeight="1" x14ac:dyDescent="0.25">
      <c r="B2" s="104" t="s">
        <v>1</v>
      </c>
      <c r="C2" s="104"/>
      <c r="D2" s="104"/>
      <c r="E2" s="104"/>
      <c r="F2" s="104"/>
      <c r="G2" s="104"/>
      <c r="H2" s="105" t="s">
        <v>42</v>
      </c>
      <c r="I2" s="105"/>
      <c r="J2" s="105"/>
      <c r="K2" s="105"/>
      <c r="L2" s="105"/>
      <c r="M2" s="105"/>
      <c r="N2" s="105"/>
      <c r="O2" s="105"/>
      <c r="P2" s="105"/>
      <c r="Q2" s="105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 x14ac:dyDescent="0.25">
      <c r="B3" s="106" t="s">
        <v>2</v>
      </c>
      <c r="C3" s="106"/>
      <c r="D3" s="107" t="s">
        <v>43</v>
      </c>
      <c r="E3" s="107"/>
      <c r="F3" s="107"/>
      <c r="G3" s="107"/>
      <c r="H3" s="107"/>
      <c r="I3" s="107"/>
      <c r="J3" s="107"/>
      <c r="K3" s="107"/>
      <c r="L3" s="108" t="s">
        <v>318</v>
      </c>
      <c r="M3" s="108"/>
      <c r="N3" s="108"/>
      <c r="O3" s="108"/>
      <c r="P3" s="108"/>
      <c r="Q3" s="108"/>
      <c r="T3" s="51"/>
      <c r="U3" s="93" t="s">
        <v>38</v>
      </c>
      <c r="V3" s="93" t="s">
        <v>8</v>
      </c>
      <c r="W3" s="93" t="s">
        <v>37</v>
      </c>
      <c r="X3" s="93" t="s">
        <v>36</v>
      </c>
      <c r="Y3" s="93"/>
      <c r="Z3" s="93"/>
      <c r="AA3" s="93"/>
      <c r="AB3" s="93" t="s">
        <v>35</v>
      </c>
      <c r="AC3" s="93"/>
      <c r="AD3" s="93" t="s">
        <v>33</v>
      </c>
      <c r="AE3" s="93"/>
      <c r="AF3" s="93" t="s">
        <v>34</v>
      </c>
      <c r="AG3" s="93"/>
      <c r="AH3" s="93" t="s">
        <v>32</v>
      </c>
      <c r="AI3" s="93"/>
    </row>
    <row r="4" spans="2:35" ht="17.25" customHeight="1" x14ac:dyDescent="0.25">
      <c r="B4" s="94" t="s">
        <v>3</v>
      </c>
      <c r="C4" s="94"/>
      <c r="D4" s="6">
        <v>3</v>
      </c>
      <c r="G4" s="95" t="s">
        <v>1083</v>
      </c>
      <c r="H4" s="95"/>
      <c r="I4" s="95"/>
      <c r="J4" s="95"/>
      <c r="K4" s="95"/>
      <c r="L4" s="95" t="s">
        <v>1084</v>
      </c>
      <c r="M4" s="95"/>
      <c r="N4" s="95"/>
      <c r="O4" s="95"/>
      <c r="P4" s="95"/>
      <c r="Q4" s="95"/>
      <c r="T4" s="51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</row>
    <row r="5" spans="2:35" ht="5.2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</row>
    <row r="6" spans="2:35" ht="44.25" customHeight="1" x14ac:dyDescent="0.25">
      <c r="B6" s="84" t="s">
        <v>4</v>
      </c>
      <c r="C6" s="96" t="s">
        <v>5</v>
      </c>
      <c r="D6" s="98" t="s">
        <v>6</v>
      </c>
      <c r="E6" s="99"/>
      <c r="F6" s="84" t="s">
        <v>7</v>
      </c>
      <c r="G6" s="84" t="s">
        <v>8</v>
      </c>
      <c r="H6" s="92" t="s">
        <v>9</v>
      </c>
      <c r="I6" s="92" t="s">
        <v>10</v>
      </c>
      <c r="J6" s="92" t="s">
        <v>11</v>
      </c>
      <c r="K6" s="92" t="s">
        <v>12</v>
      </c>
      <c r="L6" s="91" t="s">
        <v>13</v>
      </c>
      <c r="M6" s="84" t="s">
        <v>14</v>
      </c>
      <c r="N6" s="91" t="s">
        <v>15</v>
      </c>
      <c r="O6" s="84" t="s">
        <v>16</v>
      </c>
      <c r="P6" s="84" t="s">
        <v>17</v>
      </c>
      <c r="Q6" s="84" t="s">
        <v>18</v>
      </c>
      <c r="T6" s="51"/>
      <c r="U6" s="93"/>
      <c r="V6" s="93"/>
      <c r="W6" s="93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 x14ac:dyDescent="0.25">
      <c r="B7" s="86"/>
      <c r="C7" s="97"/>
      <c r="D7" s="100"/>
      <c r="E7" s="101"/>
      <c r="F7" s="86"/>
      <c r="G7" s="86"/>
      <c r="H7" s="92"/>
      <c r="I7" s="92"/>
      <c r="J7" s="92"/>
      <c r="K7" s="92"/>
      <c r="L7" s="91"/>
      <c r="M7" s="85"/>
      <c r="N7" s="91"/>
      <c r="O7" s="86"/>
      <c r="P7" s="85"/>
      <c r="Q7" s="85"/>
      <c r="S7" s="8"/>
      <c r="T7" s="51"/>
      <c r="U7" s="56" t="str">
        <f>+D3</f>
        <v>Kỹ thuật vi xử lý</v>
      </c>
      <c r="V7" s="57" t="str">
        <f>+L3</f>
        <v>Nhóm: INT1330-10</v>
      </c>
      <c r="W7" s="58">
        <f>+$AF$7+$AH$7+$AD$7</f>
        <v>74</v>
      </c>
      <c r="X7" s="52">
        <f>COUNTIF($P$8:$P$109,"Khiển trách")</f>
        <v>0</v>
      </c>
      <c r="Y7" s="52">
        <f>COUNTIF($P$8:$P$109,"Cảnh cáo")</f>
        <v>0</v>
      </c>
      <c r="Z7" s="52">
        <f>COUNTIF($P$8:$P$109,"Đình chỉ thi")</f>
        <v>0</v>
      </c>
      <c r="AA7" s="59">
        <f>+($X$7+$Y$7+$Z$7)/$W$7*100%</f>
        <v>0</v>
      </c>
      <c r="AB7" s="52">
        <f>SUM(COUNTIF($P$8:$P$107,"Vắng"),COUNTIF($P$8:$P$107,"Vắng có phép"))</f>
        <v>2</v>
      </c>
      <c r="AC7" s="60">
        <f>+$AB$7/$W$7</f>
        <v>2.7027027027027029E-2</v>
      </c>
      <c r="AD7" s="61">
        <f>COUNTIF($T$8:$T$107,"Thi lại")</f>
        <v>0</v>
      </c>
      <c r="AE7" s="60">
        <f>+$AD$7/$W$7</f>
        <v>0</v>
      </c>
      <c r="AF7" s="61">
        <f>COUNTIF($T$8:$T$108,"Học lại")</f>
        <v>17</v>
      </c>
      <c r="AG7" s="60">
        <f>+$AF$7/$W$7</f>
        <v>0.22972972972972974</v>
      </c>
      <c r="AH7" s="52">
        <f>COUNTIF($T$9:$T$108,"Đạt")</f>
        <v>57</v>
      </c>
      <c r="AI7" s="59">
        <f>+$AH$7/$W$7</f>
        <v>0.77027027027027029</v>
      </c>
    </row>
    <row r="8" spans="2:35" ht="14.25" customHeight="1" x14ac:dyDescent="0.25">
      <c r="B8" s="87" t="s">
        <v>24</v>
      </c>
      <c r="C8" s="88"/>
      <c r="D8" s="88"/>
      <c r="E8" s="88"/>
      <c r="F8" s="88"/>
      <c r="G8" s="89"/>
      <c r="H8" s="9">
        <v>10</v>
      </c>
      <c r="I8" s="9">
        <v>10</v>
      </c>
      <c r="J8" s="71"/>
      <c r="K8" s="9">
        <v>20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30.75" customHeight="1" x14ac:dyDescent="0.25">
      <c r="B9" s="11">
        <v>1</v>
      </c>
      <c r="C9" s="12" t="s">
        <v>820</v>
      </c>
      <c r="D9" s="13" t="s">
        <v>821</v>
      </c>
      <c r="E9" s="14" t="s">
        <v>51</v>
      </c>
      <c r="F9" s="15" t="s">
        <v>582</v>
      </c>
      <c r="G9" s="12" t="s">
        <v>136</v>
      </c>
      <c r="H9" s="16">
        <v>10</v>
      </c>
      <c r="I9" s="16">
        <v>6</v>
      </c>
      <c r="J9" s="16" t="s">
        <v>25</v>
      </c>
      <c r="K9" s="16">
        <v>6</v>
      </c>
      <c r="L9" s="17">
        <v>9.5</v>
      </c>
      <c r="M9" s="18">
        <f t="shared" ref="M9:M40" si="0">ROUND(SUMPRODUCT(H9:L9,$H$8:$L$8)/100,1)</f>
        <v>8.5</v>
      </c>
      <c r="N9" s="19" t="str">
        <f t="shared" ref="N9:N40" si="1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A</v>
      </c>
      <c r="O9" s="19" t="str">
        <f t="shared" ref="O9:O40" si="2">IF($M9&lt;4,"Kém",IF(AND($M9&gt;=4,$M9&lt;=5.4),"Trung bình yếu",IF(AND($M9&gt;=5.5,$M9&lt;=6.9),"Trung bình",IF(AND($M9&gt;=7,$M9&lt;=8.4),"Khá",IF(AND($M9&gt;=8.5,$M9&lt;=10),"Giỏi","")))))</f>
        <v>Giỏi</v>
      </c>
      <c r="P9" s="31" t="str">
        <f>+IF(OR($H9=0,$I9=0,$J9=0,$K9=0),"Không đủ ĐKDT",IF(AND(L9=0,M9&gt;4),"Không đạt",""))</f>
        <v/>
      </c>
      <c r="Q9" s="20"/>
      <c r="R9" s="3"/>
      <c r="S9" s="21"/>
      <c r="T9" s="72" t="str">
        <f t="shared" ref="T9:T40" si="3"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</row>
    <row r="10" spans="2:35" ht="30.75" customHeight="1" x14ac:dyDescent="0.25">
      <c r="B10" s="22">
        <v>2</v>
      </c>
      <c r="C10" s="23" t="s">
        <v>822</v>
      </c>
      <c r="D10" s="24" t="s">
        <v>656</v>
      </c>
      <c r="E10" s="25" t="s">
        <v>51</v>
      </c>
      <c r="F10" s="26" t="s">
        <v>551</v>
      </c>
      <c r="G10" s="23" t="s">
        <v>68</v>
      </c>
      <c r="H10" s="27">
        <v>10</v>
      </c>
      <c r="I10" s="27">
        <v>7</v>
      </c>
      <c r="J10" s="27" t="s">
        <v>25</v>
      </c>
      <c r="K10" s="27">
        <v>7</v>
      </c>
      <c r="L10" s="70">
        <v>8.5</v>
      </c>
      <c r="M10" s="28">
        <f t="shared" si="0"/>
        <v>8.1999999999999993</v>
      </c>
      <c r="N10" s="29" t="str">
        <f t="shared" si="1"/>
        <v>B+</v>
      </c>
      <c r="O10" s="30" t="str">
        <f t="shared" si="2"/>
        <v>Khá</v>
      </c>
      <c r="P10" s="31" t="str">
        <f>+IF(OR($H10=0,$I10=0,$J10=0,$K10=0),"Không đủ ĐKDT",IF(AND(L10=0,M10&gt;4),"Không đạt",""))</f>
        <v/>
      </c>
      <c r="Q10" s="32"/>
      <c r="R10" s="3"/>
      <c r="S10" s="21"/>
      <c r="T10" s="72" t="str">
        <f t="shared" si="3"/>
        <v>Đạt</v>
      </c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</row>
    <row r="11" spans="2:35" ht="30.75" customHeight="1" x14ac:dyDescent="0.25">
      <c r="B11" s="22">
        <v>3</v>
      </c>
      <c r="C11" s="23" t="s">
        <v>823</v>
      </c>
      <c r="D11" s="24" t="s">
        <v>206</v>
      </c>
      <c r="E11" s="25" t="s">
        <v>51</v>
      </c>
      <c r="F11" s="26" t="s">
        <v>628</v>
      </c>
      <c r="G11" s="23" t="s">
        <v>68</v>
      </c>
      <c r="H11" s="27">
        <v>10</v>
      </c>
      <c r="I11" s="27">
        <v>6</v>
      </c>
      <c r="J11" s="27" t="s">
        <v>25</v>
      </c>
      <c r="K11" s="27">
        <v>7</v>
      </c>
      <c r="L11" s="70">
        <v>8</v>
      </c>
      <c r="M11" s="28">
        <f t="shared" si="0"/>
        <v>7.8</v>
      </c>
      <c r="N11" s="29" t="str">
        <f t="shared" si="1"/>
        <v>B</v>
      </c>
      <c r="O11" s="30" t="str">
        <f t="shared" si="2"/>
        <v>Khá</v>
      </c>
      <c r="P11" s="31" t="str">
        <f>+IF(OR($H11=0,$I11=0,$J11=0,$K11=0),"Không đủ ĐKDT",IF(AND(L11=0,M11&gt;4),"Không đạt",""))</f>
        <v/>
      </c>
      <c r="Q11" s="32"/>
      <c r="R11" s="3"/>
      <c r="S11" s="21"/>
      <c r="T11" s="72" t="str">
        <f t="shared" si="3"/>
        <v>Đạt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</row>
    <row r="12" spans="2:35" ht="30.75" customHeight="1" x14ac:dyDescent="0.25">
      <c r="B12" s="22">
        <v>4</v>
      </c>
      <c r="C12" s="23" t="s">
        <v>824</v>
      </c>
      <c r="D12" s="24" t="s">
        <v>156</v>
      </c>
      <c r="E12" s="25" t="s">
        <v>51</v>
      </c>
      <c r="F12" s="26" t="s">
        <v>516</v>
      </c>
      <c r="G12" s="23" t="s">
        <v>63</v>
      </c>
      <c r="H12" s="27">
        <v>9</v>
      </c>
      <c r="I12" s="27">
        <v>7</v>
      </c>
      <c r="J12" s="27" t="s">
        <v>25</v>
      </c>
      <c r="K12" s="27">
        <v>7</v>
      </c>
      <c r="L12" s="70">
        <v>0</v>
      </c>
      <c r="M12" s="28">
        <f t="shared" si="0"/>
        <v>3</v>
      </c>
      <c r="N12" s="29" t="str">
        <f t="shared" si="1"/>
        <v>F</v>
      </c>
      <c r="O12" s="30" t="str">
        <f t="shared" si="2"/>
        <v>Kém</v>
      </c>
      <c r="P12" s="75" t="s">
        <v>1087</v>
      </c>
      <c r="Q12" s="32"/>
      <c r="R12" s="3"/>
      <c r="S12" s="21"/>
      <c r="T12" s="72" t="str">
        <f t="shared" si="3"/>
        <v>Học lại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30.75" customHeight="1" x14ac:dyDescent="0.25">
      <c r="B13" s="22">
        <v>5</v>
      </c>
      <c r="C13" s="23" t="s">
        <v>825</v>
      </c>
      <c r="D13" s="24" t="s">
        <v>723</v>
      </c>
      <c r="E13" s="25" t="s">
        <v>51</v>
      </c>
      <c r="F13" s="26" t="s">
        <v>636</v>
      </c>
      <c r="G13" s="23" t="s">
        <v>115</v>
      </c>
      <c r="H13" s="27">
        <v>8</v>
      </c>
      <c r="I13" s="27">
        <v>6</v>
      </c>
      <c r="J13" s="27" t="s">
        <v>25</v>
      </c>
      <c r="K13" s="27">
        <v>6</v>
      </c>
      <c r="L13" s="70">
        <v>6</v>
      </c>
      <c r="M13" s="28">
        <f t="shared" si="0"/>
        <v>6.2</v>
      </c>
      <c r="N13" s="29" t="str">
        <f t="shared" si="1"/>
        <v>C</v>
      </c>
      <c r="O13" s="30" t="str">
        <f t="shared" si="2"/>
        <v>Trung bình</v>
      </c>
      <c r="P13" s="31" t="str">
        <f t="shared" ref="P13:P44" si="4">+IF(OR($H13=0,$I13=0,$J13=0,$K13=0),"Không đủ ĐKDT",IF(AND(L13=0,M13&gt;4),"Không đạt",""))</f>
        <v/>
      </c>
      <c r="Q13" s="32"/>
      <c r="R13" s="3"/>
      <c r="S13" s="21"/>
      <c r="T13" s="72" t="str">
        <f t="shared" si="3"/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30.75" customHeight="1" x14ac:dyDescent="0.25">
      <c r="B14" s="22">
        <v>6</v>
      </c>
      <c r="C14" s="23" t="s">
        <v>826</v>
      </c>
      <c r="D14" s="24" t="s">
        <v>827</v>
      </c>
      <c r="E14" s="25" t="s">
        <v>51</v>
      </c>
      <c r="F14" s="26" t="s">
        <v>643</v>
      </c>
      <c r="G14" s="23" t="s">
        <v>48</v>
      </c>
      <c r="H14" s="27">
        <v>9</v>
      </c>
      <c r="I14" s="27">
        <v>7</v>
      </c>
      <c r="J14" s="27" t="s">
        <v>25</v>
      </c>
      <c r="K14" s="27">
        <v>7</v>
      </c>
      <c r="L14" s="70">
        <v>0</v>
      </c>
      <c r="M14" s="28">
        <f t="shared" si="0"/>
        <v>3</v>
      </c>
      <c r="N14" s="29" t="str">
        <f t="shared" si="1"/>
        <v>F</v>
      </c>
      <c r="O14" s="30" t="str">
        <f t="shared" si="2"/>
        <v>Kém</v>
      </c>
      <c r="P14" s="31" t="str">
        <f t="shared" si="4"/>
        <v/>
      </c>
      <c r="Q14" s="32"/>
      <c r="R14" s="3"/>
      <c r="S14" s="21"/>
      <c r="T14" s="72" t="str">
        <f t="shared" si="3"/>
        <v>Học lại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30.75" customHeight="1" x14ac:dyDescent="0.25">
      <c r="B15" s="22">
        <v>7</v>
      </c>
      <c r="C15" s="23" t="s">
        <v>828</v>
      </c>
      <c r="D15" s="24" t="s">
        <v>829</v>
      </c>
      <c r="E15" s="25" t="s">
        <v>51</v>
      </c>
      <c r="F15" s="26" t="s">
        <v>417</v>
      </c>
      <c r="G15" s="23" t="s">
        <v>108</v>
      </c>
      <c r="H15" s="27">
        <v>10</v>
      </c>
      <c r="I15" s="27">
        <v>8</v>
      </c>
      <c r="J15" s="27" t="s">
        <v>25</v>
      </c>
      <c r="K15" s="27">
        <v>8</v>
      </c>
      <c r="L15" s="70">
        <v>3</v>
      </c>
      <c r="M15" s="28">
        <f t="shared" si="0"/>
        <v>5.2</v>
      </c>
      <c r="N15" s="29" t="str">
        <f t="shared" si="1"/>
        <v>D+</v>
      </c>
      <c r="O15" s="30" t="str">
        <f t="shared" si="2"/>
        <v>Trung bình yếu</v>
      </c>
      <c r="P15" s="31" t="str">
        <f t="shared" si="4"/>
        <v/>
      </c>
      <c r="Q15" s="32"/>
      <c r="R15" s="3"/>
      <c r="S15" s="21"/>
      <c r="T15" s="72" t="str">
        <f t="shared" si="3"/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30.75" customHeight="1" x14ac:dyDescent="0.25">
      <c r="B16" s="22">
        <v>8</v>
      </c>
      <c r="C16" s="23" t="s">
        <v>830</v>
      </c>
      <c r="D16" s="24" t="s">
        <v>483</v>
      </c>
      <c r="E16" s="25" t="s">
        <v>66</v>
      </c>
      <c r="F16" s="26" t="s">
        <v>673</v>
      </c>
      <c r="G16" s="23" t="s">
        <v>108</v>
      </c>
      <c r="H16" s="27">
        <v>10</v>
      </c>
      <c r="I16" s="27">
        <v>7</v>
      </c>
      <c r="J16" s="27" t="s">
        <v>25</v>
      </c>
      <c r="K16" s="27">
        <v>8</v>
      </c>
      <c r="L16" s="70">
        <v>8</v>
      </c>
      <c r="M16" s="28">
        <f t="shared" si="0"/>
        <v>8.1</v>
      </c>
      <c r="N16" s="29" t="str">
        <f t="shared" si="1"/>
        <v>B+</v>
      </c>
      <c r="O16" s="30" t="str">
        <f t="shared" si="2"/>
        <v>Khá</v>
      </c>
      <c r="P16" s="31" t="str">
        <f t="shared" si="4"/>
        <v/>
      </c>
      <c r="Q16" s="32"/>
      <c r="R16" s="3"/>
      <c r="S16" s="21"/>
      <c r="T16" s="72" t="str">
        <f t="shared" si="3"/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30.75" customHeight="1" x14ac:dyDescent="0.25">
      <c r="B17" s="22">
        <v>9</v>
      </c>
      <c r="C17" s="23" t="s">
        <v>831</v>
      </c>
      <c r="D17" s="24" t="s">
        <v>832</v>
      </c>
      <c r="E17" s="25" t="s">
        <v>655</v>
      </c>
      <c r="F17" s="26" t="s">
        <v>625</v>
      </c>
      <c r="G17" s="23" t="s">
        <v>136</v>
      </c>
      <c r="H17" s="27">
        <v>10</v>
      </c>
      <c r="I17" s="27">
        <v>7</v>
      </c>
      <c r="J17" s="27" t="s">
        <v>25</v>
      </c>
      <c r="K17" s="27">
        <v>7</v>
      </c>
      <c r="L17" s="70">
        <v>7.5</v>
      </c>
      <c r="M17" s="28">
        <f t="shared" si="0"/>
        <v>7.6</v>
      </c>
      <c r="N17" s="29" t="str">
        <f t="shared" si="1"/>
        <v>B</v>
      </c>
      <c r="O17" s="30" t="str">
        <f t="shared" si="2"/>
        <v>Khá</v>
      </c>
      <c r="P17" s="31" t="str">
        <f t="shared" si="4"/>
        <v/>
      </c>
      <c r="Q17" s="32"/>
      <c r="R17" s="3"/>
      <c r="S17" s="21"/>
      <c r="T17" s="72" t="str">
        <f t="shared" si="3"/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30.75" customHeight="1" x14ac:dyDescent="0.25">
      <c r="B18" s="22">
        <v>10</v>
      </c>
      <c r="C18" s="23" t="s">
        <v>833</v>
      </c>
      <c r="D18" s="24" t="s">
        <v>90</v>
      </c>
      <c r="E18" s="25" t="s">
        <v>580</v>
      </c>
      <c r="F18" s="26" t="s">
        <v>711</v>
      </c>
      <c r="G18" s="23" t="s">
        <v>115</v>
      </c>
      <c r="H18" s="27">
        <v>9</v>
      </c>
      <c r="I18" s="27">
        <v>7</v>
      </c>
      <c r="J18" s="27" t="s">
        <v>25</v>
      </c>
      <c r="K18" s="27">
        <v>8</v>
      </c>
      <c r="L18" s="70">
        <v>6.5</v>
      </c>
      <c r="M18" s="28">
        <f t="shared" si="0"/>
        <v>7.1</v>
      </c>
      <c r="N18" s="29" t="str">
        <f t="shared" si="1"/>
        <v>B</v>
      </c>
      <c r="O18" s="30" t="str">
        <f t="shared" si="2"/>
        <v>Khá</v>
      </c>
      <c r="P18" s="31" t="str">
        <f t="shared" si="4"/>
        <v/>
      </c>
      <c r="Q18" s="32"/>
      <c r="R18" s="3"/>
      <c r="S18" s="21"/>
      <c r="T18" s="72" t="str">
        <f t="shared" si="3"/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30.75" customHeight="1" x14ac:dyDescent="0.25">
      <c r="B19" s="22">
        <v>11</v>
      </c>
      <c r="C19" s="23" t="s">
        <v>834</v>
      </c>
      <c r="D19" s="24" t="s">
        <v>835</v>
      </c>
      <c r="E19" s="25" t="s">
        <v>71</v>
      </c>
      <c r="F19" s="26" t="s">
        <v>566</v>
      </c>
      <c r="G19" s="23" t="s">
        <v>63</v>
      </c>
      <c r="H19" s="27">
        <v>9</v>
      </c>
      <c r="I19" s="27">
        <v>7</v>
      </c>
      <c r="J19" s="27" t="s">
        <v>25</v>
      </c>
      <c r="K19" s="27">
        <v>7</v>
      </c>
      <c r="L19" s="70">
        <v>2</v>
      </c>
      <c r="M19" s="28">
        <f t="shared" si="0"/>
        <v>4.2</v>
      </c>
      <c r="N19" s="29" t="str">
        <f t="shared" si="1"/>
        <v>D</v>
      </c>
      <c r="O19" s="30" t="str">
        <f t="shared" si="2"/>
        <v>Trung bình yếu</v>
      </c>
      <c r="P19" s="31" t="str">
        <f t="shared" si="4"/>
        <v/>
      </c>
      <c r="Q19" s="32"/>
      <c r="R19" s="3"/>
      <c r="S19" s="21"/>
      <c r="T19" s="72" t="str">
        <f t="shared" si="3"/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30.75" customHeight="1" x14ac:dyDescent="0.25">
      <c r="B20" s="22">
        <v>12</v>
      </c>
      <c r="C20" s="23" t="s">
        <v>836</v>
      </c>
      <c r="D20" s="24" t="s">
        <v>120</v>
      </c>
      <c r="E20" s="25" t="s">
        <v>349</v>
      </c>
      <c r="F20" s="26" t="s">
        <v>62</v>
      </c>
      <c r="G20" s="23" t="s">
        <v>48</v>
      </c>
      <c r="H20" s="27">
        <v>9</v>
      </c>
      <c r="I20" s="27">
        <v>7</v>
      </c>
      <c r="J20" s="27" t="s">
        <v>25</v>
      </c>
      <c r="K20" s="27">
        <v>7</v>
      </c>
      <c r="L20" s="70">
        <v>3.5</v>
      </c>
      <c r="M20" s="28">
        <f t="shared" si="0"/>
        <v>5.0999999999999996</v>
      </c>
      <c r="N20" s="29" t="str">
        <f t="shared" si="1"/>
        <v>D+</v>
      </c>
      <c r="O20" s="30" t="str">
        <f t="shared" si="2"/>
        <v>Trung bình yếu</v>
      </c>
      <c r="P20" s="31" t="str">
        <f t="shared" si="4"/>
        <v/>
      </c>
      <c r="Q20" s="32"/>
      <c r="R20" s="3"/>
      <c r="S20" s="21"/>
      <c r="T20" s="72" t="str">
        <f t="shared" si="3"/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30.75" customHeight="1" x14ac:dyDescent="0.25">
      <c r="B21" s="22">
        <v>13</v>
      </c>
      <c r="C21" s="23" t="s">
        <v>837</v>
      </c>
      <c r="D21" s="24" t="s">
        <v>814</v>
      </c>
      <c r="E21" s="25" t="s">
        <v>349</v>
      </c>
      <c r="F21" s="26" t="s">
        <v>838</v>
      </c>
      <c r="G21" s="23" t="s">
        <v>164</v>
      </c>
      <c r="H21" s="27">
        <v>8</v>
      </c>
      <c r="I21" s="27">
        <v>0</v>
      </c>
      <c r="J21" s="27" t="s">
        <v>25</v>
      </c>
      <c r="K21" s="27">
        <v>0</v>
      </c>
      <c r="L21" s="70" t="s">
        <v>25</v>
      </c>
      <c r="M21" s="28">
        <f t="shared" si="0"/>
        <v>0.8</v>
      </c>
      <c r="N21" s="29" t="str">
        <f t="shared" si="1"/>
        <v>F</v>
      </c>
      <c r="O21" s="30" t="str">
        <f t="shared" si="2"/>
        <v>Kém</v>
      </c>
      <c r="P21" s="31" t="str">
        <f t="shared" si="4"/>
        <v>Không đủ ĐKDT</v>
      </c>
      <c r="Q21" s="32"/>
      <c r="R21" s="3"/>
      <c r="S21" s="21"/>
      <c r="T21" s="72" t="str">
        <f t="shared" si="3"/>
        <v>Học lại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30.75" customHeight="1" x14ac:dyDescent="0.25">
      <c r="B22" s="22">
        <v>14</v>
      </c>
      <c r="C22" s="23" t="s">
        <v>839</v>
      </c>
      <c r="D22" s="24" t="s">
        <v>250</v>
      </c>
      <c r="E22" s="25" t="s">
        <v>552</v>
      </c>
      <c r="F22" s="26" t="s">
        <v>188</v>
      </c>
      <c r="G22" s="23" t="s">
        <v>129</v>
      </c>
      <c r="H22" s="27">
        <v>9</v>
      </c>
      <c r="I22" s="27">
        <v>0</v>
      </c>
      <c r="J22" s="27" t="s">
        <v>25</v>
      </c>
      <c r="K22" s="27">
        <v>0</v>
      </c>
      <c r="L22" s="70" t="s">
        <v>25</v>
      </c>
      <c r="M22" s="28">
        <f t="shared" si="0"/>
        <v>0.9</v>
      </c>
      <c r="N22" s="29" t="str">
        <f t="shared" si="1"/>
        <v>F</v>
      </c>
      <c r="O22" s="30" t="str">
        <f t="shared" si="2"/>
        <v>Kém</v>
      </c>
      <c r="P22" s="31" t="str">
        <f t="shared" si="4"/>
        <v>Không đủ ĐKDT</v>
      </c>
      <c r="Q22" s="32"/>
      <c r="R22" s="3"/>
      <c r="S22" s="21"/>
      <c r="T22" s="72" t="str">
        <f t="shared" si="3"/>
        <v>Học lại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30.75" customHeight="1" x14ac:dyDescent="0.25">
      <c r="B23" s="22">
        <v>15</v>
      </c>
      <c r="C23" s="23" t="s">
        <v>840</v>
      </c>
      <c r="D23" s="24" t="s">
        <v>526</v>
      </c>
      <c r="E23" s="25" t="s">
        <v>552</v>
      </c>
      <c r="F23" s="26" t="s">
        <v>207</v>
      </c>
      <c r="G23" s="23" t="s">
        <v>53</v>
      </c>
      <c r="H23" s="27">
        <v>9</v>
      </c>
      <c r="I23" s="27">
        <v>7</v>
      </c>
      <c r="J23" s="27" t="s">
        <v>25</v>
      </c>
      <c r="K23" s="27">
        <v>7</v>
      </c>
      <c r="L23" s="70">
        <v>4</v>
      </c>
      <c r="M23" s="28">
        <f t="shared" si="0"/>
        <v>5.4</v>
      </c>
      <c r="N23" s="29" t="str">
        <f t="shared" si="1"/>
        <v>D+</v>
      </c>
      <c r="O23" s="30" t="str">
        <f t="shared" si="2"/>
        <v>Trung bình yếu</v>
      </c>
      <c r="P23" s="31" t="str">
        <f t="shared" si="4"/>
        <v/>
      </c>
      <c r="Q23" s="32"/>
      <c r="R23" s="3"/>
      <c r="S23" s="21"/>
      <c r="T23" s="72" t="str">
        <f t="shared" si="3"/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30.75" customHeight="1" x14ac:dyDescent="0.25">
      <c r="B24" s="22">
        <v>16</v>
      </c>
      <c r="C24" s="23" t="s">
        <v>841</v>
      </c>
      <c r="D24" s="24" t="s">
        <v>842</v>
      </c>
      <c r="E24" s="25" t="s">
        <v>81</v>
      </c>
      <c r="F24" s="26" t="s">
        <v>402</v>
      </c>
      <c r="G24" s="23" t="s">
        <v>108</v>
      </c>
      <c r="H24" s="27">
        <v>10</v>
      </c>
      <c r="I24" s="27">
        <v>9</v>
      </c>
      <c r="J24" s="27" t="s">
        <v>25</v>
      </c>
      <c r="K24" s="27">
        <v>8</v>
      </c>
      <c r="L24" s="70">
        <v>7.5</v>
      </c>
      <c r="M24" s="28">
        <f t="shared" si="0"/>
        <v>8</v>
      </c>
      <c r="N24" s="29" t="str">
        <f t="shared" si="1"/>
        <v>B+</v>
      </c>
      <c r="O24" s="30" t="str">
        <f t="shared" si="2"/>
        <v>Khá</v>
      </c>
      <c r="P24" s="31" t="str">
        <f t="shared" si="4"/>
        <v/>
      </c>
      <c r="Q24" s="32"/>
      <c r="R24" s="3"/>
      <c r="S24" s="21"/>
      <c r="T24" s="72" t="str">
        <f t="shared" si="3"/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30.75" customHeight="1" x14ac:dyDescent="0.25">
      <c r="B25" s="22">
        <v>17</v>
      </c>
      <c r="C25" s="23" t="s">
        <v>843</v>
      </c>
      <c r="D25" s="24" t="s">
        <v>844</v>
      </c>
      <c r="E25" s="25" t="s">
        <v>587</v>
      </c>
      <c r="F25" s="26" t="s">
        <v>739</v>
      </c>
      <c r="G25" s="23" t="s">
        <v>129</v>
      </c>
      <c r="H25" s="27">
        <v>10</v>
      </c>
      <c r="I25" s="27">
        <v>7</v>
      </c>
      <c r="J25" s="27" t="s">
        <v>25</v>
      </c>
      <c r="K25" s="27">
        <v>8</v>
      </c>
      <c r="L25" s="70">
        <v>2</v>
      </c>
      <c r="M25" s="28">
        <f t="shared" si="0"/>
        <v>4.5</v>
      </c>
      <c r="N25" s="29" t="str">
        <f t="shared" si="1"/>
        <v>D</v>
      </c>
      <c r="O25" s="30" t="str">
        <f t="shared" si="2"/>
        <v>Trung bình yếu</v>
      </c>
      <c r="P25" s="31" t="str">
        <f t="shared" si="4"/>
        <v/>
      </c>
      <c r="Q25" s="32"/>
      <c r="R25" s="3"/>
      <c r="S25" s="21"/>
      <c r="T25" s="72" t="str">
        <f t="shared" si="3"/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30.75" customHeight="1" x14ac:dyDescent="0.25">
      <c r="B26" s="22">
        <v>18</v>
      </c>
      <c r="C26" s="23" t="s">
        <v>845</v>
      </c>
      <c r="D26" s="24" t="s">
        <v>635</v>
      </c>
      <c r="E26" s="25" t="s">
        <v>91</v>
      </c>
      <c r="F26" s="26" t="s">
        <v>391</v>
      </c>
      <c r="G26" s="23" t="s">
        <v>108</v>
      </c>
      <c r="H26" s="27">
        <v>10</v>
      </c>
      <c r="I26" s="27">
        <v>9</v>
      </c>
      <c r="J26" s="27" t="s">
        <v>25</v>
      </c>
      <c r="K26" s="27">
        <v>9</v>
      </c>
      <c r="L26" s="70">
        <v>9</v>
      </c>
      <c r="M26" s="28">
        <f t="shared" si="0"/>
        <v>9.1</v>
      </c>
      <c r="N26" s="29" t="str">
        <f t="shared" si="1"/>
        <v>A+</v>
      </c>
      <c r="O26" s="30" t="str">
        <f t="shared" si="2"/>
        <v>Giỏi</v>
      </c>
      <c r="P26" s="31" t="str">
        <f t="shared" si="4"/>
        <v/>
      </c>
      <c r="Q26" s="32"/>
      <c r="R26" s="3"/>
      <c r="S26" s="21"/>
      <c r="T26" s="72" t="str">
        <f t="shared" si="3"/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30.75" customHeight="1" x14ac:dyDescent="0.25">
      <c r="B27" s="22">
        <v>19</v>
      </c>
      <c r="C27" s="23" t="s">
        <v>846</v>
      </c>
      <c r="D27" s="24" t="s">
        <v>142</v>
      </c>
      <c r="E27" s="25" t="s">
        <v>110</v>
      </c>
      <c r="F27" s="26" t="s">
        <v>847</v>
      </c>
      <c r="G27" s="23" t="s">
        <v>63</v>
      </c>
      <c r="H27" s="27">
        <v>9</v>
      </c>
      <c r="I27" s="27">
        <v>7</v>
      </c>
      <c r="J27" s="27" t="s">
        <v>25</v>
      </c>
      <c r="K27" s="27">
        <v>7</v>
      </c>
      <c r="L27" s="70">
        <v>4</v>
      </c>
      <c r="M27" s="28">
        <f t="shared" si="0"/>
        <v>5.4</v>
      </c>
      <c r="N27" s="29" t="str">
        <f t="shared" si="1"/>
        <v>D+</v>
      </c>
      <c r="O27" s="30" t="str">
        <f t="shared" si="2"/>
        <v>Trung bình yếu</v>
      </c>
      <c r="P27" s="31" t="str">
        <f t="shared" si="4"/>
        <v/>
      </c>
      <c r="Q27" s="32"/>
      <c r="R27" s="3"/>
      <c r="S27" s="21"/>
      <c r="T27" s="72" t="str">
        <f t="shared" si="3"/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30.75" customHeight="1" x14ac:dyDescent="0.25">
      <c r="B28" s="22">
        <v>20</v>
      </c>
      <c r="C28" s="23" t="s">
        <v>848</v>
      </c>
      <c r="D28" s="24" t="s">
        <v>849</v>
      </c>
      <c r="E28" s="25" t="s">
        <v>110</v>
      </c>
      <c r="F28" s="26" t="s">
        <v>92</v>
      </c>
      <c r="G28" s="23" t="s">
        <v>63</v>
      </c>
      <c r="H28" s="27">
        <v>9</v>
      </c>
      <c r="I28" s="27">
        <v>7</v>
      </c>
      <c r="J28" s="27" t="s">
        <v>25</v>
      </c>
      <c r="K28" s="27">
        <v>7</v>
      </c>
      <c r="L28" s="70">
        <v>5</v>
      </c>
      <c r="M28" s="28">
        <f t="shared" si="0"/>
        <v>6</v>
      </c>
      <c r="N28" s="29" t="str">
        <f t="shared" si="1"/>
        <v>C</v>
      </c>
      <c r="O28" s="30" t="str">
        <f t="shared" si="2"/>
        <v>Trung bình</v>
      </c>
      <c r="P28" s="31" t="str">
        <f t="shared" si="4"/>
        <v/>
      </c>
      <c r="Q28" s="32"/>
      <c r="R28" s="3"/>
      <c r="S28" s="21"/>
      <c r="T28" s="72" t="str">
        <f t="shared" si="3"/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30.75" customHeight="1" x14ac:dyDescent="0.25">
      <c r="B29" s="22">
        <v>21</v>
      </c>
      <c r="C29" s="23" t="s">
        <v>850</v>
      </c>
      <c r="D29" s="24" t="s">
        <v>851</v>
      </c>
      <c r="E29" s="25" t="s">
        <v>121</v>
      </c>
      <c r="F29" s="26" t="s">
        <v>852</v>
      </c>
      <c r="G29" s="23" t="s">
        <v>73</v>
      </c>
      <c r="H29" s="27">
        <v>9</v>
      </c>
      <c r="I29" s="27">
        <v>6</v>
      </c>
      <c r="J29" s="27" t="s">
        <v>25</v>
      </c>
      <c r="K29" s="27">
        <v>6</v>
      </c>
      <c r="L29" s="70">
        <v>2</v>
      </c>
      <c r="M29" s="28">
        <f t="shared" si="0"/>
        <v>3.9</v>
      </c>
      <c r="N29" s="29" t="str">
        <f t="shared" si="1"/>
        <v>F</v>
      </c>
      <c r="O29" s="30" t="str">
        <f t="shared" si="2"/>
        <v>Kém</v>
      </c>
      <c r="P29" s="31" t="str">
        <f t="shared" si="4"/>
        <v/>
      </c>
      <c r="Q29" s="32"/>
      <c r="R29" s="3"/>
      <c r="S29" s="21"/>
      <c r="T29" s="72" t="str">
        <f t="shared" si="3"/>
        <v>Học lại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30.75" customHeight="1" x14ac:dyDescent="0.25">
      <c r="B30" s="22">
        <v>22</v>
      </c>
      <c r="C30" s="23" t="s">
        <v>853</v>
      </c>
      <c r="D30" s="24" t="s">
        <v>600</v>
      </c>
      <c r="E30" s="25" t="s">
        <v>121</v>
      </c>
      <c r="F30" s="26" t="s">
        <v>854</v>
      </c>
      <c r="G30" s="23" t="s">
        <v>103</v>
      </c>
      <c r="H30" s="27">
        <v>9</v>
      </c>
      <c r="I30" s="27">
        <v>7</v>
      </c>
      <c r="J30" s="27" t="s">
        <v>25</v>
      </c>
      <c r="K30" s="27">
        <v>7</v>
      </c>
      <c r="L30" s="70">
        <v>5</v>
      </c>
      <c r="M30" s="28">
        <f t="shared" si="0"/>
        <v>6</v>
      </c>
      <c r="N30" s="29" t="str">
        <f t="shared" si="1"/>
        <v>C</v>
      </c>
      <c r="O30" s="30" t="str">
        <f t="shared" si="2"/>
        <v>Trung bình</v>
      </c>
      <c r="P30" s="31" t="str">
        <f t="shared" si="4"/>
        <v/>
      </c>
      <c r="Q30" s="32"/>
      <c r="R30" s="3"/>
      <c r="S30" s="21"/>
      <c r="T30" s="72" t="str">
        <f t="shared" si="3"/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30.75" customHeight="1" x14ac:dyDescent="0.25">
      <c r="B31" s="22">
        <v>23</v>
      </c>
      <c r="C31" s="23" t="s">
        <v>855</v>
      </c>
      <c r="D31" s="24" t="s">
        <v>856</v>
      </c>
      <c r="E31" s="25" t="s">
        <v>121</v>
      </c>
      <c r="F31" s="26" t="s">
        <v>652</v>
      </c>
      <c r="G31" s="23" t="s">
        <v>88</v>
      </c>
      <c r="H31" s="27">
        <v>9</v>
      </c>
      <c r="I31" s="27">
        <v>7</v>
      </c>
      <c r="J31" s="27" t="s">
        <v>25</v>
      </c>
      <c r="K31" s="27">
        <v>8</v>
      </c>
      <c r="L31" s="70">
        <v>6.5</v>
      </c>
      <c r="M31" s="28">
        <f t="shared" si="0"/>
        <v>7.1</v>
      </c>
      <c r="N31" s="29" t="str">
        <f t="shared" si="1"/>
        <v>B</v>
      </c>
      <c r="O31" s="30" t="str">
        <f t="shared" si="2"/>
        <v>Khá</v>
      </c>
      <c r="P31" s="31" t="str">
        <f t="shared" si="4"/>
        <v/>
      </c>
      <c r="Q31" s="32"/>
      <c r="R31" s="3"/>
      <c r="S31" s="21"/>
      <c r="T31" s="72" t="str">
        <f t="shared" si="3"/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30.75" customHeight="1" x14ac:dyDescent="0.25">
      <c r="B32" s="22">
        <v>24</v>
      </c>
      <c r="C32" s="23" t="s">
        <v>857</v>
      </c>
      <c r="D32" s="24" t="s">
        <v>573</v>
      </c>
      <c r="E32" s="25" t="s">
        <v>858</v>
      </c>
      <c r="F32" s="26" t="s">
        <v>859</v>
      </c>
      <c r="G32" s="23" t="s">
        <v>108</v>
      </c>
      <c r="H32" s="27">
        <v>10</v>
      </c>
      <c r="I32" s="27">
        <v>5</v>
      </c>
      <c r="J32" s="27" t="s">
        <v>25</v>
      </c>
      <c r="K32" s="27">
        <v>5</v>
      </c>
      <c r="L32" s="70">
        <v>0</v>
      </c>
      <c r="M32" s="28">
        <f t="shared" si="0"/>
        <v>2.5</v>
      </c>
      <c r="N32" s="29" t="str">
        <f t="shared" si="1"/>
        <v>F</v>
      </c>
      <c r="O32" s="30" t="str">
        <f t="shared" si="2"/>
        <v>Kém</v>
      </c>
      <c r="P32" s="31" t="str">
        <f t="shared" si="4"/>
        <v/>
      </c>
      <c r="Q32" s="32"/>
      <c r="R32" s="3"/>
      <c r="S32" s="21"/>
      <c r="T32" s="72" t="str">
        <f t="shared" si="3"/>
        <v>Học lại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30.75" customHeight="1" x14ac:dyDescent="0.25">
      <c r="B33" s="22">
        <v>25</v>
      </c>
      <c r="C33" s="23" t="s">
        <v>860</v>
      </c>
      <c r="D33" s="24" t="s">
        <v>430</v>
      </c>
      <c r="E33" s="25" t="s">
        <v>139</v>
      </c>
      <c r="F33" s="26" t="s">
        <v>192</v>
      </c>
      <c r="G33" s="23" t="s">
        <v>88</v>
      </c>
      <c r="H33" s="27">
        <v>9</v>
      </c>
      <c r="I33" s="27">
        <v>7</v>
      </c>
      <c r="J33" s="27" t="s">
        <v>25</v>
      </c>
      <c r="K33" s="27">
        <v>7</v>
      </c>
      <c r="L33" s="70">
        <v>6.5</v>
      </c>
      <c r="M33" s="28">
        <f t="shared" si="0"/>
        <v>6.9</v>
      </c>
      <c r="N33" s="29" t="str">
        <f t="shared" si="1"/>
        <v>C+</v>
      </c>
      <c r="O33" s="30" t="str">
        <f t="shared" si="2"/>
        <v>Trung bình</v>
      </c>
      <c r="P33" s="31" t="str">
        <f t="shared" si="4"/>
        <v/>
      </c>
      <c r="Q33" s="32"/>
      <c r="R33" s="3"/>
      <c r="S33" s="21"/>
      <c r="T33" s="72" t="str">
        <f t="shared" si="3"/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30.75" customHeight="1" x14ac:dyDescent="0.25">
      <c r="B34" s="22">
        <v>26</v>
      </c>
      <c r="C34" s="23" t="s">
        <v>861</v>
      </c>
      <c r="D34" s="24" t="s">
        <v>862</v>
      </c>
      <c r="E34" s="25" t="s">
        <v>590</v>
      </c>
      <c r="F34" s="26" t="s">
        <v>570</v>
      </c>
      <c r="G34" s="23" t="s">
        <v>164</v>
      </c>
      <c r="H34" s="27">
        <v>10</v>
      </c>
      <c r="I34" s="27">
        <v>6</v>
      </c>
      <c r="J34" s="27" t="s">
        <v>25</v>
      </c>
      <c r="K34" s="27">
        <v>6</v>
      </c>
      <c r="L34" s="70">
        <v>2.5</v>
      </c>
      <c r="M34" s="28">
        <f t="shared" si="0"/>
        <v>4.3</v>
      </c>
      <c r="N34" s="29" t="str">
        <f t="shared" si="1"/>
        <v>D</v>
      </c>
      <c r="O34" s="30" t="str">
        <f t="shared" si="2"/>
        <v>Trung bình yếu</v>
      </c>
      <c r="P34" s="31" t="str">
        <f t="shared" si="4"/>
        <v/>
      </c>
      <c r="Q34" s="32"/>
      <c r="R34" s="3"/>
      <c r="S34" s="21"/>
      <c r="T34" s="72" t="str">
        <f t="shared" si="3"/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30.75" customHeight="1" x14ac:dyDescent="0.25">
      <c r="B35" s="22">
        <v>27</v>
      </c>
      <c r="C35" s="23" t="s">
        <v>863</v>
      </c>
      <c r="D35" s="24" t="s">
        <v>864</v>
      </c>
      <c r="E35" s="25" t="s">
        <v>590</v>
      </c>
      <c r="F35" s="26" t="s">
        <v>576</v>
      </c>
      <c r="G35" s="23" t="s">
        <v>68</v>
      </c>
      <c r="H35" s="27">
        <v>9</v>
      </c>
      <c r="I35" s="27">
        <v>6</v>
      </c>
      <c r="J35" s="27" t="s">
        <v>25</v>
      </c>
      <c r="K35" s="27">
        <v>7</v>
      </c>
      <c r="L35" s="70">
        <v>5.5</v>
      </c>
      <c r="M35" s="28">
        <f t="shared" si="0"/>
        <v>6.2</v>
      </c>
      <c r="N35" s="29" t="str">
        <f t="shared" si="1"/>
        <v>C</v>
      </c>
      <c r="O35" s="30" t="str">
        <f t="shared" si="2"/>
        <v>Trung bình</v>
      </c>
      <c r="P35" s="31" t="str">
        <f t="shared" si="4"/>
        <v/>
      </c>
      <c r="Q35" s="32"/>
      <c r="R35" s="3"/>
      <c r="S35" s="21"/>
      <c r="T35" s="72" t="str">
        <f t="shared" si="3"/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30.75" customHeight="1" x14ac:dyDescent="0.25">
      <c r="B36" s="22">
        <v>28</v>
      </c>
      <c r="C36" s="23" t="s">
        <v>865</v>
      </c>
      <c r="D36" s="24" t="s">
        <v>376</v>
      </c>
      <c r="E36" s="25" t="s">
        <v>150</v>
      </c>
      <c r="F36" s="26" t="s">
        <v>125</v>
      </c>
      <c r="G36" s="23" t="s">
        <v>73</v>
      </c>
      <c r="H36" s="27">
        <v>5</v>
      </c>
      <c r="I36" s="27">
        <v>6</v>
      </c>
      <c r="J36" s="27" t="s">
        <v>25</v>
      </c>
      <c r="K36" s="27">
        <v>6</v>
      </c>
      <c r="L36" s="70">
        <v>4.5</v>
      </c>
      <c r="M36" s="28">
        <f t="shared" si="0"/>
        <v>5</v>
      </c>
      <c r="N36" s="29" t="str">
        <f t="shared" si="1"/>
        <v>D+</v>
      </c>
      <c r="O36" s="30" t="str">
        <f t="shared" si="2"/>
        <v>Trung bình yếu</v>
      </c>
      <c r="P36" s="31" t="str">
        <f t="shared" si="4"/>
        <v/>
      </c>
      <c r="Q36" s="32"/>
      <c r="R36" s="3"/>
      <c r="S36" s="21"/>
      <c r="T36" s="72" t="str">
        <f t="shared" si="3"/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30.75" customHeight="1" x14ac:dyDescent="0.25">
      <c r="B37" s="22">
        <v>29</v>
      </c>
      <c r="C37" s="23" t="s">
        <v>866</v>
      </c>
      <c r="D37" s="24" t="s">
        <v>867</v>
      </c>
      <c r="E37" s="25" t="s">
        <v>559</v>
      </c>
      <c r="F37" s="26" t="s">
        <v>642</v>
      </c>
      <c r="G37" s="23" t="s">
        <v>68</v>
      </c>
      <c r="H37" s="27">
        <v>10</v>
      </c>
      <c r="I37" s="27">
        <v>7</v>
      </c>
      <c r="J37" s="27" t="s">
        <v>25</v>
      </c>
      <c r="K37" s="27">
        <v>7</v>
      </c>
      <c r="L37" s="70">
        <v>3</v>
      </c>
      <c r="M37" s="28">
        <f t="shared" si="0"/>
        <v>4.9000000000000004</v>
      </c>
      <c r="N37" s="29" t="str">
        <f t="shared" si="1"/>
        <v>D</v>
      </c>
      <c r="O37" s="30" t="str">
        <f t="shared" si="2"/>
        <v>Trung bình yếu</v>
      </c>
      <c r="P37" s="31" t="str">
        <f t="shared" si="4"/>
        <v/>
      </c>
      <c r="Q37" s="32"/>
      <c r="R37" s="3"/>
      <c r="S37" s="21"/>
      <c r="T37" s="72" t="str">
        <f t="shared" si="3"/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30.75" customHeight="1" x14ac:dyDescent="0.25">
      <c r="B38" s="22">
        <v>30</v>
      </c>
      <c r="C38" s="23" t="s">
        <v>868</v>
      </c>
      <c r="D38" s="24" t="s">
        <v>127</v>
      </c>
      <c r="E38" s="25" t="s">
        <v>382</v>
      </c>
      <c r="F38" s="26" t="s">
        <v>869</v>
      </c>
      <c r="G38" s="23" t="s">
        <v>108</v>
      </c>
      <c r="H38" s="27">
        <v>10</v>
      </c>
      <c r="I38" s="27">
        <v>8</v>
      </c>
      <c r="J38" s="27" t="s">
        <v>25</v>
      </c>
      <c r="K38" s="27">
        <v>8</v>
      </c>
      <c r="L38" s="70">
        <v>8</v>
      </c>
      <c r="M38" s="28">
        <f t="shared" si="0"/>
        <v>8.1999999999999993</v>
      </c>
      <c r="N38" s="29" t="str">
        <f t="shared" si="1"/>
        <v>B+</v>
      </c>
      <c r="O38" s="30" t="str">
        <f t="shared" si="2"/>
        <v>Khá</v>
      </c>
      <c r="P38" s="31" t="str">
        <f t="shared" si="4"/>
        <v/>
      </c>
      <c r="Q38" s="32"/>
      <c r="R38" s="3"/>
      <c r="S38" s="21"/>
      <c r="T38" s="72" t="str">
        <f t="shared" si="3"/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30.75" customHeight="1" x14ac:dyDescent="0.25">
      <c r="B39" s="22">
        <v>31</v>
      </c>
      <c r="C39" s="23" t="s">
        <v>870</v>
      </c>
      <c r="D39" s="24" t="s">
        <v>871</v>
      </c>
      <c r="E39" s="25" t="s">
        <v>390</v>
      </c>
      <c r="F39" s="26" t="s">
        <v>402</v>
      </c>
      <c r="G39" s="23" t="s">
        <v>108</v>
      </c>
      <c r="H39" s="27">
        <v>8</v>
      </c>
      <c r="I39" s="27">
        <v>8</v>
      </c>
      <c r="J39" s="27" t="s">
        <v>25</v>
      </c>
      <c r="K39" s="27">
        <v>8</v>
      </c>
      <c r="L39" s="70">
        <v>5.5</v>
      </c>
      <c r="M39" s="28">
        <f t="shared" si="0"/>
        <v>6.5</v>
      </c>
      <c r="N39" s="29" t="str">
        <f t="shared" si="1"/>
        <v>C+</v>
      </c>
      <c r="O39" s="30" t="str">
        <f t="shared" si="2"/>
        <v>Trung bình</v>
      </c>
      <c r="P39" s="31" t="str">
        <f t="shared" si="4"/>
        <v/>
      </c>
      <c r="Q39" s="32"/>
      <c r="R39" s="3"/>
      <c r="S39" s="21"/>
      <c r="T39" s="72" t="str">
        <f t="shared" si="3"/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30.75" customHeight="1" x14ac:dyDescent="0.25">
      <c r="B40" s="22">
        <v>32</v>
      </c>
      <c r="C40" s="23" t="s">
        <v>872</v>
      </c>
      <c r="D40" s="24" t="s">
        <v>90</v>
      </c>
      <c r="E40" s="25" t="s">
        <v>390</v>
      </c>
      <c r="F40" s="26" t="s">
        <v>768</v>
      </c>
      <c r="G40" s="23" t="s">
        <v>48</v>
      </c>
      <c r="H40" s="27">
        <v>10</v>
      </c>
      <c r="I40" s="27">
        <v>7</v>
      </c>
      <c r="J40" s="27" t="s">
        <v>25</v>
      </c>
      <c r="K40" s="27">
        <v>7</v>
      </c>
      <c r="L40" s="70">
        <v>6.5</v>
      </c>
      <c r="M40" s="28">
        <f t="shared" si="0"/>
        <v>7</v>
      </c>
      <c r="N40" s="29" t="str">
        <f t="shared" si="1"/>
        <v>B</v>
      </c>
      <c r="O40" s="30" t="str">
        <f t="shared" si="2"/>
        <v>Khá</v>
      </c>
      <c r="P40" s="31" t="str">
        <f t="shared" si="4"/>
        <v/>
      </c>
      <c r="Q40" s="32"/>
      <c r="R40" s="3"/>
      <c r="S40" s="21"/>
      <c r="T40" s="72" t="str">
        <f t="shared" si="3"/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30.75" customHeight="1" x14ac:dyDescent="0.25">
      <c r="B41" s="22">
        <v>33</v>
      </c>
      <c r="C41" s="23" t="s">
        <v>873</v>
      </c>
      <c r="D41" s="24" t="s">
        <v>573</v>
      </c>
      <c r="E41" s="25" t="s">
        <v>162</v>
      </c>
      <c r="F41" s="26" t="s">
        <v>554</v>
      </c>
      <c r="G41" s="23" t="s">
        <v>68</v>
      </c>
      <c r="H41" s="27">
        <v>6</v>
      </c>
      <c r="I41" s="27">
        <v>8</v>
      </c>
      <c r="J41" s="27" t="s">
        <v>25</v>
      </c>
      <c r="K41" s="27">
        <v>8</v>
      </c>
      <c r="L41" s="70">
        <v>3</v>
      </c>
      <c r="M41" s="28">
        <f t="shared" ref="M41:M72" si="5">ROUND(SUMPRODUCT(H41:L41,$H$8:$L$8)/100,1)</f>
        <v>4.8</v>
      </c>
      <c r="N41" s="29" t="str">
        <f t="shared" ref="N41:N72" si="6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D</v>
      </c>
      <c r="O41" s="30" t="str">
        <f t="shared" ref="O41:O72" si="7">IF($M41&lt;4,"Kém",IF(AND($M41&gt;=4,$M41&lt;=5.4),"Trung bình yếu",IF(AND($M41&gt;=5.5,$M41&lt;=6.9),"Trung bình",IF(AND($M41&gt;=7,$M41&lt;=8.4),"Khá",IF(AND($M41&gt;=8.5,$M41&lt;=10),"Giỏi","")))))</f>
        <v>Trung bình yếu</v>
      </c>
      <c r="P41" s="31" t="str">
        <f t="shared" si="4"/>
        <v/>
      </c>
      <c r="Q41" s="32"/>
      <c r="R41" s="3"/>
      <c r="S41" s="21"/>
      <c r="T41" s="72" t="str">
        <f t="shared" ref="T41:T72" si="8"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30.75" customHeight="1" x14ac:dyDescent="0.25">
      <c r="B42" s="22">
        <v>34</v>
      </c>
      <c r="C42" s="23" t="s">
        <v>874</v>
      </c>
      <c r="D42" s="24" t="s">
        <v>875</v>
      </c>
      <c r="E42" s="25" t="s">
        <v>168</v>
      </c>
      <c r="F42" s="26" t="s">
        <v>455</v>
      </c>
      <c r="G42" s="23" t="s">
        <v>68</v>
      </c>
      <c r="H42" s="27">
        <v>10</v>
      </c>
      <c r="I42" s="27">
        <v>8</v>
      </c>
      <c r="J42" s="27" t="s">
        <v>25</v>
      </c>
      <c r="K42" s="27">
        <v>9</v>
      </c>
      <c r="L42" s="70">
        <v>6</v>
      </c>
      <c r="M42" s="28">
        <f t="shared" si="5"/>
        <v>7.2</v>
      </c>
      <c r="N42" s="29" t="str">
        <f t="shared" si="6"/>
        <v>B</v>
      </c>
      <c r="O42" s="30" t="str">
        <f t="shared" si="7"/>
        <v>Khá</v>
      </c>
      <c r="P42" s="31" t="str">
        <f t="shared" si="4"/>
        <v/>
      </c>
      <c r="Q42" s="32"/>
      <c r="R42" s="3"/>
      <c r="S42" s="21"/>
      <c r="T42" s="72" t="str">
        <f t="shared" si="8"/>
        <v>Đạt</v>
      </c>
      <c r="U42" s="62"/>
      <c r="V42" s="62"/>
      <c r="W42" s="62"/>
      <c r="X42" s="54"/>
      <c r="Y42" s="54"/>
      <c r="Z42" s="54"/>
      <c r="AA42" s="54"/>
      <c r="AB42" s="53"/>
      <c r="AC42" s="54"/>
      <c r="AD42" s="54"/>
      <c r="AE42" s="54"/>
      <c r="AF42" s="54"/>
      <c r="AG42" s="54"/>
      <c r="AH42" s="54"/>
      <c r="AI42" s="55"/>
    </row>
    <row r="43" spans="2:35" ht="30.75" customHeight="1" x14ac:dyDescent="0.25">
      <c r="B43" s="22">
        <v>35</v>
      </c>
      <c r="C43" s="23" t="s">
        <v>876</v>
      </c>
      <c r="D43" s="24" t="s">
        <v>877</v>
      </c>
      <c r="E43" s="25" t="s">
        <v>180</v>
      </c>
      <c r="F43" s="26" t="s">
        <v>567</v>
      </c>
      <c r="G43" s="23" t="s">
        <v>93</v>
      </c>
      <c r="H43" s="27">
        <v>10</v>
      </c>
      <c r="I43" s="27">
        <v>6</v>
      </c>
      <c r="J43" s="27" t="s">
        <v>25</v>
      </c>
      <c r="K43" s="27">
        <v>6</v>
      </c>
      <c r="L43" s="70">
        <v>5</v>
      </c>
      <c r="M43" s="28">
        <f t="shared" si="5"/>
        <v>5.8</v>
      </c>
      <c r="N43" s="29" t="str">
        <f t="shared" si="6"/>
        <v>C</v>
      </c>
      <c r="O43" s="30" t="str">
        <f t="shared" si="7"/>
        <v>Trung bình</v>
      </c>
      <c r="P43" s="31" t="str">
        <f t="shared" si="4"/>
        <v/>
      </c>
      <c r="Q43" s="32"/>
      <c r="R43" s="3"/>
      <c r="S43" s="21"/>
      <c r="T43" s="72" t="str">
        <f t="shared" si="8"/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30.75" customHeight="1" x14ac:dyDescent="0.25">
      <c r="B44" s="22">
        <v>36</v>
      </c>
      <c r="C44" s="23" t="s">
        <v>878</v>
      </c>
      <c r="D44" s="24" t="s">
        <v>879</v>
      </c>
      <c r="E44" s="25" t="s">
        <v>180</v>
      </c>
      <c r="F44" s="26" t="s">
        <v>880</v>
      </c>
      <c r="G44" s="23" t="s">
        <v>53</v>
      </c>
      <c r="H44" s="27">
        <v>9</v>
      </c>
      <c r="I44" s="27">
        <v>7</v>
      </c>
      <c r="J44" s="27" t="s">
        <v>25</v>
      </c>
      <c r="K44" s="27">
        <v>7</v>
      </c>
      <c r="L44" s="70">
        <v>3</v>
      </c>
      <c r="M44" s="28">
        <f t="shared" si="5"/>
        <v>4.8</v>
      </c>
      <c r="N44" s="29" t="str">
        <f t="shared" si="6"/>
        <v>D</v>
      </c>
      <c r="O44" s="30" t="str">
        <f t="shared" si="7"/>
        <v>Trung bình yếu</v>
      </c>
      <c r="P44" s="31" t="str">
        <f t="shared" si="4"/>
        <v/>
      </c>
      <c r="Q44" s="32"/>
      <c r="R44" s="3"/>
      <c r="S44" s="21"/>
      <c r="T44" s="72" t="str">
        <f t="shared" si="8"/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30.75" customHeight="1" x14ac:dyDescent="0.25">
      <c r="B45" s="22">
        <v>37</v>
      </c>
      <c r="C45" s="23" t="s">
        <v>881</v>
      </c>
      <c r="D45" s="24" t="s">
        <v>120</v>
      </c>
      <c r="E45" s="25" t="s">
        <v>184</v>
      </c>
      <c r="F45" s="26" t="s">
        <v>578</v>
      </c>
      <c r="G45" s="23" t="s">
        <v>93</v>
      </c>
      <c r="H45" s="27">
        <v>10</v>
      </c>
      <c r="I45" s="27">
        <v>7</v>
      </c>
      <c r="J45" s="27" t="s">
        <v>25</v>
      </c>
      <c r="K45" s="27">
        <v>7</v>
      </c>
      <c r="L45" s="70">
        <v>5</v>
      </c>
      <c r="M45" s="28">
        <f t="shared" si="5"/>
        <v>6.1</v>
      </c>
      <c r="N45" s="29" t="str">
        <f t="shared" si="6"/>
        <v>C</v>
      </c>
      <c r="O45" s="30" t="str">
        <f t="shared" si="7"/>
        <v>Trung bình</v>
      </c>
      <c r="P45" s="31" t="str">
        <f t="shared" ref="P45:P78" si="9">+IF(OR($H45=0,$I45=0,$J45=0,$K45=0),"Không đủ ĐKDT",IF(AND(L45=0,M45&gt;4),"Không đạt",""))</f>
        <v/>
      </c>
      <c r="Q45" s="32"/>
      <c r="R45" s="3"/>
      <c r="S45" s="21"/>
      <c r="T45" s="72" t="str">
        <f t="shared" si="8"/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30.75" customHeight="1" x14ac:dyDescent="0.25">
      <c r="B46" s="22">
        <v>38</v>
      </c>
      <c r="C46" s="23" t="s">
        <v>882</v>
      </c>
      <c r="D46" s="24" t="s">
        <v>603</v>
      </c>
      <c r="E46" s="25" t="s">
        <v>883</v>
      </c>
      <c r="F46" s="26" t="s">
        <v>884</v>
      </c>
      <c r="G46" s="23" t="s">
        <v>63</v>
      </c>
      <c r="H46" s="27">
        <v>10</v>
      </c>
      <c r="I46" s="27">
        <v>8</v>
      </c>
      <c r="J46" s="27" t="s">
        <v>25</v>
      </c>
      <c r="K46" s="27">
        <v>8</v>
      </c>
      <c r="L46" s="70">
        <v>1</v>
      </c>
      <c r="M46" s="28">
        <f t="shared" si="5"/>
        <v>4</v>
      </c>
      <c r="N46" s="29" t="str">
        <f t="shared" si="6"/>
        <v>D</v>
      </c>
      <c r="O46" s="30" t="str">
        <f t="shared" si="7"/>
        <v>Trung bình yếu</v>
      </c>
      <c r="P46" s="31" t="str">
        <f t="shared" si="9"/>
        <v/>
      </c>
      <c r="Q46" s="32"/>
      <c r="R46" s="3"/>
      <c r="S46" s="21"/>
      <c r="T46" s="72" t="str">
        <f t="shared" si="8"/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30.75" customHeight="1" x14ac:dyDescent="0.25">
      <c r="B47" s="22">
        <v>39</v>
      </c>
      <c r="C47" s="23" t="s">
        <v>885</v>
      </c>
      <c r="D47" s="24" t="s">
        <v>120</v>
      </c>
      <c r="E47" s="25" t="s">
        <v>886</v>
      </c>
      <c r="F47" s="26" t="s">
        <v>313</v>
      </c>
      <c r="G47" s="23" t="s">
        <v>136</v>
      </c>
      <c r="H47" s="27">
        <v>9</v>
      </c>
      <c r="I47" s="27">
        <v>8</v>
      </c>
      <c r="J47" s="27" t="s">
        <v>25</v>
      </c>
      <c r="K47" s="27">
        <v>8</v>
      </c>
      <c r="L47" s="70">
        <v>2</v>
      </c>
      <c r="M47" s="28">
        <f t="shared" si="5"/>
        <v>4.5</v>
      </c>
      <c r="N47" s="29" t="str">
        <f t="shared" si="6"/>
        <v>D</v>
      </c>
      <c r="O47" s="30" t="str">
        <f t="shared" si="7"/>
        <v>Trung bình yếu</v>
      </c>
      <c r="P47" s="31" t="str">
        <f t="shared" si="9"/>
        <v/>
      </c>
      <c r="Q47" s="32"/>
      <c r="R47" s="3"/>
      <c r="S47" s="21"/>
      <c r="T47" s="72" t="str">
        <f t="shared" si="8"/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30.75" customHeight="1" x14ac:dyDescent="0.25">
      <c r="B48" s="22">
        <v>40</v>
      </c>
      <c r="C48" s="23" t="s">
        <v>887</v>
      </c>
      <c r="D48" s="24" t="s">
        <v>888</v>
      </c>
      <c r="E48" s="25" t="s">
        <v>563</v>
      </c>
      <c r="F48" s="26" t="s">
        <v>889</v>
      </c>
      <c r="G48" s="23" t="s">
        <v>83</v>
      </c>
      <c r="H48" s="27">
        <v>10</v>
      </c>
      <c r="I48" s="27">
        <v>8</v>
      </c>
      <c r="J48" s="27" t="s">
        <v>25</v>
      </c>
      <c r="K48" s="27">
        <v>8</v>
      </c>
      <c r="L48" s="70">
        <v>7.5</v>
      </c>
      <c r="M48" s="28">
        <f t="shared" si="5"/>
        <v>7.9</v>
      </c>
      <c r="N48" s="29" t="str">
        <f t="shared" si="6"/>
        <v>B</v>
      </c>
      <c r="O48" s="30" t="str">
        <f t="shared" si="7"/>
        <v>Khá</v>
      </c>
      <c r="P48" s="31" t="str">
        <f t="shared" si="9"/>
        <v/>
      </c>
      <c r="Q48" s="32"/>
      <c r="R48" s="3"/>
      <c r="S48" s="21"/>
      <c r="T48" s="72" t="str">
        <f t="shared" si="8"/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30.75" customHeight="1" x14ac:dyDescent="0.25">
      <c r="B49" s="22">
        <v>41</v>
      </c>
      <c r="C49" s="23" t="s">
        <v>890</v>
      </c>
      <c r="D49" s="24" t="s">
        <v>891</v>
      </c>
      <c r="E49" s="25" t="s">
        <v>563</v>
      </c>
      <c r="F49" s="26" t="s">
        <v>438</v>
      </c>
      <c r="G49" s="23" t="s">
        <v>78</v>
      </c>
      <c r="H49" s="27">
        <v>9</v>
      </c>
      <c r="I49" s="27">
        <v>7</v>
      </c>
      <c r="J49" s="27" t="s">
        <v>25</v>
      </c>
      <c r="K49" s="27">
        <v>7</v>
      </c>
      <c r="L49" s="70">
        <v>3.5</v>
      </c>
      <c r="M49" s="28">
        <f t="shared" si="5"/>
        <v>5.0999999999999996</v>
      </c>
      <c r="N49" s="29" t="str">
        <f t="shared" si="6"/>
        <v>D+</v>
      </c>
      <c r="O49" s="30" t="str">
        <f t="shared" si="7"/>
        <v>Trung bình yếu</v>
      </c>
      <c r="P49" s="31" t="str">
        <f t="shared" si="9"/>
        <v/>
      </c>
      <c r="Q49" s="32"/>
      <c r="R49" s="3"/>
      <c r="S49" s="21"/>
      <c r="T49" s="72" t="str">
        <f t="shared" si="8"/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30.75" customHeight="1" x14ac:dyDescent="0.25">
      <c r="B50" s="22">
        <v>42</v>
      </c>
      <c r="C50" s="23" t="s">
        <v>892</v>
      </c>
      <c r="D50" s="24" t="s">
        <v>893</v>
      </c>
      <c r="E50" s="25" t="s">
        <v>187</v>
      </c>
      <c r="F50" s="26" t="s">
        <v>553</v>
      </c>
      <c r="G50" s="23" t="s">
        <v>63</v>
      </c>
      <c r="H50" s="27">
        <v>10</v>
      </c>
      <c r="I50" s="27">
        <v>6</v>
      </c>
      <c r="J50" s="27" t="s">
        <v>25</v>
      </c>
      <c r="K50" s="27">
        <v>6</v>
      </c>
      <c r="L50" s="70">
        <v>3.5</v>
      </c>
      <c r="M50" s="28">
        <f t="shared" si="5"/>
        <v>4.9000000000000004</v>
      </c>
      <c r="N50" s="29" t="str">
        <f t="shared" si="6"/>
        <v>D</v>
      </c>
      <c r="O50" s="30" t="str">
        <f t="shared" si="7"/>
        <v>Trung bình yếu</v>
      </c>
      <c r="P50" s="31" t="str">
        <f t="shared" si="9"/>
        <v/>
      </c>
      <c r="Q50" s="32"/>
      <c r="R50" s="3"/>
      <c r="S50" s="21"/>
      <c r="T50" s="72" t="str">
        <f t="shared" si="8"/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30.75" customHeight="1" x14ac:dyDescent="0.25">
      <c r="B51" s="22">
        <v>43</v>
      </c>
      <c r="C51" s="23" t="s">
        <v>894</v>
      </c>
      <c r="D51" s="24" t="s">
        <v>254</v>
      </c>
      <c r="E51" s="25" t="s">
        <v>191</v>
      </c>
      <c r="F51" s="26" t="s">
        <v>82</v>
      </c>
      <c r="G51" s="23" t="s">
        <v>164</v>
      </c>
      <c r="H51" s="27">
        <v>10</v>
      </c>
      <c r="I51" s="27">
        <v>6</v>
      </c>
      <c r="J51" s="27" t="s">
        <v>25</v>
      </c>
      <c r="K51" s="27">
        <v>6</v>
      </c>
      <c r="L51" s="70">
        <v>5.5</v>
      </c>
      <c r="M51" s="28">
        <f t="shared" si="5"/>
        <v>6.1</v>
      </c>
      <c r="N51" s="29" t="str">
        <f t="shared" si="6"/>
        <v>C</v>
      </c>
      <c r="O51" s="30" t="str">
        <f t="shared" si="7"/>
        <v>Trung bình</v>
      </c>
      <c r="P51" s="31" t="str">
        <f t="shared" si="9"/>
        <v/>
      </c>
      <c r="Q51" s="32"/>
      <c r="R51" s="3"/>
      <c r="S51" s="21"/>
      <c r="T51" s="72" t="str">
        <f t="shared" si="8"/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30.75" customHeight="1" x14ac:dyDescent="0.25">
      <c r="B52" s="22">
        <v>44</v>
      </c>
      <c r="C52" s="23" t="s">
        <v>895</v>
      </c>
      <c r="D52" s="24" t="s">
        <v>671</v>
      </c>
      <c r="E52" s="25" t="s">
        <v>675</v>
      </c>
      <c r="F52" s="26" t="s">
        <v>140</v>
      </c>
      <c r="G52" s="23" t="s">
        <v>93</v>
      </c>
      <c r="H52" s="27">
        <v>10</v>
      </c>
      <c r="I52" s="27">
        <v>7</v>
      </c>
      <c r="J52" s="27" t="s">
        <v>25</v>
      </c>
      <c r="K52" s="27">
        <v>7</v>
      </c>
      <c r="L52" s="70">
        <v>5.5</v>
      </c>
      <c r="M52" s="28">
        <f t="shared" si="5"/>
        <v>6.4</v>
      </c>
      <c r="N52" s="29" t="str">
        <f t="shared" si="6"/>
        <v>C</v>
      </c>
      <c r="O52" s="30" t="str">
        <f t="shared" si="7"/>
        <v>Trung bình</v>
      </c>
      <c r="P52" s="31" t="str">
        <f t="shared" si="9"/>
        <v/>
      </c>
      <c r="Q52" s="32"/>
      <c r="R52" s="3"/>
      <c r="S52" s="21"/>
      <c r="T52" s="72" t="str">
        <f t="shared" si="8"/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30.75" customHeight="1" x14ac:dyDescent="0.25">
      <c r="B53" s="22">
        <v>45</v>
      </c>
      <c r="C53" s="23" t="s">
        <v>896</v>
      </c>
      <c r="D53" s="24" t="s">
        <v>723</v>
      </c>
      <c r="E53" s="25" t="s">
        <v>195</v>
      </c>
      <c r="F53" s="26" t="s">
        <v>648</v>
      </c>
      <c r="G53" s="23" t="s">
        <v>129</v>
      </c>
      <c r="H53" s="27">
        <v>9</v>
      </c>
      <c r="I53" s="27">
        <v>8</v>
      </c>
      <c r="J53" s="27" t="s">
        <v>25</v>
      </c>
      <c r="K53" s="27">
        <v>8</v>
      </c>
      <c r="L53" s="70">
        <v>4</v>
      </c>
      <c r="M53" s="28">
        <f t="shared" si="5"/>
        <v>5.7</v>
      </c>
      <c r="N53" s="29" t="str">
        <f t="shared" si="6"/>
        <v>C</v>
      </c>
      <c r="O53" s="30" t="str">
        <f t="shared" si="7"/>
        <v>Trung bình</v>
      </c>
      <c r="P53" s="31" t="str">
        <f t="shared" si="9"/>
        <v/>
      </c>
      <c r="Q53" s="32"/>
      <c r="R53" s="3"/>
      <c r="S53" s="21"/>
      <c r="T53" s="72" t="str">
        <f t="shared" si="8"/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30.75" customHeight="1" x14ac:dyDescent="0.25">
      <c r="B54" s="22">
        <v>46</v>
      </c>
      <c r="C54" s="23" t="s">
        <v>897</v>
      </c>
      <c r="D54" s="24" t="s">
        <v>898</v>
      </c>
      <c r="E54" s="25" t="s">
        <v>199</v>
      </c>
      <c r="F54" s="26" t="s">
        <v>899</v>
      </c>
      <c r="G54" s="23" t="s">
        <v>88</v>
      </c>
      <c r="H54" s="27">
        <v>10</v>
      </c>
      <c r="I54" s="27">
        <v>8</v>
      </c>
      <c r="J54" s="27" t="s">
        <v>25</v>
      </c>
      <c r="K54" s="27">
        <v>7</v>
      </c>
      <c r="L54" s="70">
        <v>4.5</v>
      </c>
      <c r="M54" s="28">
        <f t="shared" si="5"/>
        <v>5.9</v>
      </c>
      <c r="N54" s="29" t="str">
        <f t="shared" si="6"/>
        <v>C</v>
      </c>
      <c r="O54" s="30" t="str">
        <f t="shared" si="7"/>
        <v>Trung bình</v>
      </c>
      <c r="P54" s="31" t="str">
        <f t="shared" si="9"/>
        <v/>
      </c>
      <c r="Q54" s="32"/>
      <c r="R54" s="3"/>
      <c r="S54" s="21"/>
      <c r="T54" s="72" t="str">
        <f t="shared" si="8"/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30.75" customHeight="1" x14ac:dyDescent="0.25">
      <c r="B55" s="22">
        <v>47</v>
      </c>
      <c r="C55" s="23" t="s">
        <v>900</v>
      </c>
      <c r="D55" s="24" t="s">
        <v>565</v>
      </c>
      <c r="E55" s="25" t="s">
        <v>401</v>
      </c>
      <c r="F55" s="26" t="s">
        <v>641</v>
      </c>
      <c r="G55" s="23" t="s">
        <v>93</v>
      </c>
      <c r="H55" s="27">
        <v>9</v>
      </c>
      <c r="I55" s="27">
        <v>0</v>
      </c>
      <c r="J55" s="27" t="s">
        <v>25</v>
      </c>
      <c r="K55" s="27">
        <v>0</v>
      </c>
      <c r="L55" s="70" t="s">
        <v>25</v>
      </c>
      <c r="M55" s="28">
        <f t="shared" si="5"/>
        <v>0.9</v>
      </c>
      <c r="N55" s="29" t="str">
        <f t="shared" si="6"/>
        <v>F</v>
      </c>
      <c r="O55" s="30" t="str">
        <f t="shared" si="7"/>
        <v>Kém</v>
      </c>
      <c r="P55" s="31" t="str">
        <f t="shared" si="9"/>
        <v>Không đủ ĐKDT</v>
      </c>
      <c r="Q55" s="32"/>
      <c r="R55" s="3"/>
      <c r="S55" s="21"/>
      <c r="T55" s="72" t="str">
        <f t="shared" si="8"/>
        <v>Học lại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30.75" customHeight="1" x14ac:dyDescent="0.25">
      <c r="B56" s="22">
        <v>48</v>
      </c>
      <c r="C56" s="23" t="s">
        <v>901</v>
      </c>
      <c r="D56" s="24" t="s">
        <v>902</v>
      </c>
      <c r="E56" s="25" t="s">
        <v>214</v>
      </c>
      <c r="F56" s="26" t="s">
        <v>225</v>
      </c>
      <c r="G56" s="23" t="s">
        <v>53</v>
      </c>
      <c r="H56" s="27">
        <v>10</v>
      </c>
      <c r="I56" s="27">
        <v>6</v>
      </c>
      <c r="J56" s="27" t="s">
        <v>25</v>
      </c>
      <c r="K56" s="27">
        <v>6</v>
      </c>
      <c r="L56" s="70">
        <v>2</v>
      </c>
      <c r="M56" s="28">
        <f t="shared" si="5"/>
        <v>4</v>
      </c>
      <c r="N56" s="29" t="str">
        <f t="shared" si="6"/>
        <v>D</v>
      </c>
      <c r="O56" s="30" t="str">
        <f t="shared" si="7"/>
        <v>Trung bình yếu</v>
      </c>
      <c r="P56" s="31" t="str">
        <f t="shared" si="9"/>
        <v/>
      </c>
      <c r="Q56" s="32"/>
      <c r="R56" s="3"/>
      <c r="S56" s="21"/>
      <c r="T56" s="72" t="str">
        <f t="shared" si="8"/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30.75" customHeight="1" x14ac:dyDescent="0.25">
      <c r="B57" s="22">
        <v>49</v>
      </c>
      <c r="C57" s="23" t="s">
        <v>903</v>
      </c>
      <c r="D57" s="24" t="s">
        <v>904</v>
      </c>
      <c r="E57" s="25" t="s">
        <v>214</v>
      </c>
      <c r="F57" s="26" t="s">
        <v>114</v>
      </c>
      <c r="G57" s="23" t="s">
        <v>68</v>
      </c>
      <c r="H57" s="27">
        <v>9</v>
      </c>
      <c r="I57" s="27">
        <v>7</v>
      </c>
      <c r="J57" s="27" t="s">
        <v>25</v>
      </c>
      <c r="K57" s="27">
        <v>8</v>
      </c>
      <c r="L57" s="70">
        <v>3</v>
      </c>
      <c r="M57" s="28">
        <f t="shared" si="5"/>
        <v>5</v>
      </c>
      <c r="N57" s="29" t="str">
        <f t="shared" si="6"/>
        <v>D+</v>
      </c>
      <c r="O57" s="30" t="str">
        <f t="shared" si="7"/>
        <v>Trung bình yếu</v>
      </c>
      <c r="P57" s="31" t="str">
        <f t="shared" si="9"/>
        <v/>
      </c>
      <c r="Q57" s="32"/>
      <c r="R57" s="3"/>
      <c r="S57" s="21"/>
      <c r="T57" s="72" t="str">
        <f t="shared" si="8"/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30.75" customHeight="1" x14ac:dyDescent="0.25">
      <c r="B58" s="22">
        <v>50</v>
      </c>
      <c r="C58" s="23" t="s">
        <v>905</v>
      </c>
      <c r="D58" s="24" t="s">
        <v>649</v>
      </c>
      <c r="E58" s="25" t="s">
        <v>214</v>
      </c>
      <c r="F58" s="26" t="s">
        <v>192</v>
      </c>
      <c r="G58" s="23" t="s">
        <v>63</v>
      </c>
      <c r="H58" s="27">
        <v>9</v>
      </c>
      <c r="I58" s="27">
        <v>8</v>
      </c>
      <c r="J58" s="27" t="s">
        <v>25</v>
      </c>
      <c r="K58" s="27">
        <v>8</v>
      </c>
      <c r="L58" s="70">
        <v>6.5</v>
      </c>
      <c r="M58" s="28">
        <f t="shared" si="5"/>
        <v>7.2</v>
      </c>
      <c r="N58" s="29" t="str">
        <f t="shared" si="6"/>
        <v>B</v>
      </c>
      <c r="O58" s="30" t="str">
        <f t="shared" si="7"/>
        <v>Khá</v>
      </c>
      <c r="P58" s="31" t="str">
        <f t="shared" si="9"/>
        <v/>
      </c>
      <c r="Q58" s="32"/>
      <c r="R58" s="3"/>
      <c r="S58" s="21"/>
      <c r="T58" s="72" t="str">
        <f t="shared" si="8"/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30.75" customHeight="1" x14ac:dyDescent="0.25">
      <c r="B59" s="22">
        <v>51</v>
      </c>
      <c r="C59" s="23" t="s">
        <v>906</v>
      </c>
      <c r="D59" s="24" t="s">
        <v>907</v>
      </c>
      <c r="E59" s="25" t="s">
        <v>220</v>
      </c>
      <c r="F59" s="26" t="s">
        <v>588</v>
      </c>
      <c r="G59" s="23" t="s">
        <v>108</v>
      </c>
      <c r="H59" s="27">
        <v>10</v>
      </c>
      <c r="I59" s="27">
        <v>8</v>
      </c>
      <c r="J59" s="27" t="s">
        <v>25</v>
      </c>
      <c r="K59" s="27">
        <v>8</v>
      </c>
      <c r="L59" s="70">
        <v>5</v>
      </c>
      <c r="M59" s="28">
        <f t="shared" si="5"/>
        <v>6.4</v>
      </c>
      <c r="N59" s="29" t="str">
        <f t="shared" si="6"/>
        <v>C</v>
      </c>
      <c r="O59" s="30" t="str">
        <f t="shared" si="7"/>
        <v>Trung bình</v>
      </c>
      <c r="P59" s="31" t="str">
        <f t="shared" si="9"/>
        <v/>
      </c>
      <c r="Q59" s="32"/>
      <c r="R59" s="3"/>
      <c r="S59" s="21"/>
      <c r="T59" s="72" t="str">
        <f t="shared" si="8"/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30.75" customHeight="1" x14ac:dyDescent="0.25">
      <c r="B60" s="22">
        <v>52</v>
      </c>
      <c r="C60" s="23" t="s">
        <v>908</v>
      </c>
      <c r="D60" s="24" t="s">
        <v>814</v>
      </c>
      <c r="E60" s="25" t="s">
        <v>909</v>
      </c>
      <c r="F60" s="26" t="s">
        <v>225</v>
      </c>
      <c r="G60" s="23" t="s">
        <v>53</v>
      </c>
      <c r="H60" s="27">
        <v>10</v>
      </c>
      <c r="I60" s="27">
        <v>6</v>
      </c>
      <c r="J60" s="27" t="s">
        <v>25</v>
      </c>
      <c r="K60" s="27">
        <v>6</v>
      </c>
      <c r="L60" s="70">
        <v>0</v>
      </c>
      <c r="M60" s="28">
        <f t="shared" si="5"/>
        <v>2.8</v>
      </c>
      <c r="N60" s="29" t="str">
        <f t="shared" si="6"/>
        <v>F</v>
      </c>
      <c r="O60" s="30" t="str">
        <f t="shared" si="7"/>
        <v>Kém</v>
      </c>
      <c r="P60" s="31" t="str">
        <f t="shared" si="9"/>
        <v/>
      </c>
      <c r="Q60" s="32"/>
      <c r="R60" s="3"/>
      <c r="S60" s="21"/>
      <c r="T60" s="72" t="str">
        <f t="shared" si="8"/>
        <v>Học lại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30.75" customHeight="1" x14ac:dyDescent="0.25">
      <c r="B61" s="22">
        <v>53</v>
      </c>
      <c r="C61" s="23" t="s">
        <v>910</v>
      </c>
      <c r="D61" s="24" t="s">
        <v>156</v>
      </c>
      <c r="E61" s="25" t="s">
        <v>911</v>
      </c>
      <c r="F61" s="26" t="s">
        <v>912</v>
      </c>
      <c r="G61" s="23" t="s">
        <v>129</v>
      </c>
      <c r="H61" s="27">
        <v>5</v>
      </c>
      <c r="I61" s="27">
        <v>0</v>
      </c>
      <c r="J61" s="27" t="s">
        <v>25</v>
      </c>
      <c r="K61" s="27">
        <v>0</v>
      </c>
      <c r="L61" s="70" t="s">
        <v>25</v>
      </c>
      <c r="M61" s="28">
        <f t="shared" si="5"/>
        <v>0.5</v>
      </c>
      <c r="N61" s="29" t="str">
        <f t="shared" si="6"/>
        <v>F</v>
      </c>
      <c r="O61" s="30" t="str">
        <f t="shared" si="7"/>
        <v>Kém</v>
      </c>
      <c r="P61" s="31" t="str">
        <f t="shared" si="9"/>
        <v>Không đủ ĐKDT</v>
      </c>
      <c r="Q61" s="32"/>
      <c r="R61" s="3"/>
      <c r="S61" s="21"/>
      <c r="T61" s="72" t="str">
        <f t="shared" si="8"/>
        <v>Học lại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30.75" customHeight="1" x14ac:dyDescent="0.25">
      <c r="B62" s="22">
        <v>54</v>
      </c>
      <c r="C62" s="23" t="s">
        <v>913</v>
      </c>
      <c r="D62" s="24" t="s">
        <v>914</v>
      </c>
      <c r="E62" s="25" t="s">
        <v>627</v>
      </c>
      <c r="F62" s="26" t="s">
        <v>172</v>
      </c>
      <c r="G62" s="23" t="s">
        <v>108</v>
      </c>
      <c r="H62" s="27">
        <v>10</v>
      </c>
      <c r="I62" s="27">
        <v>8</v>
      </c>
      <c r="J62" s="27" t="s">
        <v>25</v>
      </c>
      <c r="K62" s="27">
        <v>8</v>
      </c>
      <c r="L62" s="70">
        <v>5.5</v>
      </c>
      <c r="M62" s="28">
        <f t="shared" si="5"/>
        <v>6.7</v>
      </c>
      <c r="N62" s="29" t="str">
        <f t="shared" si="6"/>
        <v>C+</v>
      </c>
      <c r="O62" s="30" t="str">
        <f t="shared" si="7"/>
        <v>Trung bình</v>
      </c>
      <c r="P62" s="31" t="str">
        <f t="shared" si="9"/>
        <v/>
      </c>
      <c r="Q62" s="32"/>
      <c r="R62" s="3"/>
      <c r="S62" s="21"/>
      <c r="T62" s="72" t="str">
        <f t="shared" si="8"/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30.75" customHeight="1" x14ac:dyDescent="0.25">
      <c r="B63" s="22">
        <v>55</v>
      </c>
      <c r="C63" s="23" t="s">
        <v>915</v>
      </c>
      <c r="D63" s="24" t="s">
        <v>440</v>
      </c>
      <c r="E63" s="25" t="s">
        <v>916</v>
      </c>
      <c r="F63" s="26" t="s">
        <v>917</v>
      </c>
      <c r="G63" s="23" t="s">
        <v>659</v>
      </c>
      <c r="H63" s="27">
        <v>0</v>
      </c>
      <c r="I63" s="27">
        <v>0</v>
      </c>
      <c r="J63" s="27" t="s">
        <v>25</v>
      </c>
      <c r="K63" s="27">
        <v>0</v>
      </c>
      <c r="L63" s="70" t="s">
        <v>25</v>
      </c>
      <c r="M63" s="28">
        <f t="shared" si="5"/>
        <v>0</v>
      </c>
      <c r="N63" s="29" t="str">
        <f t="shared" si="6"/>
        <v>F</v>
      </c>
      <c r="O63" s="30" t="str">
        <f t="shared" si="7"/>
        <v>Kém</v>
      </c>
      <c r="P63" s="31" t="str">
        <f t="shared" si="9"/>
        <v>Không đủ ĐKDT</v>
      </c>
      <c r="Q63" s="32"/>
      <c r="R63" s="3"/>
      <c r="S63" s="21"/>
      <c r="T63" s="72" t="str">
        <f t="shared" si="8"/>
        <v>Học lại</v>
      </c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</row>
    <row r="64" spans="2:35" ht="30.75" customHeight="1" x14ac:dyDescent="0.25">
      <c r="B64" s="22">
        <v>56</v>
      </c>
      <c r="C64" s="23" t="s">
        <v>918</v>
      </c>
      <c r="D64" s="24" t="s">
        <v>573</v>
      </c>
      <c r="E64" s="25" t="s">
        <v>421</v>
      </c>
      <c r="F64" s="26" t="s">
        <v>919</v>
      </c>
      <c r="G64" s="23" t="s">
        <v>115</v>
      </c>
      <c r="H64" s="27">
        <v>10</v>
      </c>
      <c r="I64" s="27">
        <v>7</v>
      </c>
      <c r="J64" s="27" t="s">
        <v>25</v>
      </c>
      <c r="K64" s="27">
        <v>7</v>
      </c>
      <c r="L64" s="70">
        <v>3.5</v>
      </c>
      <c r="M64" s="28">
        <f t="shared" si="5"/>
        <v>5.2</v>
      </c>
      <c r="N64" s="29" t="str">
        <f t="shared" si="6"/>
        <v>D+</v>
      </c>
      <c r="O64" s="30" t="str">
        <f t="shared" si="7"/>
        <v>Trung bình yếu</v>
      </c>
      <c r="P64" s="31" t="str">
        <f t="shared" si="9"/>
        <v/>
      </c>
      <c r="Q64" s="32"/>
      <c r="R64" s="3"/>
      <c r="S64" s="21"/>
      <c r="T64" s="72" t="str">
        <f t="shared" si="8"/>
        <v>Đạt</v>
      </c>
      <c r="U64" s="63"/>
      <c r="V64" s="63"/>
      <c r="W64" s="74"/>
      <c r="X64" s="53"/>
      <c r="Y64" s="53"/>
      <c r="Z64" s="53"/>
      <c r="AA64" s="64"/>
      <c r="AB64" s="53"/>
      <c r="AC64" s="65"/>
      <c r="AD64" s="66"/>
      <c r="AE64" s="65"/>
      <c r="AF64" s="66"/>
      <c r="AG64" s="65"/>
      <c r="AH64" s="53"/>
      <c r="AI64" s="64"/>
    </row>
    <row r="65" spans="2:35" ht="30.75" customHeight="1" x14ac:dyDescent="0.25">
      <c r="B65" s="22">
        <v>57</v>
      </c>
      <c r="C65" s="23" t="s">
        <v>920</v>
      </c>
      <c r="D65" s="24" t="s">
        <v>921</v>
      </c>
      <c r="E65" s="25" t="s">
        <v>434</v>
      </c>
      <c r="F65" s="26" t="s">
        <v>673</v>
      </c>
      <c r="G65" s="23" t="s">
        <v>53</v>
      </c>
      <c r="H65" s="27">
        <v>10</v>
      </c>
      <c r="I65" s="27">
        <v>7</v>
      </c>
      <c r="J65" s="27" t="s">
        <v>25</v>
      </c>
      <c r="K65" s="27">
        <v>8</v>
      </c>
      <c r="L65" s="70">
        <v>1</v>
      </c>
      <c r="M65" s="28">
        <f t="shared" si="5"/>
        <v>3.9</v>
      </c>
      <c r="N65" s="29" t="str">
        <f t="shared" si="6"/>
        <v>F</v>
      </c>
      <c r="O65" s="30" t="str">
        <f t="shared" si="7"/>
        <v>Kém</v>
      </c>
      <c r="P65" s="31" t="str">
        <f t="shared" si="9"/>
        <v/>
      </c>
      <c r="Q65" s="32"/>
      <c r="R65" s="3"/>
      <c r="S65" s="21"/>
      <c r="T65" s="72" t="str">
        <f t="shared" si="8"/>
        <v>Học lại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2:35" ht="30.75" customHeight="1" x14ac:dyDescent="0.25">
      <c r="B66" s="22">
        <v>58</v>
      </c>
      <c r="C66" s="23" t="s">
        <v>922</v>
      </c>
      <c r="D66" s="24" t="s">
        <v>239</v>
      </c>
      <c r="E66" s="25" t="s">
        <v>923</v>
      </c>
      <c r="F66" s="26" t="s">
        <v>172</v>
      </c>
      <c r="G66" s="23" t="s">
        <v>154</v>
      </c>
      <c r="H66" s="27">
        <v>9</v>
      </c>
      <c r="I66" s="27">
        <v>6</v>
      </c>
      <c r="J66" s="27" t="s">
        <v>25</v>
      </c>
      <c r="K66" s="27">
        <v>6</v>
      </c>
      <c r="L66" s="70">
        <v>1.5</v>
      </c>
      <c r="M66" s="28">
        <f t="shared" si="5"/>
        <v>3.6</v>
      </c>
      <c r="N66" s="29" t="str">
        <f t="shared" si="6"/>
        <v>F</v>
      </c>
      <c r="O66" s="30" t="str">
        <f t="shared" si="7"/>
        <v>Kém</v>
      </c>
      <c r="P66" s="31" t="str">
        <f t="shared" si="9"/>
        <v/>
      </c>
      <c r="Q66" s="32"/>
      <c r="R66" s="3"/>
      <c r="S66" s="21"/>
      <c r="T66" s="72" t="str">
        <f t="shared" si="8"/>
        <v>Học lại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2:35" ht="30.75" customHeight="1" x14ac:dyDescent="0.25">
      <c r="B67" s="22">
        <v>59</v>
      </c>
      <c r="C67" s="23" t="s">
        <v>924</v>
      </c>
      <c r="D67" s="24" t="s">
        <v>877</v>
      </c>
      <c r="E67" s="25" t="s">
        <v>251</v>
      </c>
      <c r="F67" s="26" t="s">
        <v>925</v>
      </c>
      <c r="G67" s="23" t="s">
        <v>93</v>
      </c>
      <c r="H67" s="27">
        <v>9</v>
      </c>
      <c r="I67" s="27">
        <v>6</v>
      </c>
      <c r="J67" s="27" t="s">
        <v>25</v>
      </c>
      <c r="K67" s="27">
        <v>6</v>
      </c>
      <c r="L67" s="70">
        <v>1</v>
      </c>
      <c r="M67" s="28">
        <f t="shared" si="5"/>
        <v>3.3</v>
      </c>
      <c r="N67" s="29" t="str">
        <f t="shared" si="6"/>
        <v>F</v>
      </c>
      <c r="O67" s="30" t="str">
        <f t="shared" si="7"/>
        <v>Kém</v>
      </c>
      <c r="P67" s="31" t="str">
        <f t="shared" si="9"/>
        <v/>
      </c>
      <c r="Q67" s="32"/>
      <c r="R67" s="3"/>
      <c r="S67" s="21"/>
      <c r="T67" s="72" t="str">
        <f t="shared" si="8"/>
        <v>Học lại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2:35" ht="30.75" customHeight="1" x14ac:dyDescent="0.25">
      <c r="B68" s="22">
        <v>60</v>
      </c>
      <c r="C68" s="23" t="s">
        <v>926</v>
      </c>
      <c r="D68" s="24" t="s">
        <v>293</v>
      </c>
      <c r="E68" s="25" t="s">
        <v>629</v>
      </c>
      <c r="F68" s="26" t="s">
        <v>521</v>
      </c>
      <c r="G68" s="23" t="s">
        <v>68</v>
      </c>
      <c r="H68" s="27">
        <v>9</v>
      </c>
      <c r="I68" s="27">
        <v>7</v>
      </c>
      <c r="J68" s="27" t="s">
        <v>25</v>
      </c>
      <c r="K68" s="27">
        <v>7</v>
      </c>
      <c r="L68" s="70">
        <v>3</v>
      </c>
      <c r="M68" s="28">
        <f t="shared" si="5"/>
        <v>4.8</v>
      </c>
      <c r="N68" s="29" t="str">
        <f t="shared" si="6"/>
        <v>D</v>
      </c>
      <c r="O68" s="30" t="str">
        <f t="shared" si="7"/>
        <v>Trung bình yếu</v>
      </c>
      <c r="P68" s="31" t="str">
        <f t="shared" si="9"/>
        <v/>
      </c>
      <c r="Q68" s="32"/>
      <c r="R68" s="3"/>
      <c r="S68" s="21"/>
      <c r="T68" s="72" t="str">
        <f t="shared" si="8"/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2:35" ht="30.75" customHeight="1" x14ac:dyDescent="0.25">
      <c r="B69" s="22">
        <v>61</v>
      </c>
      <c r="C69" s="23" t="s">
        <v>927</v>
      </c>
      <c r="D69" s="24" t="s">
        <v>928</v>
      </c>
      <c r="E69" s="25" t="s">
        <v>271</v>
      </c>
      <c r="F69" s="26" t="s">
        <v>605</v>
      </c>
      <c r="G69" s="23" t="s">
        <v>136</v>
      </c>
      <c r="H69" s="27">
        <v>10</v>
      </c>
      <c r="I69" s="27">
        <v>8</v>
      </c>
      <c r="J69" s="27" t="s">
        <v>25</v>
      </c>
      <c r="K69" s="27">
        <v>9</v>
      </c>
      <c r="L69" s="70">
        <v>5</v>
      </c>
      <c r="M69" s="28">
        <f t="shared" si="5"/>
        <v>6.6</v>
      </c>
      <c r="N69" s="29" t="str">
        <f t="shared" si="6"/>
        <v>C+</v>
      </c>
      <c r="O69" s="30" t="str">
        <f t="shared" si="7"/>
        <v>Trung bình</v>
      </c>
      <c r="P69" s="31" t="str">
        <f t="shared" si="9"/>
        <v/>
      </c>
      <c r="Q69" s="32"/>
      <c r="R69" s="3"/>
      <c r="S69" s="21"/>
      <c r="T69" s="72" t="str">
        <f t="shared" si="8"/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2:35" ht="30.75" customHeight="1" x14ac:dyDescent="0.25">
      <c r="B70" s="22">
        <v>62</v>
      </c>
      <c r="C70" s="23" t="s">
        <v>929</v>
      </c>
      <c r="D70" s="24" t="s">
        <v>930</v>
      </c>
      <c r="E70" s="25" t="s">
        <v>271</v>
      </c>
      <c r="F70" s="26" t="s">
        <v>321</v>
      </c>
      <c r="G70" s="23" t="s">
        <v>154</v>
      </c>
      <c r="H70" s="27">
        <v>10</v>
      </c>
      <c r="I70" s="27">
        <v>7</v>
      </c>
      <c r="J70" s="27" t="s">
        <v>25</v>
      </c>
      <c r="K70" s="27">
        <v>7</v>
      </c>
      <c r="L70" s="70">
        <v>3.5</v>
      </c>
      <c r="M70" s="28">
        <f t="shared" si="5"/>
        <v>5.2</v>
      </c>
      <c r="N70" s="29" t="str">
        <f t="shared" si="6"/>
        <v>D+</v>
      </c>
      <c r="O70" s="30" t="str">
        <f t="shared" si="7"/>
        <v>Trung bình yếu</v>
      </c>
      <c r="P70" s="31" t="str">
        <f t="shared" si="9"/>
        <v/>
      </c>
      <c r="Q70" s="32"/>
      <c r="R70" s="3"/>
      <c r="S70" s="21"/>
      <c r="T70" s="72" t="str">
        <f t="shared" si="8"/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2:35" ht="30.75" customHeight="1" x14ac:dyDescent="0.25">
      <c r="B71" s="22">
        <v>63</v>
      </c>
      <c r="C71" s="23" t="s">
        <v>931</v>
      </c>
      <c r="D71" s="24" t="s">
        <v>932</v>
      </c>
      <c r="E71" s="25" t="s">
        <v>275</v>
      </c>
      <c r="F71" s="26" t="s">
        <v>669</v>
      </c>
      <c r="G71" s="23" t="s">
        <v>83</v>
      </c>
      <c r="H71" s="27">
        <v>10</v>
      </c>
      <c r="I71" s="27">
        <v>8</v>
      </c>
      <c r="J71" s="27" t="s">
        <v>25</v>
      </c>
      <c r="K71" s="27">
        <v>8</v>
      </c>
      <c r="L71" s="70">
        <v>8</v>
      </c>
      <c r="M71" s="28">
        <f t="shared" si="5"/>
        <v>8.1999999999999993</v>
      </c>
      <c r="N71" s="29" t="str">
        <f t="shared" si="6"/>
        <v>B+</v>
      </c>
      <c r="O71" s="30" t="str">
        <f t="shared" si="7"/>
        <v>Khá</v>
      </c>
      <c r="P71" s="31" t="str">
        <f t="shared" si="9"/>
        <v/>
      </c>
      <c r="Q71" s="32"/>
      <c r="R71" s="3"/>
      <c r="S71" s="21"/>
      <c r="T71" s="72" t="str">
        <f t="shared" si="8"/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2:35" ht="30.75" customHeight="1" x14ac:dyDescent="0.25">
      <c r="B72" s="22">
        <v>64</v>
      </c>
      <c r="C72" s="23" t="s">
        <v>933</v>
      </c>
      <c r="D72" s="24" t="s">
        <v>61</v>
      </c>
      <c r="E72" s="25" t="s">
        <v>278</v>
      </c>
      <c r="F72" s="26" t="s">
        <v>636</v>
      </c>
      <c r="G72" s="23" t="s">
        <v>164</v>
      </c>
      <c r="H72" s="27">
        <v>10</v>
      </c>
      <c r="I72" s="27">
        <v>0</v>
      </c>
      <c r="J72" s="27" t="s">
        <v>25</v>
      </c>
      <c r="K72" s="27">
        <v>0</v>
      </c>
      <c r="L72" s="70" t="s">
        <v>25</v>
      </c>
      <c r="M72" s="28">
        <f t="shared" si="5"/>
        <v>1</v>
      </c>
      <c r="N72" s="29" t="str">
        <f t="shared" si="6"/>
        <v>F</v>
      </c>
      <c r="O72" s="30" t="str">
        <f t="shared" si="7"/>
        <v>Kém</v>
      </c>
      <c r="P72" s="31" t="str">
        <f t="shared" si="9"/>
        <v>Không đủ ĐKDT</v>
      </c>
      <c r="Q72" s="32"/>
      <c r="R72" s="3"/>
      <c r="S72" s="21"/>
      <c r="T72" s="72" t="str">
        <f t="shared" si="8"/>
        <v>Học lại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2:35" ht="30.75" customHeight="1" x14ac:dyDescent="0.25">
      <c r="B73" s="22">
        <v>65</v>
      </c>
      <c r="C73" s="23" t="s">
        <v>934</v>
      </c>
      <c r="D73" s="24" t="s">
        <v>935</v>
      </c>
      <c r="E73" s="25" t="s">
        <v>475</v>
      </c>
      <c r="F73" s="26" t="s">
        <v>644</v>
      </c>
      <c r="G73" s="23" t="s">
        <v>136</v>
      </c>
      <c r="H73" s="27">
        <v>10</v>
      </c>
      <c r="I73" s="27">
        <v>7</v>
      </c>
      <c r="J73" s="27" t="s">
        <v>25</v>
      </c>
      <c r="K73" s="27">
        <v>7</v>
      </c>
      <c r="L73" s="70">
        <v>7.5</v>
      </c>
      <c r="M73" s="28">
        <f t="shared" ref="M73:M82" si="10">ROUND(SUMPRODUCT(H73:L73,$H$8:$L$8)/100,1)</f>
        <v>7.6</v>
      </c>
      <c r="N73" s="29" t="str">
        <f t="shared" ref="N73:N82" si="11">IF(AND($M73&gt;=9,$M73&lt;=10),"A+","")&amp;IF(AND($M73&gt;=8.5,$M73&lt;=8.9),"A","")&amp;IF(AND($M73&gt;=8,$M73&lt;=8.4),"B+","")&amp;IF(AND($M73&gt;=7,$M73&lt;=7.9),"B","")&amp;IF(AND($M73&gt;=6.5,$M73&lt;=6.9),"C+","")&amp;IF(AND($M73&gt;=5.5,$M73&lt;=6.4),"C","")&amp;IF(AND($M73&gt;=5,$M73&lt;=5.4),"D+","")&amp;IF(AND($M73&gt;=4,$M73&lt;=4.9),"D","")&amp;IF(AND($M73&lt;4),"F","")</f>
        <v>B</v>
      </c>
      <c r="O73" s="30" t="str">
        <f t="shared" ref="O73:O82" si="12">IF($M73&lt;4,"Kém",IF(AND($M73&gt;=4,$M73&lt;=5.4),"Trung bình yếu",IF(AND($M73&gt;=5.5,$M73&lt;=6.9),"Trung bình",IF(AND($M73&gt;=7,$M73&lt;=8.4),"Khá",IF(AND($M73&gt;=8.5,$M73&lt;=10),"Giỏi","")))))</f>
        <v>Khá</v>
      </c>
      <c r="P73" s="31" t="str">
        <f t="shared" si="9"/>
        <v/>
      </c>
      <c r="Q73" s="32"/>
      <c r="R73" s="3"/>
      <c r="S73" s="21"/>
      <c r="T73" s="72" t="str">
        <f t="shared" ref="T73:T82" si="13"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2:35" ht="30.75" customHeight="1" x14ac:dyDescent="0.25">
      <c r="B74" s="22">
        <v>66</v>
      </c>
      <c r="C74" s="23" t="s">
        <v>936</v>
      </c>
      <c r="D74" s="24" t="s">
        <v>624</v>
      </c>
      <c r="E74" s="25" t="s">
        <v>475</v>
      </c>
      <c r="F74" s="26" t="s">
        <v>880</v>
      </c>
      <c r="G74" s="23" t="s">
        <v>78</v>
      </c>
      <c r="H74" s="27">
        <v>9</v>
      </c>
      <c r="I74" s="27">
        <v>7</v>
      </c>
      <c r="J74" s="27" t="s">
        <v>25</v>
      </c>
      <c r="K74" s="27">
        <v>7</v>
      </c>
      <c r="L74" s="70">
        <v>0</v>
      </c>
      <c r="M74" s="28">
        <f t="shared" si="10"/>
        <v>3</v>
      </c>
      <c r="N74" s="29" t="str">
        <f t="shared" si="11"/>
        <v>F</v>
      </c>
      <c r="O74" s="30" t="str">
        <f t="shared" si="12"/>
        <v>Kém</v>
      </c>
      <c r="P74" s="31" t="str">
        <f t="shared" si="9"/>
        <v/>
      </c>
      <c r="Q74" s="32"/>
      <c r="R74" s="3"/>
      <c r="S74" s="21"/>
      <c r="T74" s="72" t="str">
        <f t="shared" si="13"/>
        <v>Học lại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2:35" ht="30.75" customHeight="1" x14ac:dyDescent="0.25">
      <c r="B75" s="22">
        <v>67</v>
      </c>
      <c r="C75" s="23" t="s">
        <v>937</v>
      </c>
      <c r="D75" s="24" t="s">
        <v>938</v>
      </c>
      <c r="E75" s="25" t="s">
        <v>939</v>
      </c>
      <c r="F75" s="26" t="s">
        <v>118</v>
      </c>
      <c r="G75" s="23" t="s">
        <v>108</v>
      </c>
      <c r="H75" s="27">
        <v>10</v>
      </c>
      <c r="I75" s="27">
        <v>8</v>
      </c>
      <c r="J75" s="27" t="s">
        <v>25</v>
      </c>
      <c r="K75" s="27">
        <v>8</v>
      </c>
      <c r="L75" s="70">
        <v>6.5</v>
      </c>
      <c r="M75" s="28">
        <f t="shared" si="10"/>
        <v>7.3</v>
      </c>
      <c r="N75" s="29" t="str">
        <f t="shared" si="11"/>
        <v>B</v>
      </c>
      <c r="O75" s="30" t="str">
        <f t="shared" si="12"/>
        <v>Khá</v>
      </c>
      <c r="P75" s="31" t="str">
        <f t="shared" si="9"/>
        <v/>
      </c>
      <c r="Q75" s="32"/>
      <c r="R75" s="3"/>
      <c r="S75" s="21"/>
      <c r="T75" s="72" t="str">
        <f t="shared" si="13"/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2:35" ht="30.75" customHeight="1" x14ac:dyDescent="0.25">
      <c r="B76" s="22">
        <v>68</v>
      </c>
      <c r="C76" s="23" t="s">
        <v>940</v>
      </c>
      <c r="D76" s="24" t="s">
        <v>120</v>
      </c>
      <c r="E76" s="25" t="s">
        <v>941</v>
      </c>
      <c r="F76" s="26" t="s">
        <v>402</v>
      </c>
      <c r="G76" s="23" t="s">
        <v>73</v>
      </c>
      <c r="H76" s="27">
        <v>9</v>
      </c>
      <c r="I76" s="27">
        <v>6</v>
      </c>
      <c r="J76" s="27" t="s">
        <v>25</v>
      </c>
      <c r="K76" s="27">
        <v>6</v>
      </c>
      <c r="L76" s="70">
        <v>3.5</v>
      </c>
      <c r="M76" s="28">
        <f t="shared" si="10"/>
        <v>4.8</v>
      </c>
      <c r="N76" s="29" t="str">
        <f t="shared" si="11"/>
        <v>D</v>
      </c>
      <c r="O76" s="30" t="str">
        <f t="shared" si="12"/>
        <v>Trung bình yếu</v>
      </c>
      <c r="P76" s="31" t="str">
        <f t="shared" si="9"/>
        <v/>
      </c>
      <c r="Q76" s="32"/>
      <c r="R76" s="3"/>
      <c r="S76" s="21"/>
      <c r="T76" s="72" t="str">
        <f t="shared" si="13"/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2:35" ht="30.75" customHeight="1" x14ac:dyDescent="0.25">
      <c r="B77" s="22">
        <v>69</v>
      </c>
      <c r="C77" s="23" t="s">
        <v>942</v>
      </c>
      <c r="D77" s="24" t="s">
        <v>440</v>
      </c>
      <c r="E77" s="25" t="s">
        <v>679</v>
      </c>
      <c r="F77" s="26" t="s">
        <v>943</v>
      </c>
      <c r="G77" s="23" t="s">
        <v>136</v>
      </c>
      <c r="H77" s="27">
        <v>10</v>
      </c>
      <c r="I77" s="27">
        <v>7</v>
      </c>
      <c r="J77" s="27" t="s">
        <v>25</v>
      </c>
      <c r="K77" s="27">
        <v>7</v>
      </c>
      <c r="L77" s="70">
        <v>2</v>
      </c>
      <c r="M77" s="28">
        <f t="shared" si="10"/>
        <v>4.3</v>
      </c>
      <c r="N77" s="29" t="str">
        <f t="shared" si="11"/>
        <v>D</v>
      </c>
      <c r="O77" s="30" t="str">
        <f t="shared" si="12"/>
        <v>Trung bình yếu</v>
      </c>
      <c r="P77" s="31" t="str">
        <f t="shared" si="9"/>
        <v/>
      </c>
      <c r="Q77" s="32"/>
      <c r="R77" s="3"/>
      <c r="S77" s="21"/>
      <c r="T77" s="72" t="str">
        <f t="shared" si="13"/>
        <v>Đạt</v>
      </c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</row>
    <row r="78" spans="2:35" ht="30.75" customHeight="1" x14ac:dyDescent="0.25">
      <c r="B78" s="22">
        <v>70</v>
      </c>
      <c r="C78" s="23" t="s">
        <v>944</v>
      </c>
      <c r="D78" s="24" t="s">
        <v>945</v>
      </c>
      <c r="E78" s="25" t="s">
        <v>290</v>
      </c>
      <c r="F78" s="26" t="s">
        <v>623</v>
      </c>
      <c r="G78" s="23" t="s">
        <v>88</v>
      </c>
      <c r="H78" s="27">
        <v>6</v>
      </c>
      <c r="I78" s="27">
        <v>0</v>
      </c>
      <c r="J78" s="27" t="s">
        <v>25</v>
      </c>
      <c r="K78" s="27">
        <v>0</v>
      </c>
      <c r="L78" s="70" t="s">
        <v>25</v>
      </c>
      <c r="M78" s="28">
        <f t="shared" si="10"/>
        <v>0.6</v>
      </c>
      <c r="N78" s="29" t="str">
        <f t="shared" si="11"/>
        <v>F</v>
      </c>
      <c r="O78" s="30" t="str">
        <f t="shared" si="12"/>
        <v>Kém</v>
      </c>
      <c r="P78" s="31" t="str">
        <f t="shared" si="9"/>
        <v>Không đủ ĐKDT</v>
      </c>
      <c r="Q78" s="32"/>
      <c r="R78" s="3"/>
      <c r="S78" s="21"/>
      <c r="T78" s="72" t="str">
        <f t="shared" si="13"/>
        <v>Học lại</v>
      </c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</row>
    <row r="79" spans="2:35" ht="30.75" customHeight="1" x14ac:dyDescent="0.25">
      <c r="B79" s="22">
        <v>71</v>
      </c>
      <c r="C79" s="23" t="s">
        <v>946</v>
      </c>
      <c r="D79" s="24" t="s">
        <v>575</v>
      </c>
      <c r="E79" s="25" t="s">
        <v>305</v>
      </c>
      <c r="F79" s="26" t="s">
        <v>661</v>
      </c>
      <c r="G79" s="23" t="s">
        <v>88</v>
      </c>
      <c r="H79" s="27">
        <v>10</v>
      </c>
      <c r="I79" s="27">
        <v>7</v>
      </c>
      <c r="J79" s="27" t="s">
        <v>25</v>
      </c>
      <c r="K79" s="27">
        <v>7</v>
      </c>
      <c r="L79" s="70">
        <v>0</v>
      </c>
      <c r="M79" s="28">
        <f t="shared" si="10"/>
        <v>3.1</v>
      </c>
      <c r="N79" s="29" t="str">
        <f t="shared" si="11"/>
        <v>F</v>
      </c>
      <c r="O79" s="30" t="str">
        <f t="shared" si="12"/>
        <v>Kém</v>
      </c>
      <c r="P79" s="75" t="s">
        <v>1087</v>
      </c>
      <c r="Q79" s="32"/>
      <c r="R79" s="3"/>
      <c r="S79" s="21"/>
      <c r="T79" s="72" t="str">
        <f t="shared" si="13"/>
        <v>Học lại</v>
      </c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2:35" ht="30.75" customHeight="1" x14ac:dyDescent="0.25">
      <c r="B80" s="22">
        <v>72</v>
      </c>
      <c r="C80" s="23" t="s">
        <v>947</v>
      </c>
      <c r="D80" s="24" t="s">
        <v>55</v>
      </c>
      <c r="E80" s="25" t="s">
        <v>536</v>
      </c>
      <c r="F80" s="26" t="s">
        <v>948</v>
      </c>
      <c r="G80" s="23" t="s">
        <v>83</v>
      </c>
      <c r="H80" s="27">
        <v>10</v>
      </c>
      <c r="I80" s="27">
        <v>7</v>
      </c>
      <c r="J80" s="27" t="s">
        <v>25</v>
      </c>
      <c r="K80" s="27">
        <v>7</v>
      </c>
      <c r="L80" s="70">
        <v>8.5</v>
      </c>
      <c r="M80" s="28">
        <f t="shared" si="10"/>
        <v>8.1999999999999993</v>
      </c>
      <c r="N80" s="29" t="str">
        <f t="shared" si="11"/>
        <v>B+</v>
      </c>
      <c r="O80" s="30" t="str">
        <f t="shared" si="12"/>
        <v>Khá</v>
      </c>
      <c r="P80" s="31" t="str">
        <f>+IF(OR($H80=0,$I80=0,$J80=0,$K80=0),"Không đủ ĐKDT",IF(AND(L80=0,M80&gt;4),"Không đạt",""))</f>
        <v/>
      </c>
      <c r="Q80" s="32"/>
      <c r="R80" s="3"/>
      <c r="S80" s="21"/>
      <c r="T80" s="72" t="str">
        <f t="shared" si="13"/>
        <v>Đạt</v>
      </c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 ht="30.75" customHeight="1" x14ac:dyDescent="0.25">
      <c r="B81" s="22">
        <v>73</v>
      </c>
      <c r="C81" s="23" t="s">
        <v>949</v>
      </c>
      <c r="D81" s="24" t="s">
        <v>950</v>
      </c>
      <c r="E81" s="25" t="s">
        <v>312</v>
      </c>
      <c r="F81" s="26" t="s">
        <v>396</v>
      </c>
      <c r="G81" s="23" t="s">
        <v>136</v>
      </c>
      <c r="H81" s="27">
        <v>10</v>
      </c>
      <c r="I81" s="27">
        <v>8</v>
      </c>
      <c r="J81" s="27" t="s">
        <v>25</v>
      </c>
      <c r="K81" s="27">
        <v>8</v>
      </c>
      <c r="L81" s="70">
        <v>9</v>
      </c>
      <c r="M81" s="28">
        <f t="shared" si="10"/>
        <v>8.8000000000000007</v>
      </c>
      <c r="N81" s="29" t="str">
        <f t="shared" si="11"/>
        <v>A</v>
      </c>
      <c r="O81" s="30" t="str">
        <f t="shared" si="12"/>
        <v>Giỏi</v>
      </c>
      <c r="P81" s="31" t="str">
        <f>+IF(OR($H81=0,$I81=0,$J81=0,$K81=0),"Không đủ ĐKDT",IF(AND(L81=0,M81&gt;4),"Không đạt",""))</f>
        <v/>
      </c>
      <c r="Q81" s="32"/>
      <c r="R81" s="3"/>
      <c r="S81" s="21"/>
      <c r="T81" s="72" t="str">
        <f t="shared" si="13"/>
        <v>Đạt</v>
      </c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 ht="30.75" customHeight="1" x14ac:dyDescent="0.25">
      <c r="B82" s="22">
        <v>74</v>
      </c>
      <c r="C82" s="23" t="s">
        <v>951</v>
      </c>
      <c r="D82" s="24" t="s">
        <v>293</v>
      </c>
      <c r="E82" s="25" t="s">
        <v>612</v>
      </c>
      <c r="F82" s="26" t="s">
        <v>265</v>
      </c>
      <c r="G82" s="23" t="s">
        <v>73</v>
      </c>
      <c r="H82" s="27">
        <v>5</v>
      </c>
      <c r="I82" s="27">
        <v>6</v>
      </c>
      <c r="J82" s="27" t="s">
        <v>25</v>
      </c>
      <c r="K82" s="27">
        <v>6</v>
      </c>
      <c r="L82" s="70">
        <v>4.5</v>
      </c>
      <c r="M82" s="28">
        <f t="shared" si="10"/>
        <v>5</v>
      </c>
      <c r="N82" s="29" t="str">
        <f t="shared" si="11"/>
        <v>D+</v>
      </c>
      <c r="O82" s="30" t="str">
        <f t="shared" si="12"/>
        <v>Trung bình yếu</v>
      </c>
      <c r="P82" s="31" t="str">
        <f>+IF(OR($H82=0,$I82=0,$J82=0,$K82=0),"Không đủ ĐKDT",IF(AND(L82=0,M82&gt;4),"Không đạt",""))</f>
        <v/>
      </c>
      <c r="Q82" s="32"/>
      <c r="R82" s="3"/>
      <c r="S82" s="21"/>
      <c r="T82" s="72" t="str">
        <f t="shared" si="13"/>
        <v>Đạt</v>
      </c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 ht="9" customHeight="1" x14ac:dyDescent="0.25">
      <c r="A83" s="2"/>
      <c r="B83" s="33"/>
      <c r="C83" s="34"/>
      <c r="D83" s="34"/>
      <c r="E83" s="35"/>
      <c r="F83" s="35"/>
      <c r="G83" s="35"/>
      <c r="H83" s="36"/>
      <c r="I83" s="37"/>
      <c r="J83" s="37"/>
      <c r="K83" s="38"/>
      <c r="L83" s="38"/>
      <c r="M83" s="38"/>
      <c r="N83" s="38"/>
      <c r="O83" s="38"/>
      <c r="P83" s="38"/>
      <c r="Q83" s="38"/>
      <c r="R83" s="3"/>
    </row>
    <row r="84" spans="1:35" ht="16.5" x14ac:dyDescent="0.25">
      <c r="A84" s="2"/>
      <c r="B84" s="90" t="s">
        <v>26</v>
      </c>
      <c r="C84" s="90"/>
      <c r="D84" s="34"/>
      <c r="E84" s="35"/>
      <c r="F84" s="35"/>
      <c r="G84" s="35"/>
      <c r="H84" s="36"/>
      <c r="I84" s="37"/>
      <c r="J84" s="37"/>
      <c r="K84" s="38"/>
      <c r="L84" s="38"/>
      <c r="M84" s="38"/>
      <c r="N84" s="38"/>
      <c r="O84" s="38"/>
      <c r="P84" s="38"/>
      <c r="Q84" s="38"/>
      <c r="R84" s="3"/>
    </row>
    <row r="85" spans="1:35" ht="16.5" customHeight="1" x14ac:dyDescent="0.25">
      <c r="A85" s="2"/>
      <c r="B85" s="39" t="s">
        <v>27</v>
      </c>
      <c r="C85" s="39"/>
      <c r="D85" s="40">
        <f>+$W$7</f>
        <v>74</v>
      </c>
      <c r="E85" s="41" t="s">
        <v>28</v>
      </c>
      <c r="F85" s="82" t="s">
        <v>29</v>
      </c>
      <c r="G85" s="82"/>
      <c r="H85" s="82"/>
      <c r="I85" s="82"/>
      <c r="J85" s="82"/>
      <c r="K85" s="82"/>
      <c r="L85" s="42">
        <f>$W$7 -COUNTIF($P$8:$P$239,"Vắng") -COUNTIF($P$8:$P$239,"Vắng có phép") - COUNTIF($P$8:$P$239,"Đình chỉ thi") - COUNTIF($P$8:$P$239,"Không đủ ĐKDT")</f>
        <v>65</v>
      </c>
      <c r="M85" s="42"/>
      <c r="N85" s="42"/>
      <c r="O85" s="43"/>
      <c r="P85" s="44" t="s">
        <v>28</v>
      </c>
      <c r="Q85" s="43"/>
      <c r="R85" s="3"/>
    </row>
    <row r="86" spans="1:35" ht="16.5" customHeight="1" x14ac:dyDescent="0.25">
      <c r="A86" s="2"/>
      <c r="B86" s="39" t="s">
        <v>30</v>
      </c>
      <c r="C86" s="39"/>
      <c r="D86" s="40">
        <f>+$AH$7</f>
        <v>57</v>
      </c>
      <c r="E86" s="41" t="s">
        <v>28</v>
      </c>
      <c r="F86" s="82" t="s">
        <v>31</v>
      </c>
      <c r="G86" s="82"/>
      <c r="H86" s="82"/>
      <c r="I86" s="82"/>
      <c r="J86" s="82"/>
      <c r="K86" s="82"/>
      <c r="L86" s="45">
        <f>COUNTIF($P$8:$P$115,"Vắng")</f>
        <v>2</v>
      </c>
      <c r="M86" s="45"/>
      <c r="N86" s="45"/>
      <c r="O86" s="46"/>
      <c r="P86" s="44" t="s">
        <v>28</v>
      </c>
      <c r="Q86" s="46"/>
      <c r="R86" s="3"/>
    </row>
    <row r="87" spans="1:35" ht="16.5" customHeight="1" x14ac:dyDescent="0.25">
      <c r="A87" s="2"/>
      <c r="B87" s="39" t="s">
        <v>39</v>
      </c>
      <c r="C87" s="39"/>
      <c r="D87" s="49">
        <f>COUNTIF(T9:T82,"Học lại")</f>
        <v>17</v>
      </c>
      <c r="E87" s="41" t="s">
        <v>28</v>
      </c>
      <c r="F87" s="82" t="s">
        <v>40</v>
      </c>
      <c r="G87" s="82"/>
      <c r="H87" s="82"/>
      <c r="I87" s="82"/>
      <c r="J87" s="82"/>
      <c r="K87" s="82"/>
      <c r="L87" s="42">
        <f>COUNTIF($P$8:$P$115,"Vắng có phép")</f>
        <v>0</v>
      </c>
      <c r="M87" s="42"/>
      <c r="N87" s="42"/>
      <c r="O87" s="43"/>
      <c r="P87" s="44" t="s">
        <v>28</v>
      </c>
      <c r="Q87" s="43"/>
      <c r="R87" s="3"/>
    </row>
    <row r="88" spans="1:35" ht="3" customHeight="1" x14ac:dyDescent="0.25">
      <c r="A88" s="2"/>
      <c r="B88" s="33"/>
      <c r="C88" s="34"/>
      <c r="D88" s="34"/>
      <c r="E88" s="35"/>
      <c r="F88" s="35"/>
      <c r="G88" s="35"/>
      <c r="H88" s="36"/>
      <c r="I88" s="37"/>
      <c r="J88" s="37"/>
      <c r="K88" s="38"/>
      <c r="L88" s="38"/>
      <c r="M88" s="38"/>
      <c r="N88" s="38"/>
      <c r="O88" s="38"/>
      <c r="P88" s="38"/>
      <c r="Q88" s="38"/>
      <c r="R88" s="3"/>
    </row>
    <row r="89" spans="1:35" x14ac:dyDescent="0.25">
      <c r="B89" s="67" t="s">
        <v>41</v>
      </c>
      <c r="C89" s="67"/>
      <c r="D89" s="68">
        <f>COUNTIF(T9:T82,"Thi lại")</f>
        <v>0</v>
      </c>
      <c r="E89" s="69" t="s">
        <v>28</v>
      </c>
      <c r="F89" s="3"/>
      <c r="G89" s="3"/>
      <c r="H89" s="3"/>
      <c r="I89" s="3"/>
      <c r="J89" s="83"/>
      <c r="K89" s="83"/>
      <c r="L89" s="83"/>
      <c r="M89" s="83"/>
      <c r="N89" s="83"/>
      <c r="O89" s="83"/>
      <c r="P89" s="83"/>
      <c r="Q89" s="83"/>
      <c r="R89" s="3"/>
    </row>
    <row r="90" spans="1:35" ht="24.75" customHeight="1" x14ac:dyDescent="0.25">
      <c r="B90" s="67"/>
      <c r="C90" s="67"/>
      <c r="D90" s="68"/>
      <c r="E90" s="69"/>
      <c r="F90" s="3"/>
      <c r="G90" s="3"/>
      <c r="H90" s="3"/>
      <c r="I90" s="3"/>
      <c r="J90" s="83" t="s">
        <v>1088</v>
      </c>
      <c r="K90" s="83"/>
      <c r="L90" s="83"/>
      <c r="M90" s="83"/>
      <c r="N90" s="83"/>
      <c r="O90" s="83"/>
      <c r="P90" s="83"/>
      <c r="Q90" s="83"/>
      <c r="R90" s="3"/>
    </row>
  </sheetData>
  <sheetProtection formatCells="0" formatColumns="0" formatRows="0" insertColumns="0" insertRows="0" insertHyperlinks="0" deleteColumns="0" deleteRows="0" sort="0" autoFilter="0" pivotTables="0"/>
  <autoFilter ref="A7:AI82">
    <filterColumn colId="3" showButton="0"/>
  </autoFilter>
  <sortState ref="B9:U82">
    <sortCondition ref="B9:B82"/>
  </sortState>
  <mergeCells count="40">
    <mergeCell ref="L6:L7"/>
    <mergeCell ref="B8:G8"/>
    <mergeCell ref="B84:C84"/>
    <mergeCell ref="F86:K86"/>
    <mergeCell ref="F87:K87"/>
    <mergeCell ref="J89:Q89"/>
    <mergeCell ref="J90:Q90"/>
    <mergeCell ref="F85:K85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N6:N7"/>
  </mergeCells>
  <conditionalFormatting sqref="H9:L82">
    <cfRule type="cellIs" dxfId="35" priority="15" operator="greaterThan">
      <formula>10</formula>
    </cfRule>
  </conditionalFormatting>
  <conditionalFormatting sqref="L9:L82">
    <cfRule type="cellIs" dxfId="34" priority="7" operator="greaterThan">
      <formula>10</formula>
    </cfRule>
    <cfRule type="cellIs" dxfId="33" priority="8" operator="greaterThan">
      <formula>10</formula>
    </cfRule>
    <cfRule type="cellIs" dxfId="32" priority="9" operator="greaterThan">
      <formula>10</formula>
    </cfRule>
    <cfRule type="cellIs" dxfId="31" priority="10" operator="greaterThan">
      <formula>10</formula>
    </cfRule>
    <cfRule type="cellIs" dxfId="30" priority="11" operator="greaterThan">
      <formula>10</formula>
    </cfRule>
    <cfRule type="cellIs" dxfId="29" priority="12" operator="greaterThan">
      <formula>10</formula>
    </cfRule>
  </conditionalFormatting>
  <conditionalFormatting sqref="H9:K82">
    <cfRule type="cellIs" dxfId="28" priority="5" operator="greaterThan">
      <formula>10</formula>
    </cfRule>
  </conditionalFormatting>
  <conditionalFormatting sqref="C1:C1048576">
    <cfRule type="duplicateValues" dxfId="27" priority="21"/>
  </conditionalFormatting>
  <dataValidations count="1">
    <dataValidation allowBlank="1" showInputMessage="1" showErrorMessage="1" errorTitle="Không xóa dữ liệu" error="Không xóa dữ liệu" prompt="Không xóa dữ liệu" sqref="T9:T82 D87 U2:AI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Nhóm(8)</vt:lpstr>
      <vt:lpstr>Nhóm(7)</vt:lpstr>
      <vt:lpstr>Nhóm(6)</vt:lpstr>
      <vt:lpstr>Nhóm(5)</vt:lpstr>
      <vt:lpstr>Nhóm(4)</vt:lpstr>
      <vt:lpstr>Nhóm(3)</vt:lpstr>
      <vt:lpstr>E15CN1(12)</vt:lpstr>
      <vt:lpstr>E15CN2(11)</vt:lpstr>
      <vt:lpstr>Nhóm(10)</vt:lpstr>
      <vt:lpstr>Nhóm(9)</vt:lpstr>
      <vt:lpstr>Nhóm(2)</vt:lpstr>
      <vt:lpstr>Nhóm(1)</vt:lpstr>
      <vt:lpstr>'E15CN1(12)'!Print_Titles</vt:lpstr>
      <vt:lpstr>'E15CN2(11)'!Print_Titles</vt:lpstr>
      <vt:lpstr>'Nhóm(1)'!Print_Titles</vt:lpstr>
      <vt:lpstr>'Nhóm(10)'!Print_Titles</vt:lpstr>
      <vt:lpstr>'Nhóm(2)'!Print_Titles</vt:lpstr>
      <vt:lpstr>'Nhóm(3)'!Print_Titles</vt:lpstr>
      <vt:lpstr>'Nhóm(4)'!Print_Titles</vt:lpstr>
      <vt:lpstr>'Nhóm(5)'!Print_Titles</vt:lpstr>
      <vt:lpstr>'Nhóm(6)'!Print_Titles</vt:lpstr>
      <vt:lpstr>'Nhóm(7)'!Print_Titles</vt:lpstr>
      <vt:lpstr>'Nhóm(8)'!Print_Titles</vt:lpstr>
      <vt:lpstr>'Nhóm(9)'!Print_Titles</vt:lpstr>
    </vt:vector>
  </TitlesOfParts>
  <Company>Micrsoft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MAYTINH</cp:lastModifiedBy>
  <cp:lastPrinted>2018-01-12T10:02:29Z</cp:lastPrinted>
  <dcterms:created xsi:type="dcterms:W3CDTF">2015-04-17T02:48:53Z</dcterms:created>
  <dcterms:modified xsi:type="dcterms:W3CDTF">2018-02-05T02:17:43Z</dcterms:modified>
</cp:coreProperties>
</file>