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updateLinks="always" codeName="ThisWorkbook"/>
  <mc:AlternateContent xmlns:mc="http://schemas.openxmlformats.org/markup-compatibility/2006">
    <mc:Choice Requires="x15">
      <x15ac:absPath xmlns:x15ac="http://schemas.microsoft.com/office/spreadsheetml/2010/11/ac" url="D:\DATA\HOC_PYTHON\READ_BOOKING\FORM\"/>
    </mc:Choice>
  </mc:AlternateContent>
  <xr:revisionPtr revIDLastSave="0" documentId="13_ncr:1_{95F6016C-32D1-4839-B145-B266E6CC58D6}" xr6:coauthVersionLast="47" xr6:coauthVersionMax="47" xr10:uidLastSave="{00000000-0000-0000-0000-000000000000}"/>
  <bookViews>
    <workbookView xWindow="-120" yWindow="-120" windowWidth="20730" windowHeight="11160" tabRatio="672" activeTab="5" xr2:uid="{00000000-000D-0000-FFFF-FFFF00000000}"/>
  </bookViews>
  <sheets>
    <sheet name="SUMMARY INFO" sheetId="6" r:id="rId1"/>
    <sheet name="BOOKING" sheetId="7" r:id="rId2"/>
    <sheet name="BOOKING ADVICE" sheetId="12" r:id="rId3"/>
    <sheet name="HMM GOH FORM" sheetId="11" r:id="rId4"/>
    <sheet name="BL PRINT" sheetId="4" r:id="rId5"/>
    <sheet name="DRAFT" sheetId="14" r:id="rId6"/>
    <sheet name="LETTER OF INDEMNITY" sheetId="10" r:id="rId7"/>
    <sheet name="PRE-ALERT" sheetId="13" r:id="rId8"/>
  </sheets>
  <externalReferences>
    <externalReference r:id="rId9"/>
    <externalReference r:id="rId10"/>
    <externalReference r:id="rId11"/>
  </externalReferences>
  <definedNames>
    <definedName name="_xlnm._FilterDatabase" localSheetId="0" hidden="1">'SUMMARY INFO'!$B$2:$C$9</definedName>
    <definedName name="AFD">[1]INVOICE!$H$13</definedName>
    <definedName name="AMOUNT" localSheetId="5">#REF!</definedName>
    <definedName name="AMOUNT">#REF!</definedName>
    <definedName name="BANG_TL" localSheetId="5">#REF!</definedName>
    <definedName name="BANG_TL">#REF!</definedName>
    <definedName name="BL" localSheetId="5">#REF!</definedName>
    <definedName name="BL">#REF!</definedName>
    <definedName name="BL.DATE">'[2]SUMMARY INFO'!$H$14</definedName>
    <definedName name="CANG.DEN" localSheetId="5">#REF!</definedName>
    <definedName name="CANG.DEN">#REF!</definedName>
    <definedName name="CAT_HTS_TYPE" localSheetId="5">#REF!</definedName>
    <definedName name="CAT_HTS_TYPE">#REF!</definedName>
    <definedName name="CBM">'[2]KYUNG RHIM NYC'!$C$50</definedName>
    <definedName name="CHUYEN.TAU" localSheetId="5">#REF!</definedName>
    <definedName name="CHUYEN.TAU">#REF!</definedName>
    <definedName name="CTN">'[2]KYUNG RHIM NYC'!$C$46</definedName>
    <definedName name="ETA" localSheetId="5">#REF!</definedName>
    <definedName name="ETA">#REF!</definedName>
    <definedName name="FILE_NO" localSheetId="5">#REF!</definedName>
    <definedName name="FILE_NO">#REF!</definedName>
    <definedName name="GWT">'[2]KYUNG RHIM NYC'!$C$49</definedName>
    <definedName name="M.V.NAME" localSheetId="5">#REF!</definedName>
    <definedName name="M.V.NAME">#REF!</definedName>
    <definedName name="M.V.VOY." localSheetId="5">#REF!</definedName>
    <definedName name="M.V.VOY.">#REF!</definedName>
    <definedName name="NGAY.ETD" localSheetId="5">#REF!</definedName>
    <definedName name="NGAY.ETD">#REF!</definedName>
    <definedName name="nwt" localSheetId="5">#REF!</definedName>
    <definedName name="nwt">#REF!</definedName>
    <definedName name="_xlnm.Print_Area" localSheetId="1">BOOKING!$A$1:$W$43</definedName>
    <definedName name="_xlnm.Print_Area" localSheetId="3">'HMM GOH FORM'!$A$1:$D$18</definedName>
    <definedName name="_xlnm.Print_Area" localSheetId="6">'LETTER OF INDEMNITY'!$A$1:$Z$86</definedName>
    <definedName name="qty" localSheetId="5">#REF!</definedName>
    <definedName name="qty">#REF!</definedName>
    <definedName name="qwt" localSheetId="5">#REF!</definedName>
    <definedName name="qwt">#REF!</definedName>
    <definedName name="SAY.IN.WORD">'[2]SUMMARY INFO'!$B$40</definedName>
    <definedName name="SAYINWORD" localSheetId="5">#REF!</definedName>
    <definedName name="SAYINWORD">#REF!</definedName>
    <definedName name="SO.BL" localSheetId="5">#REF!</definedName>
    <definedName name="SO.BL">#REF!</definedName>
    <definedName name="SO.BOOK" localSheetId="5">#REF!</definedName>
    <definedName name="SO.BOOK">#REF!</definedName>
    <definedName name="SO.CONT" localSheetId="5">#REF!</definedName>
    <definedName name="SO.CONT">#REF!</definedName>
    <definedName name="SO.INVOICE" localSheetId="5">#REF!</definedName>
    <definedName name="SO.INVOICE">#REF!</definedName>
    <definedName name="SO.SEAL" localSheetId="5">#REF!</definedName>
    <definedName name="SO.SEAL">#REF!</definedName>
    <definedName name="SO_FILE" localSheetId="5">#REF!</definedName>
    <definedName name="SO_FILE">#REF!</definedName>
    <definedName name="TEN.TAU" localSheetId="5">#REF!</definedName>
    <definedName name="TEN.TAU">#REF!</definedName>
    <definedName name="TOTAL_AMOUNT" localSheetId="5">#REF!</definedName>
    <definedName name="TOTAL_AMOU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6" l="1"/>
  <c r="C11" i="6"/>
  <c r="I8" i="6" s="1"/>
  <c r="C10" i="6"/>
  <c r="C9" i="6"/>
  <c r="C8" i="6"/>
  <c r="C7" i="6"/>
  <c r="I7" i="6" s="1"/>
  <c r="B51" i="14" s="1"/>
  <c r="C6" i="6"/>
  <c r="C5" i="6"/>
  <c r="C4" i="6"/>
  <c r="C3" i="6"/>
  <c r="B51" i="4" l="1"/>
  <c r="O29" i="4"/>
  <c r="K31" i="4"/>
  <c r="Y60" i="14" l="1"/>
  <c r="X56" i="14"/>
  <c r="H40" i="14"/>
  <c r="M29" i="14"/>
  <c r="AA28" i="14"/>
  <c r="W28" i="14"/>
  <c r="J23" i="14"/>
  <c r="B23" i="14"/>
  <c r="B21" i="14"/>
  <c r="D9" i="6" l="1"/>
  <c r="B6" i="11" s="1"/>
  <c r="B13" i="12" l="1"/>
  <c r="I13" i="6"/>
  <c r="K30" i="14" s="1"/>
  <c r="B5" i="13" l="1"/>
  <c r="C11" i="13" l="1"/>
  <c r="G16" i="10"/>
  <c r="G17" i="10"/>
  <c r="G18" i="10"/>
  <c r="G19" i="10"/>
  <c r="B21" i="4"/>
  <c r="B23" i="4"/>
  <c r="J23" i="4"/>
  <c r="W28" i="4"/>
  <c r="AA28" i="4"/>
  <c r="M29" i="4"/>
  <c r="H40" i="4"/>
  <c r="X56" i="4"/>
  <c r="Y60" i="4"/>
  <c r="B2" i="11"/>
  <c r="B9" i="11"/>
  <c r="C10" i="12"/>
  <c r="C11" i="12"/>
  <c r="C12" i="12"/>
  <c r="C13" i="12"/>
  <c r="B14" i="12"/>
  <c r="B14" i="13" s="1"/>
  <c r="I20" i="7"/>
  <c r="O20" i="7"/>
  <c r="I22" i="7"/>
  <c r="I23" i="7"/>
  <c r="I24" i="7"/>
  <c r="I25" i="7"/>
  <c r="C2" i="6"/>
  <c r="J11" i="7" s="1"/>
  <c r="I4" i="6"/>
  <c r="C10" i="13" s="1"/>
  <c r="C9" i="13"/>
  <c r="I10" i="6"/>
  <c r="I26" i="7" s="1"/>
  <c r="D11" i="6"/>
  <c r="F11" i="6"/>
  <c r="I12" i="6"/>
  <c r="K30" i="4"/>
  <c r="I19" i="6"/>
  <c r="C13" i="13" l="1"/>
  <c r="B30" i="14"/>
  <c r="B5" i="11"/>
  <c r="E29" i="14"/>
  <c r="D24" i="7"/>
  <c r="B3" i="12"/>
  <c r="I11" i="6"/>
  <c r="I30" i="7" s="1"/>
  <c r="B4" i="11"/>
  <c r="C9" i="12"/>
  <c r="C12" i="13"/>
  <c r="E29" i="4"/>
  <c r="B3" i="13"/>
  <c r="B30" i="4"/>
  <c r="G20" i="10"/>
  <c r="B6" i="12"/>
  <c r="B7" i="13"/>
  <c r="E40"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3" authorId="0" shapeId="0" xr:uid="{00000000-0006-0000-0000-000001000000}">
      <text>
        <r>
          <rPr>
            <sz val="9"/>
            <color indexed="9"/>
            <rFont val="System"/>
            <family val="2"/>
          </rPr>
          <t>FINAL DETAILS</t>
        </r>
      </text>
    </comment>
    <comment ref="C16" authorId="0" shapeId="0" xr:uid="{00000000-0006-0000-0000-000002000000}">
      <text>
        <r>
          <rPr>
            <b/>
            <sz val="9"/>
            <color indexed="9"/>
            <rFont val="Tahoma"/>
            <family val="2"/>
          </rPr>
          <t>FINAL DETAILS</t>
        </r>
      </text>
    </comment>
    <comment ref="C18" authorId="0" shapeId="0" xr:uid="{00000000-0006-0000-0000-000003000000}">
      <text>
        <r>
          <rPr>
            <b/>
            <sz val="10"/>
            <color indexed="9"/>
            <rFont val="System"/>
            <family val="2"/>
          </rPr>
          <t>COPY TỪ FILE BL KYUNG RHIM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H26" authorId="0" shapeId="0" xr:uid="{00000000-0006-0000-0600-000001000000}">
      <text>
        <r>
          <rPr>
            <sz val="9"/>
            <color indexed="9"/>
            <rFont val="Tahoma"/>
            <family val="2"/>
          </rPr>
          <t>SỬA SÔ TRONG MBL</t>
        </r>
      </text>
    </comment>
  </commentList>
</comments>
</file>

<file path=xl/sharedStrings.xml><?xml version="1.0" encoding="utf-8"?>
<sst xmlns="http://schemas.openxmlformats.org/spreadsheetml/2006/main" count="189" uniqueCount="149">
  <si>
    <t xml:space="preserve">   </t>
  </si>
  <si>
    <t>FREIGHT COLLECT</t>
    <phoneticPr fontId="0" type="noConversion"/>
  </si>
  <si>
    <t>SHIPPER'S LOAD COUNT AND SEAL</t>
  </si>
  <si>
    <t xml:space="preserve">BA RIA VUNG TAU, VIETNAM </t>
  </si>
  <si>
    <t>***ATTACHED RIDER***</t>
  </si>
  <si>
    <t xml:space="preserve"> </t>
  </si>
  <si>
    <t>BOOKING NOTE</t>
  </si>
  <si>
    <t>It is mutually agreed by and between:</t>
  </si>
  <si>
    <t>ANA LINK LOGISTICS CO., LTD. (HCMC) (BINEX)</t>
  </si>
  <si>
    <t>And the shipper:</t>
  </si>
  <si>
    <t>Mr.Chau/Kyung Rhim(BBM)</t>
  </si>
  <si>
    <t>For the shipment details as below:</t>
  </si>
  <si>
    <t>/</t>
  </si>
  <si>
    <t xml:space="preserve">HMM booking number:  </t>
  </si>
  <si>
    <t>Feeder vessel :</t>
  </si>
  <si>
    <t>ETD HCM :</t>
  </si>
  <si>
    <t>ETA</t>
  </si>
  <si>
    <t>:</t>
  </si>
  <si>
    <t>Destination port :</t>
  </si>
  <si>
    <t>Q’ty :</t>
  </si>
  <si>
    <t>Description of goods :</t>
  </si>
  <si>
    <t>Garments.</t>
  </si>
  <si>
    <t>Empty container :</t>
  </si>
  <si>
    <t>TBA</t>
  </si>
  <si>
    <t>Full container return :</t>
  </si>
  <si>
    <t xml:space="preserve">Closing time :    </t>
  </si>
  <si>
    <t>ANA LINK LOGISTICS CO., LTD. (HCMC)</t>
  </si>
  <si>
    <t>RYAL</t>
  </si>
  <si>
    <t xml:space="preserve">Date: </t>
  </si>
  <si>
    <t>HMM BOOKING #</t>
  </si>
  <si>
    <t>ANALINK HBL#</t>
  </si>
  <si>
    <t>VESSEL</t>
  </si>
  <si>
    <t>DESTINATION PORT</t>
  </si>
  <si>
    <t>CONT TYPE</t>
  </si>
  <si>
    <t>BARS:</t>
  </si>
  <si>
    <t>GOH:</t>
  </si>
  <si>
    <t>PRINT</t>
  </si>
  <si>
    <t>KYUNG RHIM VINA CO.,LTD</t>
  </si>
  <si>
    <t>1185 1A NATIONAL ROAD, BINH TRI DONG B WARD</t>
  </si>
  <si>
    <t>BINH TAN DIST., HOCHIMINH CITY, VIETNAM</t>
  </si>
  <si>
    <t>BBM GROUP L.L.C.</t>
  </si>
  <si>
    <t>280 BROAD AVENUE 3RD FL.</t>
  </si>
  <si>
    <t>PALISADES PARK, NJ 07650, USA</t>
  </si>
  <si>
    <t>TEL: 201-482-6500; FAX: 201-482-6510</t>
  </si>
  <si>
    <t>SAME AS CONSIGNEE</t>
  </si>
  <si>
    <t xml:space="preserve">HO CHI MINH, VIETNAM </t>
  </si>
  <si>
    <t>CLEAN ON BOARD</t>
  </si>
  <si>
    <t xml:space="preserve">BINEX LINE CORP. - NJ         </t>
  </si>
  <si>
    <t>TWO EXECUTIVE DR. SUITE # 755, FORT LEE, NJ 07024</t>
  </si>
  <si>
    <t xml:space="preserve">Tel : 201-662-7600   Fax : 201-662-9088  </t>
  </si>
  <si>
    <r>
      <t xml:space="preserve">CY/CY              </t>
    </r>
    <r>
      <rPr>
        <sz val="9"/>
        <color indexed="10"/>
        <rFont val="Arial"/>
        <family val="2"/>
      </rPr>
      <t xml:space="preserve"> </t>
    </r>
  </si>
  <si>
    <t>(CBM)</t>
  </si>
  <si>
    <t>(KGS)</t>
  </si>
  <si>
    <t>NUMBER OF PCS</t>
  </si>
  <si>
    <t>NUMBER OF CTNS</t>
  </si>
  <si>
    <t>NUMBER OF PKGS</t>
  </si>
  <si>
    <t>GW</t>
  </si>
  <si>
    <t xml:space="preserve">S.T.C : </t>
  </si>
  <si>
    <t>CBM</t>
  </si>
  <si>
    <t>HMM MBL#</t>
  </si>
  <si>
    <t>L/I FOR C/A UNDER U.S.CUSTOMS RULE</t>
  </si>
  <si>
    <t xml:space="preserve">T o : HYUNDAI MERCHANT MARINE CO.,LTD. </t>
  </si>
  <si>
    <t>ATTN: EXPORT DEPT/____________________________</t>
  </si>
  <si>
    <t>Shipper</t>
  </si>
  <si>
    <t>ANA LINK LOGISTICS CO., LTD</t>
  </si>
  <si>
    <t>B/L No.</t>
  </si>
  <si>
    <t>VSL/VOY</t>
  </si>
  <si>
    <t>Sailing Date</t>
  </si>
  <si>
    <t>POL/POD</t>
  </si>
  <si>
    <t>CNTR No. (s)</t>
  </si>
  <si>
    <t>CONT NUMBER</t>
  </si>
  <si>
    <t>SEAL NUMBER</t>
  </si>
  <si>
    <t>We hereby request you for the under mentioned manifest correction(s).</t>
  </si>
  <si>
    <t>CONTENTS</t>
  </si>
  <si>
    <t>NOW READ</t>
  </si>
  <si>
    <t>SHOULD BE READ</t>
  </si>
  <si>
    <t xml:space="preserve">We, ANA LINK LOGISTICS CO., LTD., undertake and agree to indemnity you in full all consequences </t>
  </si>
  <si>
    <t>and/or liabilities of any kind of whatsoever direct or indirect arising from or relating to the said correction (s).</t>
  </si>
  <si>
    <t>Requested by (NAME): PHAM DUC HIEP (RYAL)</t>
  </si>
  <si>
    <t>Company Name: ANA LINK LOGISTICS CO., LTD.</t>
  </si>
  <si>
    <t>Telephone/Fax: TEL: +84-28-7300-2900/10/20</t>
  </si>
  <si>
    <t>Company’s stamp &amp; Signature:</t>
  </si>
  <si>
    <t>Designation: EXPORT STAFF</t>
  </si>
  <si>
    <t>Date:</t>
  </si>
  <si>
    <t>Booking number(Số booking)</t>
  </si>
  <si>
    <t>Shipper(Chủ hàng)</t>
  </si>
  <si>
    <t>KYUNG RHIM VINA</t>
  </si>
  <si>
    <t>Order Quantity GOH 
(Số lượng container treo yêu cầu)</t>
  </si>
  <si>
    <t>Hyundai Merchant Marine (Vietnam) Co., Ltd</t>
  </si>
  <si>
    <t>GOH TYPE
Quy cách container treo</t>
  </si>
  <si>
    <r>
      <t>12</t>
    </r>
    <r>
      <rPr>
        <vertAlign val="superscript"/>
        <sz val="10"/>
        <rFont val="Arial"/>
        <family val="2"/>
      </rPr>
      <t>th</t>
    </r>
    <r>
      <rPr>
        <sz val="10"/>
        <rFont val="Arial"/>
        <family val="2"/>
      </rPr>
      <t xml:space="preserve"> Floor, Ruby Tower, 81-85 Ham Nghi Str., Nguyen Thai Binh Ward, District 1</t>
    </r>
  </si>
  <si>
    <t>REQUIRE PICK UP DATE
Ngày yêu cầu lấy container treo</t>
  </si>
  <si>
    <t xml:space="preserve">Tel. + (84-28) 38 233 798 </t>
  </si>
  <si>
    <t>SINGLE BAR SPECIFICATION
Quy cách treo 1 tầng</t>
  </si>
  <si>
    <t>DOUBLE OR TRIPLE BAR SPECIFICATION
Quy cách treo 2 hoặc 3 tầng</t>
  </si>
  <si>
    <t>NO. OF HANGER BARS
(Số lượng thanh treo)</t>
  </si>
  <si>
    <t>NO. OF FLOORS
(Số tầng:)</t>
  </si>
  <si>
    <t>NO. OF STRINGS EACH BAR
(Số lượng dây treo mỗi thanh:)</t>
  </si>
  <si>
    <t>DISTANCE BETWEEN FLOORS (CM)
Khoảng cách giữa các tầng (cm)</t>
  </si>
  <si>
    <t>NO. OF KNOTS EACH STRING
(Số lượng nút trên mỗi dây treo)</t>
  </si>
  <si>
    <t>NO. OF HANGER BAR OF EACH FLOOR
(Số lượng thanh treo của mỗi tầng)</t>
  </si>
  <si>
    <t>DISTANCE FROM 1ST KNOTS TO ROOF (cm)
Khoảng cách từ nút đầu tiên đến trần (cm)</t>
  </si>
  <si>
    <t>15</t>
  </si>
  <si>
    <t>DISTANCE BETWEEN 2 HANGER BAR (CM)
Khoảng cách giữa 2 thanh treo (cm)</t>
  </si>
  <si>
    <t>DISTANCE BETWEEN 2 KNOTS (CM)
Khoảng cách giữa 2 nút (cm)</t>
  </si>
  <si>
    <t>QTY OF PLASTIC CABLE TIE:
Số lượng dây nẹp nhựa</t>
  </si>
  <si>
    <t>DISTANCE FROM LAST KNOTS TO FLOOR (CM)
Khoảng cách từ nút cuối cùng đến sàn (cm)</t>
  </si>
  <si>
    <t>THE LENGTH OF PLASTIC CABLE TIE (CM)
Chiều dài của dây nẹp nhựa (cm)</t>
  </si>
  <si>
    <t>PARTITION (IF YES, SELECT FROM DROP DOWN LIST)
Vách ngăn (Nếu có thì lựa chọn trong list xổ xuống bên cạnh)</t>
  </si>
  <si>
    <t>NO</t>
  </si>
  <si>
    <t>PLEASE NOTE MAXIMUM WEIGHT OF EACH BAR IS 400KG
Xiu lưu ý trọng lượng tối đa có thể treo lên 1 thanh là 400kg</t>
  </si>
  <si>
    <t>PLEASE NOTE MAXIMUM WEIGHT OF EACH BAR IS 250KG
Xiu lưu ý trọng lượng tối đa có thể treo lên 1 thanh là 250kg</t>
  </si>
  <si>
    <t>OTHER REMARKS
Những yêu cầu khác:</t>
  </si>
  <si>
    <t>TO:</t>
  </si>
  <si>
    <t>jin@pumaslogix.com</t>
  </si>
  <si>
    <t>CC:</t>
  </si>
  <si>
    <t>jessy@pumaslogix.com; thao@anaglobal.com; jolie@anaglobal.com; duc@anaglobal.com; bonnie@anaglobal.com</t>
  </si>
  <si>
    <t>SUBJECT:</t>
  </si>
  <si>
    <t>CONTENT:</t>
  </si>
  <si>
    <t>Kindly refer details as below:</t>
  </si>
  <si>
    <t>Q’TY:</t>
  </si>
  <si>
    <t>BOOKING:</t>
  </si>
  <si>
    <t>VESSEL:</t>
  </si>
  <si>
    <t>ETD VUNG TAU:</t>
  </si>
  <si>
    <t>Attached file is booking for your information.</t>
  </si>
  <si>
    <t>We kindly enclose docs for above shipments as att files.</t>
  </si>
  <si>
    <t xml:space="preserve">MBL: </t>
  </si>
  <si>
    <t xml:space="preserve">HBL: </t>
  </si>
  <si>
    <t xml:space="preserve">Q'TY: </t>
  </si>
  <si>
    <t xml:space="preserve">CONT/SEAL #: </t>
  </si>
  <si>
    <t>ETA:</t>
  </si>
  <si>
    <t>DATE TODAY:</t>
  </si>
  <si>
    <r>
      <t>Dear E</t>
    </r>
    <r>
      <rPr>
        <sz val="12"/>
        <color indexed="56"/>
        <rFont val="Times New Roman"/>
        <family val="1"/>
      </rPr>
      <t>unjin,</t>
    </r>
  </si>
  <si>
    <t>.</t>
  </si>
  <si>
    <t>Address: 7TH FLOOR, BACH BLDG, 111 LY CHINH THANG ST., WARD 7, DIST 3, HCMC</t>
  </si>
  <si>
    <t>ICD PHUOC LONG 3</t>
  </si>
  <si>
    <t>YES</t>
  </si>
  <si>
    <t>TOTAL: 9610 PCS.</t>
  </si>
  <si>
    <t xml:space="preserve">CY/CY               </t>
  </si>
  <si>
    <t>QUANTITY</t>
  </si>
  <si>
    <t>PIECES</t>
  </si>
  <si>
    <t>GROSS WEIGHT</t>
  </si>
  <si>
    <t>jessy@pumaslogix.com; thao@anaglobal.com; kate@anaglobal.com; duc@anaglobal.com; bonnie@anaglobal.com; wendy@anaglobal.com; kbae@pumaslogix.com; ykyun@pumaslogix.com; bernice@pumaslogix.com; jolie@anaglobal.com</t>
  </si>
  <si>
    <t>SAY:    THIRTEEN THOUSAND SIX HUNDRED AND THIRTY TWO PIECES ONLY.</t>
  </si>
  <si>
    <t>HMMU6089280</t>
  </si>
  <si>
    <t>13632 PIECES</t>
  </si>
  <si>
    <t>13695 PIECES</t>
  </si>
  <si>
    <t>9824.62KGS</t>
  </si>
  <si>
    <t>10145.77 KGS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</si>
</sst>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2" formatCode="_(&quot;$&quot;* #,##0_);_(&quot;$&quot;* \(#,##0\);_(&quot;$&quot;* &quot;-&quot;_);_(@_)"/>
    <numFmt numFmtId="44" formatCode="_(&quot;$&quot;* #,##0.00_);_(&quot;$&quot;* \(#,##0.00\);_(&quot;$&quot;* &quot;-&quot;??_);_(@_)"/>
    <numFmt numFmtId="43" formatCode="_(* #,##0.00_);_(* \(#,##0.00\);_(* &quot;-&quot;??_);_(@_)"/>
    <numFmt numFmtId="164" formatCode="_-* #,##0_-;\-* #,##0_-;_-* &quot;-&quot;_-;_-@_-"/>
    <numFmt numFmtId="165" formatCode="_-* #,##0.00_-;\-* #,##0.00_-;_-* &quot;-&quot;??_-;_-@_-"/>
    <numFmt numFmtId="166" formatCode="\$#,##0\ ;\(\$#,##0\)"/>
    <numFmt numFmtId="167" formatCode="&quot;\&quot;#,##0;[Red]&quot;\&quot;&quot;\&quot;\-#,##0"/>
    <numFmt numFmtId="168" formatCode="&quot;\&quot;#,##0.00;[Red]&quot;\&quot;&quot;\&quot;&quot;\&quot;&quot;\&quot;&quot;\&quot;&quot;\&quot;\-#,##0.00"/>
    <numFmt numFmtId="169" formatCode="&quot;\&quot;#,##0.00;[Red]&quot;\&quot;\-#,##0.00"/>
    <numFmt numFmtId="170" formatCode="&quot;\&quot;#,##0;[Red]&quot;\&quot;\-#,##0"/>
    <numFmt numFmtId="171" formatCode="[$-409]d\-mmm;@"/>
    <numFmt numFmtId="172" formatCode="dd\-mmm\-yyyy"/>
    <numFmt numFmtId="173" formatCode="[$-409]d\-mmm\-yyyy;@"/>
    <numFmt numFmtId="174" formatCode="[$-409]mmmm\ d\,\ yyyy;@"/>
    <numFmt numFmtId="175" formatCode="h:mm;@"/>
  </numFmts>
  <fonts count="78">
    <font>
      <sz val="10"/>
      <name val="Arial"/>
      <family val="2"/>
    </font>
    <font>
      <sz val="10"/>
      <name val="Arial"/>
      <family val="2"/>
    </font>
    <font>
      <sz val="9"/>
      <name val="Arial"/>
      <family val="2"/>
    </font>
    <font>
      <b/>
      <sz val="9"/>
      <name val="Arial"/>
      <family val="2"/>
    </font>
    <font>
      <sz val="9"/>
      <name val="VNI-Times"/>
    </font>
    <font>
      <u/>
      <sz val="10"/>
      <color indexed="12"/>
      <name val="Arial"/>
      <family val="2"/>
    </font>
    <font>
      <sz val="8"/>
      <name val="Arial"/>
      <family val="2"/>
    </font>
    <font>
      <sz val="9"/>
      <name val="굴림"/>
      <family val="2"/>
    </font>
    <font>
      <b/>
      <sz val="14"/>
      <name val="Arial"/>
      <family val="2"/>
    </font>
    <font>
      <sz val="10"/>
      <name val="Arial"/>
      <family val="2"/>
    </font>
    <font>
      <sz val="8"/>
      <name val="Verdana"/>
      <family val="2"/>
    </font>
    <font>
      <sz val="11"/>
      <name val="VNI-Times"/>
    </font>
    <font>
      <sz val="14"/>
      <name val="뼻뮝"/>
      <family val="3"/>
      <charset val="129"/>
    </font>
    <font>
      <sz val="12"/>
      <name val="뼻뮝"/>
      <family val="1"/>
      <charset val="129"/>
    </font>
    <font>
      <sz val="11"/>
      <color indexed="8"/>
      <name val="맑은 고딕"/>
      <family val="2"/>
      <charset val="129"/>
    </font>
    <font>
      <sz val="12"/>
      <name val="바탕체"/>
      <family val="3"/>
      <charset val="129"/>
    </font>
    <font>
      <sz val="10"/>
      <name val="굴림체"/>
      <family val="3"/>
      <charset val="129"/>
    </font>
    <font>
      <sz val="11"/>
      <color indexed="8"/>
      <name val="Calibri"/>
      <family val="2"/>
    </font>
    <font>
      <sz val="11"/>
      <color indexed="9"/>
      <name val="Calibri"/>
      <family val="2"/>
    </font>
    <font>
      <sz val="11"/>
      <color indexed="8"/>
      <name val="Calibri"/>
      <family val="2"/>
    </font>
    <font>
      <sz val="11"/>
      <color indexed="10"/>
      <name val="Calibri"/>
      <family val="2"/>
    </font>
    <font>
      <b/>
      <sz val="11"/>
      <color indexed="52"/>
      <name val="Calibri"/>
      <family val="2"/>
    </font>
    <font>
      <sz val="11"/>
      <color indexed="20"/>
      <name val="Calibri"/>
      <family val="2"/>
    </font>
    <font>
      <sz val="11"/>
      <color indexed="60"/>
      <name val="Calibri"/>
      <family val="2"/>
    </font>
    <font>
      <i/>
      <sz val="11"/>
      <color indexed="23"/>
      <name val="Calibri"/>
      <family val="2"/>
    </font>
    <font>
      <b/>
      <sz val="11"/>
      <color indexed="9"/>
      <name val="Calibri"/>
      <family val="2"/>
    </font>
    <font>
      <sz val="11"/>
      <color indexed="52"/>
      <name val="Calibri"/>
      <family val="2"/>
    </font>
    <font>
      <b/>
      <sz val="11"/>
      <color indexed="8"/>
      <name val="Calibri"/>
      <family val="2"/>
    </font>
    <font>
      <sz val="11"/>
      <color indexed="62"/>
      <name val="Calibri"/>
      <family val="2"/>
    </font>
    <font>
      <b/>
      <sz val="18"/>
      <color indexed="56"/>
      <name val="Cambria"/>
      <family val="1"/>
    </font>
    <font>
      <b/>
      <sz val="15"/>
      <color indexed="56"/>
      <name val="Calibri"/>
      <family val="2"/>
    </font>
    <font>
      <b/>
      <sz val="13"/>
      <color indexed="56"/>
      <name val="Calibri"/>
      <family val="2"/>
    </font>
    <font>
      <b/>
      <sz val="11"/>
      <color indexed="56"/>
      <name val="Calibri"/>
      <family val="2"/>
    </font>
    <font>
      <sz val="11"/>
      <color indexed="17"/>
      <name val="Calibri"/>
      <family val="2"/>
    </font>
    <font>
      <b/>
      <sz val="11"/>
      <color indexed="63"/>
      <name val="Calibri"/>
      <family val="2"/>
    </font>
    <font>
      <sz val="11"/>
      <name val="돋움"/>
      <family val="2"/>
      <charset val="129"/>
    </font>
    <font>
      <sz val="10"/>
      <color indexed="0"/>
      <name val="Arial"/>
      <family val="2"/>
    </font>
    <font>
      <sz val="10"/>
      <name val="VNI-Times"/>
    </font>
    <font>
      <sz val="11"/>
      <color indexed="8"/>
      <name val="Calibri"/>
      <family val="2"/>
    </font>
    <font>
      <sz val="9"/>
      <color indexed="8"/>
      <name val="Arial"/>
      <family val="2"/>
    </font>
    <font>
      <sz val="12"/>
      <color indexed="8"/>
      <name val="宋体"/>
    </font>
    <font>
      <sz val="11"/>
      <name val="돋움"/>
      <family val="2"/>
      <charset val="129"/>
    </font>
    <font>
      <sz val="11"/>
      <color indexed="8"/>
      <name val="Calibri"/>
      <family val="2"/>
    </font>
    <font>
      <sz val="11"/>
      <name val="돋움"/>
      <family val="2"/>
      <charset val="129"/>
    </font>
    <font>
      <sz val="11"/>
      <color indexed="8"/>
      <name val="Calibri"/>
      <family val="2"/>
    </font>
    <font>
      <b/>
      <sz val="8.5"/>
      <name val="Arial"/>
      <family val="2"/>
    </font>
    <font>
      <sz val="11"/>
      <color indexed="8"/>
      <name val="Calibri"/>
      <family val="3"/>
      <charset val="129"/>
    </font>
    <font>
      <sz val="11"/>
      <name val="돋움"/>
      <family val="3"/>
      <charset val="129"/>
    </font>
    <font>
      <sz val="12"/>
      <name val="VNI-Times"/>
    </font>
    <font>
      <sz val="12"/>
      <name val="新細明體"/>
      <family val="2"/>
      <charset val="134"/>
    </font>
    <font>
      <sz val="11"/>
      <color indexed="8"/>
      <name val="Calibri"/>
      <family val="2"/>
      <charset val="129"/>
    </font>
    <font>
      <sz val="9"/>
      <color indexed="10"/>
      <name val="Arial"/>
      <family val="2"/>
    </font>
    <font>
      <b/>
      <sz val="10"/>
      <name val="Arial"/>
      <family val="2"/>
    </font>
    <font>
      <b/>
      <sz val="18"/>
      <name val="Times New Roman"/>
      <family val="1"/>
    </font>
    <font>
      <sz val="14"/>
      <name val="Times New Roman"/>
      <family val="1"/>
    </font>
    <font>
      <sz val="14"/>
      <name val="VNI-Times"/>
    </font>
    <font>
      <sz val="10"/>
      <name val="Times New Roman"/>
      <family val="1"/>
    </font>
    <font>
      <b/>
      <sz val="14"/>
      <name val="Times New Roman"/>
      <family val="1"/>
    </font>
    <font>
      <sz val="9"/>
      <color indexed="9"/>
      <name val="System"/>
      <family val="2"/>
    </font>
    <font>
      <b/>
      <sz val="9"/>
      <color indexed="9"/>
      <name val="Tahoma"/>
      <family val="2"/>
    </font>
    <font>
      <b/>
      <sz val="10"/>
      <color indexed="9"/>
      <name val="System"/>
      <family val="2"/>
    </font>
    <font>
      <b/>
      <i/>
      <sz val="9"/>
      <name val="Arial"/>
      <family val="2"/>
    </font>
    <font>
      <sz val="9"/>
      <color indexed="9"/>
      <name val="Tahoma"/>
      <family val="2"/>
    </font>
    <font>
      <sz val="10"/>
      <name val="Arial"/>
      <family val="2"/>
    </font>
    <font>
      <vertAlign val="superscript"/>
      <sz val="10"/>
      <name val="Arial"/>
      <family val="2"/>
    </font>
    <font>
      <i/>
      <sz val="10"/>
      <name val="Arial"/>
      <family val="2"/>
    </font>
    <font>
      <sz val="12"/>
      <name val="Times New Roman"/>
      <family val="1"/>
    </font>
    <font>
      <sz val="12"/>
      <color indexed="56"/>
      <name val="Times New Roman"/>
      <family val="1"/>
    </font>
    <font>
      <sz val="9"/>
      <color rgb="FFFF0000"/>
      <name val="Arial"/>
      <family val="2"/>
    </font>
    <font>
      <sz val="9"/>
      <color theme="1"/>
      <name val="Arial"/>
      <family val="2"/>
    </font>
    <font>
      <b/>
      <sz val="9"/>
      <color theme="1"/>
      <name val="Arial"/>
      <family val="2"/>
      <charset val="163"/>
    </font>
    <font>
      <sz val="12"/>
      <color rgb="FF000000"/>
      <name val="VNI-Times"/>
    </font>
    <font>
      <b/>
      <i/>
      <sz val="14"/>
      <color rgb="FFFF0000"/>
      <name val="Arial"/>
      <family val="2"/>
    </font>
    <font>
      <sz val="10"/>
      <color rgb="FFFF0000"/>
      <name val="Arial"/>
      <family val="2"/>
    </font>
    <font>
      <b/>
      <sz val="9"/>
      <color rgb="FFFF0000"/>
      <name val="Arial"/>
      <family val="2"/>
    </font>
    <font>
      <sz val="12"/>
      <color rgb="FFFF0000"/>
      <name val="Times New Roman"/>
      <family val="1"/>
    </font>
    <font>
      <b/>
      <sz val="9"/>
      <name val="Arial"/>
      <family val="2"/>
      <charset val="163"/>
    </font>
    <font>
      <sz val="9"/>
      <color theme="0"/>
      <name val="Arial"/>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theme="0"/>
        <bgColor indexed="64"/>
      </patternFill>
    </fill>
  </fills>
  <borders count="3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dashed">
        <color indexed="64"/>
      </bottom>
      <diagonal/>
    </border>
    <border>
      <left/>
      <right/>
      <top style="dashed">
        <color indexed="64"/>
      </top>
      <bottom style="dashed">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397">
    <xf numFmtId="0" fontId="0" fillId="0" borderId="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22" fillId="3" borderId="0" applyNumberFormat="0" applyBorder="0" applyAlignment="0" applyProtection="0"/>
    <xf numFmtId="0" fontId="21" fillId="20" borderId="1" applyNumberFormat="0" applyAlignment="0" applyProtection="0"/>
    <xf numFmtId="0" fontId="25" fillId="21" borderId="2" applyNumberFormat="0" applyAlignment="0" applyProtection="0"/>
    <xf numFmtId="43" fontId="1"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9"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35"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5" fontId="43" fillId="0" borderId="0" applyFont="0" applyFill="0" applyBorder="0" applyAlignment="0" applyProtection="0"/>
    <xf numFmtId="165" fontId="43" fillId="0" borderId="0" applyFont="0" applyFill="0" applyBorder="0" applyAlignment="0" applyProtection="0"/>
    <xf numFmtId="165" fontId="43" fillId="0" borderId="0" applyFont="0" applyFill="0" applyBorder="0" applyAlignment="0" applyProtection="0"/>
    <xf numFmtId="165" fontId="43" fillId="0" borderId="0" applyFont="0" applyFill="0" applyBorder="0" applyAlignment="0" applyProtection="0"/>
    <xf numFmtId="165" fontId="43" fillId="0" borderId="0" applyFont="0" applyFill="0" applyBorder="0" applyAlignment="0" applyProtection="0"/>
    <xf numFmtId="165" fontId="9" fillId="0" borderId="0" applyFont="0" applyFill="0" applyBorder="0" applyAlignment="0" applyProtection="0"/>
    <xf numFmtId="43" fontId="9" fillId="0" borderId="0" applyFont="0" applyFill="0" applyBorder="0" applyAlignment="0" applyProtection="0"/>
    <xf numFmtId="165" fontId="43" fillId="0" borderId="0" applyFont="0" applyFill="0" applyBorder="0" applyAlignment="0" applyProtection="0"/>
    <xf numFmtId="165" fontId="43" fillId="0" borderId="0" applyFont="0" applyFill="0" applyBorder="0" applyAlignment="0" applyProtection="0"/>
    <xf numFmtId="165" fontId="43" fillId="0" borderId="0" applyFont="0" applyFill="0" applyBorder="0" applyAlignment="0" applyProtection="0"/>
    <xf numFmtId="165" fontId="43" fillId="0" borderId="0" applyFont="0" applyFill="0" applyBorder="0" applyAlignment="0" applyProtection="0"/>
    <xf numFmtId="165" fontId="43" fillId="0" borderId="0" applyFont="0" applyFill="0" applyBorder="0" applyAlignment="0" applyProtection="0"/>
    <xf numFmtId="165" fontId="43" fillId="0" borderId="0" applyFont="0" applyFill="0" applyBorder="0" applyAlignment="0" applyProtection="0"/>
    <xf numFmtId="165" fontId="4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5"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9"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50" fillId="0" borderId="0" applyFont="0" applyFill="0" applyBorder="0" applyAlignment="0" applyProtection="0"/>
    <xf numFmtId="43" fontId="9"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166" fontId="9" fillId="0" borderId="0" applyFont="0" applyFill="0" applyBorder="0" applyAlignment="0" applyProtection="0"/>
    <xf numFmtId="0" fontId="9" fillId="0" borderId="0" applyFont="0" applyFill="0" applyBorder="0" applyAlignment="0" applyProtection="0"/>
    <xf numFmtId="0" fontId="24" fillId="0" borderId="0" applyNumberFormat="0" applyFill="0" applyBorder="0" applyAlignment="0" applyProtection="0"/>
    <xf numFmtId="2" fontId="9" fillId="0" borderId="0" applyFont="0" applyFill="0" applyBorder="0" applyAlignment="0" applyProtection="0"/>
    <xf numFmtId="0" fontId="33" fillId="4" borderId="0" applyNumberFormat="0" applyBorder="0" applyAlignment="0" applyProtection="0"/>
    <xf numFmtId="0" fontId="30" fillId="0" borderId="3" applyNumberFormat="0" applyFill="0" applyAlignment="0" applyProtection="0"/>
    <xf numFmtId="0" fontId="31" fillId="0" borderId="4" applyNumberFormat="0" applyFill="0" applyAlignment="0" applyProtection="0"/>
    <xf numFmtId="0" fontId="32" fillId="0" borderId="5" applyNumberFormat="0" applyFill="0" applyAlignment="0" applyProtection="0"/>
    <xf numFmtId="0" fontId="32" fillId="0" borderId="0" applyNumberFormat="0" applyFill="0" applyBorder="0" applyAlignment="0" applyProtection="0"/>
    <xf numFmtId="0" fontId="5" fillId="0" borderId="0" applyNumberFormat="0" applyFill="0" applyBorder="0" applyAlignment="0" applyProtection="0">
      <alignment vertical="top"/>
      <protection locked="0"/>
    </xf>
    <xf numFmtId="0" fontId="28" fillId="7" borderId="1" applyNumberFormat="0" applyAlignment="0" applyProtection="0"/>
    <xf numFmtId="0" fontId="26" fillId="0" borderId="6" applyNumberFormat="0" applyFill="0" applyAlignment="0" applyProtection="0"/>
    <xf numFmtId="0" fontId="23" fillId="22" borderId="0" applyNumberFormat="0" applyBorder="0" applyAlignment="0" applyProtection="0"/>
    <xf numFmtId="0" fontId="17" fillId="0" borderId="0"/>
    <xf numFmtId="0" fontId="46" fillId="0" borderId="0"/>
    <xf numFmtId="0" fontId="9" fillId="0" borderId="0"/>
    <xf numFmtId="0" fontId="9" fillId="0" borderId="0"/>
    <xf numFmtId="171" fontId="36" fillId="0" borderId="0"/>
    <xf numFmtId="0" fontId="37" fillId="0" borderId="0"/>
    <xf numFmtId="0" fontId="9" fillId="0" borderId="0"/>
    <xf numFmtId="0" fontId="9" fillId="0" borderId="0"/>
    <xf numFmtId="0" fontId="9" fillId="0" borderId="0"/>
    <xf numFmtId="0" fontId="9" fillId="0" borderId="0"/>
    <xf numFmtId="0" fontId="9" fillId="0" borderId="0"/>
    <xf numFmtId="0" fontId="1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2" fillId="0" borderId="0">
      <alignment vertical="center"/>
    </xf>
    <xf numFmtId="0" fontId="42" fillId="0" borderId="0">
      <alignment vertical="center"/>
    </xf>
    <xf numFmtId="0" fontId="9" fillId="0" borderId="0"/>
    <xf numFmtId="0" fontId="9" fillId="0" borderId="0"/>
    <xf numFmtId="0" fontId="9" fillId="0" borderId="0"/>
    <xf numFmtId="0" fontId="44"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35" fillId="0" borderId="0"/>
    <xf numFmtId="0" fontId="43" fillId="0" borderId="0"/>
    <xf numFmtId="0" fontId="43" fillId="0" borderId="0"/>
    <xf numFmtId="0" fontId="43" fillId="0" borderId="0"/>
    <xf numFmtId="0" fontId="43" fillId="0" borderId="0"/>
    <xf numFmtId="0" fontId="44" fillId="0" borderId="0">
      <alignment vertical="center"/>
    </xf>
    <xf numFmtId="0" fontId="9" fillId="0" borderId="0"/>
    <xf numFmtId="0" fontId="9" fillId="0" borderId="0"/>
    <xf numFmtId="0" fontId="9" fillId="0" borderId="0"/>
    <xf numFmtId="0" fontId="46" fillId="0" borderId="0">
      <alignment vertical="center"/>
    </xf>
    <xf numFmtId="0" fontId="38" fillId="0" borderId="0">
      <alignment vertical="center"/>
    </xf>
    <xf numFmtId="0" fontId="9" fillId="0" borderId="0"/>
    <xf numFmtId="0" fontId="9" fillId="0" borderId="0"/>
    <xf numFmtId="0" fontId="41" fillId="0" borderId="0"/>
    <xf numFmtId="0" fontId="41" fillId="0" borderId="0"/>
    <xf numFmtId="0" fontId="4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0" fillId="0" borderId="0"/>
    <xf numFmtId="0" fontId="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3" fillId="0" borderId="0"/>
    <xf numFmtId="0" fontId="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0"/>
    <xf numFmtId="0" fontId="35" fillId="23" borderId="7" applyNumberFormat="0" applyFont="0" applyAlignment="0" applyProtection="0"/>
    <xf numFmtId="0" fontId="17" fillId="23" borderId="7" applyNumberFormat="0" applyFont="0" applyAlignment="0" applyProtection="0"/>
    <xf numFmtId="0" fontId="17" fillId="23" borderId="7" applyNumberFormat="0" applyFont="0" applyAlignment="0" applyProtection="0"/>
    <xf numFmtId="0" fontId="17" fillId="23" borderId="7" applyNumberFormat="0" applyFont="0" applyAlignment="0" applyProtection="0"/>
    <xf numFmtId="0" fontId="17" fillId="23" borderId="7" applyNumberFormat="0" applyFont="0" applyAlignment="0" applyProtection="0"/>
    <xf numFmtId="0" fontId="17" fillId="23" borderId="7" applyNumberFormat="0" applyFont="0" applyAlignment="0" applyProtection="0"/>
    <xf numFmtId="0" fontId="17" fillId="23" borderId="7" applyNumberFormat="0" applyFont="0" applyAlignment="0" applyProtection="0"/>
    <xf numFmtId="0" fontId="47" fillId="23" borderId="7" applyNumberFormat="0" applyFont="0" applyAlignment="0" applyProtection="0"/>
    <xf numFmtId="0" fontId="17" fillId="23" borderId="7" applyNumberFormat="0" applyFont="0" applyAlignment="0" applyProtection="0"/>
    <xf numFmtId="0" fontId="17" fillId="23" borderId="7" applyNumberFormat="0" applyFont="0" applyAlignment="0" applyProtection="0"/>
    <xf numFmtId="0" fontId="17" fillId="23" borderId="7" applyNumberFormat="0" applyFont="0" applyAlignment="0" applyProtection="0"/>
    <xf numFmtId="0" fontId="17" fillId="23" borderId="7" applyNumberFormat="0" applyFont="0" applyAlignment="0" applyProtection="0"/>
    <xf numFmtId="0" fontId="17" fillId="23" borderId="7" applyNumberFormat="0" applyFont="0" applyAlignment="0" applyProtection="0"/>
    <xf numFmtId="0" fontId="17" fillId="23" borderId="7" applyNumberFormat="0" applyFont="0" applyAlignment="0" applyProtection="0"/>
    <xf numFmtId="0" fontId="17" fillId="23" borderId="7" applyNumberFormat="0" applyFont="0" applyAlignment="0" applyProtection="0"/>
    <xf numFmtId="0" fontId="17" fillId="23" borderId="7" applyNumberFormat="0" applyFont="0" applyAlignment="0" applyProtection="0"/>
    <xf numFmtId="0" fontId="17" fillId="23" borderId="7" applyNumberFormat="0" applyFont="0" applyAlignment="0" applyProtection="0"/>
    <xf numFmtId="0" fontId="17" fillId="23" borderId="7" applyNumberFormat="0" applyFont="0" applyAlignment="0" applyProtection="0"/>
    <xf numFmtId="0" fontId="17" fillId="23" borderId="7" applyNumberFormat="0" applyFont="0" applyAlignment="0" applyProtection="0"/>
    <xf numFmtId="0" fontId="17" fillId="23" borderId="7" applyNumberFormat="0" applyFont="0" applyAlignment="0" applyProtection="0"/>
    <xf numFmtId="0" fontId="17" fillId="23" borderId="7" applyNumberFormat="0" applyFont="0" applyAlignment="0" applyProtection="0"/>
    <xf numFmtId="0" fontId="17" fillId="23" borderId="7" applyNumberFormat="0" applyFont="0" applyAlignment="0" applyProtection="0"/>
    <xf numFmtId="0" fontId="17" fillId="23" borderId="7" applyNumberFormat="0" applyFont="0" applyAlignment="0" applyProtection="0"/>
    <xf numFmtId="0" fontId="17" fillId="23" borderId="7" applyNumberFormat="0" applyFont="0" applyAlignment="0" applyProtection="0"/>
    <xf numFmtId="0" fontId="17" fillId="23" borderId="7" applyNumberFormat="0" applyFont="0" applyAlignment="0" applyProtection="0"/>
    <xf numFmtId="0" fontId="17" fillId="23" borderId="7" applyNumberFormat="0" applyFont="0" applyAlignment="0" applyProtection="0"/>
    <xf numFmtId="0" fontId="17" fillId="23" borderId="7" applyNumberFormat="0" applyFont="0" applyAlignment="0" applyProtection="0"/>
    <xf numFmtId="0" fontId="17" fillId="23" borderId="7" applyNumberFormat="0" applyFont="0" applyAlignment="0" applyProtection="0"/>
    <xf numFmtId="0" fontId="17" fillId="23" borderId="7" applyNumberFormat="0" applyFont="0" applyAlignment="0" applyProtection="0"/>
    <xf numFmtId="0" fontId="34" fillId="20" borderId="8" applyNumberFormat="0" applyAlignment="0" applyProtection="0"/>
    <xf numFmtId="171" fontId="39" fillId="24" borderId="0">
      <alignment horizontal="center" vertical="center"/>
    </xf>
    <xf numFmtId="0" fontId="29" fillId="0" borderId="0" applyNumberFormat="0" applyFill="0" applyBorder="0" applyAlignment="0" applyProtection="0"/>
    <xf numFmtId="0" fontId="27" fillId="0" borderId="9" applyNumberFormat="0" applyFill="0" applyAlignment="0" applyProtection="0"/>
    <xf numFmtId="0" fontId="20" fillId="0" borderId="0" applyNumberFormat="0" applyFill="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20" fillId="0" borderId="0" applyNumberFormat="0" applyFill="0" applyBorder="0" applyAlignment="0" applyProtection="0"/>
    <xf numFmtId="0" fontId="21" fillId="20" borderId="1" applyNumberFormat="0" applyAlignment="0" applyProtection="0"/>
    <xf numFmtId="0" fontId="22" fillId="3" borderId="0" applyNumberFormat="0" applyBorder="0" applyAlignment="0" applyProtection="0"/>
    <xf numFmtId="38" fontId="12" fillId="0" borderId="0" applyFont="0" applyFill="0" applyBorder="0" applyAlignment="0" applyProtection="0"/>
    <xf numFmtId="0" fontId="17" fillId="23" borderId="7" applyNumberFormat="0" applyFont="0" applyAlignment="0" applyProtection="0"/>
    <xf numFmtId="0" fontId="12" fillId="0" borderId="0" applyFont="0" applyFill="0" applyBorder="0" applyAlignment="0" applyProtection="0"/>
    <xf numFmtId="0" fontId="12" fillId="0" borderId="0" applyFont="0" applyFill="0" applyBorder="0" applyAlignment="0" applyProtection="0"/>
    <xf numFmtId="10" fontId="9" fillId="0" borderId="0" applyFont="0" applyFill="0" applyBorder="0" applyAlignment="0" applyProtection="0"/>
    <xf numFmtId="0" fontId="23" fillId="22" borderId="0" applyNumberFormat="0" applyBorder="0" applyAlignment="0" applyProtection="0"/>
    <xf numFmtId="0" fontId="13" fillId="0" borderId="0"/>
    <xf numFmtId="0" fontId="24" fillId="0" borderId="0" applyNumberFormat="0" applyFill="0" applyBorder="0" applyAlignment="0" applyProtection="0"/>
    <xf numFmtId="0" fontId="25" fillId="21" borderId="2" applyNumberFormat="0" applyAlignment="0" applyProtection="0"/>
    <xf numFmtId="164" fontId="14" fillId="0" borderId="0" applyFont="0" applyFill="0" applyBorder="0" applyAlignment="0" applyProtection="0">
      <alignment vertical="center"/>
    </xf>
    <xf numFmtId="42" fontId="9"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26" fillId="0" borderId="6" applyNumberFormat="0" applyFill="0" applyAlignment="0" applyProtection="0"/>
    <xf numFmtId="0" fontId="27" fillId="0" borderId="9" applyNumberFormat="0" applyFill="0" applyAlignment="0" applyProtection="0"/>
    <xf numFmtId="0" fontId="28" fillId="7" borderId="1" applyNumberFormat="0" applyAlignment="0" applyProtection="0"/>
    <xf numFmtId="0" fontId="29" fillId="0" borderId="0" applyNumberFormat="0" applyFill="0" applyBorder="0" applyAlignment="0" applyProtection="0"/>
    <xf numFmtId="0" fontId="30" fillId="0" borderId="3" applyNumberFormat="0" applyFill="0" applyAlignment="0" applyProtection="0"/>
    <xf numFmtId="0" fontId="31" fillId="0" borderId="4" applyNumberFormat="0" applyFill="0" applyAlignment="0" applyProtection="0"/>
    <xf numFmtId="0" fontId="32" fillId="0" borderId="5" applyNumberFormat="0" applyFill="0" applyAlignment="0" applyProtection="0"/>
    <xf numFmtId="0" fontId="32" fillId="0" borderId="0" applyNumberFormat="0" applyFill="0" applyBorder="0" applyAlignment="0" applyProtection="0"/>
    <xf numFmtId="0" fontId="33" fillId="4" borderId="0" applyNumberFormat="0" applyBorder="0" applyAlignment="0" applyProtection="0"/>
    <xf numFmtId="0" fontId="34" fillId="20" borderId="8" applyNumberFormat="0" applyAlignment="0" applyProtection="0"/>
    <xf numFmtId="167" fontId="9" fillId="0" borderId="0" applyFont="0" applyFill="0" applyBorder="0" applyAlignment="0" applyProtection="0"/>
    <xf numFmtId="168" fontId="9" fillId="0" borderId="0" applyFont="0" applyFill="0" applyBorder="0" applyAlignment="0" applyProtection="0"/>
    <xf numFmtId="169" fontId="15" fillId="0" borderId="0" applyFont="0" applyFill="0" applyBorder="0" applyAlignment="0" applyProtection="0"/>
    <xf numFmtId="170" fontId="15" fillId="0" borderId="0" applyFont="0" applyFill="0" applyBorder="0" applyAlignment="0" applyProtection="0"/>
    <xf numFmtId="0" fontId="17" fillId="0" borderId="0"/>
    <xf numFmtId="0" fontId="17" fillId="0" borderId="0"/>
    <xf numFmtId="0" fontId="17" fillId="0" borderId="0"/>
    <xf numFmtId="0" fontId="9" fillId="0" borderId="0"/>
    <xf numFmtId="0" fontId="48" fillId="0" borderId="0"/>
    <xf numFmtId="0" fontId="9" fillId="0" borderId="0"/>
    <xf numFmtId="0" fontId="47" fillId="0" borderId="0">
      <alignment vertical="center"/>
    </xf>
    <xf numFmtId="0" fontId="16" fillId="0" borderId="0"/>
    <xf numFmtId="0" fontId="9" fillId="0" borderId="0"/>
    <xf numFmtId="171" fontId="40" fillId="0" borderId="0">
      <alignment vertical="center"/>
    </xf>
    <xf numFmtId="171" fontId="36" fillId="0" borderId="0"/>
    <xf numFmtId="49" fontId="9" fillId="0" borderId="0"/>
    <xf numFmtId="0" fontId="49" fillId="0" borderId="0"/>
  </cellStyleXfs>
  <cellXfs count="170">
    <xf numFmtId="0" fontId="0" fillId="0" borderId="0" xfId="0"/>
    <xf numFmtId="0" fontId="2" fillId="0" borderId="0" xfId="0" applyFont="1" applyBorder="1"/>
    <xf numFmtId="0" fontId="2" fillId="0" borderId="0" xfId="0" applyFont="1"/>
    <xf numFmtId="0" fontId="2" fillId="0" borderId="0" xfId="0" applyFont="1" applyBorder="1" applyAlignment="1">
      <alignment horizontal="left" vertical="center"/>
    </xf>
    <xf numFmtId="0" fontId="2" fillId="0" borderId="0" xfId="0" applyFont="1" applyBorder="1" applyAlignment="1">
      <alignment horizontal="left" vertical="top"/>
    </xf>
    <xf numFmtId="0" fontId="2" fillId="0" borderId="0" xfId="0" applyFont="1" applyBorder="1" applyAlignment="1">
      <alignment horizontal="left"/>
    </xf>
    <xf numFmtId="0" fontId="2" fillId="0" borderId="0" xfId="0" applyFont="1" applyBorder="1" applyAlignment="1">
      <alignment vertical="top"/>
    </xf>
    <xf numFmtId="0" fontId="2" fillId="0" borderId="0" xfId="0" applyFont="1" applyAlignment="1">
      <alignment vertical="top"/>
    </xf>
    <xf numFmtId="0" fontId="2" fillId="0" borderId="0" xfId="0" applyFont="1" applyAlignment="1">
      <alignment horizontal="left"/>
    </xf>
    <xf numFmtId="0" fontId="3" fillId="0" borderId="0" xfId="0" applyFont="1" applyAlignment="1">
      <alignment horizontal="left" vertical="top" wrapText="1"/>
    </xf>
    <xf numFmtId="15" fontId="2" fillId="0" borderId="0" xfId="0" applyNumberFormat="1" applyFont="1" applyBorder="1" applyAlignment="1">
      <alignment horizontal="left"/>
    </xf>
    <xf numFmtId="0" fontId="2" fillId="0" borderId="0" xfId="0" applyFont="1" applyAlignment="1">
      <alignment horizontal="center"/>
    </xf>
    <xf numFmtId="0" fontId="2" fillId="0" borderId="0" xfId="0" applyFont="1" applyBorder="1" applyAlignment="1"/>
    <xf numFmtId="0" fontId="0" fillId="0" borderId="0" xfId="0" applyAlignment="1">
      <alignment wrapText="1"/>
    </xf>
    <xf numFmtId="0" fontId="2" fillId="0" borderId="0" xfId="0" applyFont="1" applyBorder="1" applyAlignment="1">
      <alignment horizontal="center" vertical="center" wrapText="1"/>
    </xf>
    <xf numFmtId="15" fontId="2" fillId="0" borderId="0" xfId="0" applyNumberFormat="1" applyFont="1" applyAlignment="1">
      <alignment horizontal="center"/>
    </xf>
    <xf numFmtId="0" fontId="4" fillId="0" borderId="0" xfId="0" applyFont="1" applyAlignment="1">
      <alignment horizontal="justify"/>
    </xf>
    <xf numFmtId="0" fontId="2" fillId="0" borderId="0" xfId="0" applyFont="1" applyAlignment="1"/>
    <xf numFmtId="0" fontId="2" fillId="0" borderId="0" xfId="0" applyFont="1" applyFill="1" applyAlignment="1">
      <alignment horizontal="left"/>
    </xf>
    <xf numFmtId="0" fontId="2" fillId="0" borderId="0" xfId="0" applyFont="1" applyAlignment="1">
      <alignment horizontal="justify"/>
    </xf>
    <xf numFmtId="43" fontId="2" fillId="0" borderId="0" xfId="46" applyFont="1"/>
    <xf numFmtId="43" fontId="2" fillId="0" borderId="0" xfId="46" applyFont="1" applyBorder="1"/>
    <xf numFmtId="0" fontId="2" fillId="0" borderId="0" xfId="0" applyFont="1" applyBorder="1" applyAlignment="1">
      <alignment horizontal="right" vertical="top"/>
    </xf>
    <xf numFmtId="0" fontId="7" fillId="0" borderId="0" xfId="0" applyFont="1"/>
    <xf numFmtId="0" fontId="8" fillId="0" borderId="0" xfId="0" applyFont="1" applyBorder="1" applyAlignment="1"/>
    <xf numFmtId="0" fontId="2" fillId="0" borderId="0" xfId="0" quotePrefix="1" applyFont="1"/>
    <xf numFmtId="0" fontId="6" fillId="24" borderId="0" xfId="0" applyFont="1" applyFill="1" applyBorder="1" applyAlignment="1">
      <alignment vertical="center"/>
    </xf>
    <xf numFmtId="0" fontId="10" fillId="0" borderId="0" xfId="312" applyFont="1" applyFill="1" applyBorder="1" applyAlignment="1"/>
    <xf numFmtId="0" fontId="68" fillId="0" borderId="0" xfId="0" applyFont="1"/>
    <xf numFmtId="0" fontId="68" fillId="0" borderId="0" xfId="0" applyFont="1" applyAlignment="1"/>
    <xf numFmtId="0" fontId="68" fillId="0" borderId="0" xfId="0" applyFont="1" applyAlignment="1">
      <alignment horizontal="left" vertical="top"/>
    </xf>
    <xf numFmtId="0" fontId="45" fillId="0" borderId="0" xfId="0" applyFont="1"/>
    <xf numFmtId="43" fontId="45" fillId="0" borderId="0" xfId="0" applyNumberFormat="1" applyFont="1" applyAlignment="1"/>
    <xf numFmtId="0" fontId="69" fillId="0" borderId="0" xfId="0" applyFont="1"/>
    <xf numFmtId="0" fontId="70" fillId="0" borderId="0" xfId="0" applyFont="1"/>
    <xf numFmtId="0" fontId="53" fillId="0" borderId="0" xfId="0" applyFont="1" applyAlignment="1">
      <alignment horizontal="left" vertical="center"/>
    </xf>
    <xf numFmtId="0" fontId="54" fillId="0" borderId="0" xfId="0" applyFont="1"/>
    <xf numFmtId="0" fontId="55" fillId="0" borderId="0" xfId="0" applyFont="1"/>
    <xf numFmtId="0" fontId="56" fillId="0" borderId="0" xfId="0" applyFont="1"/>
    <xf numFmtId="0" fontId="57" fillId="0" borderId="0" xfId="0" applyFont="1"/>
    <xf numFmtId="0" fontId="71" fillId="0" borderId="0" xfId="0" applyFont="1"/>
    <xf numFmtId="0" fontId="54" fillId="0" borderId="0" xfId="0" applyFont="1" applyAlignment="1">
      <alignment horizontal="left" vertical="center"/>
    </xf>
    <xf numFmtId="0" fontId="68" fillId="0" borderId="0" xfId="0" applyFont="1" applyAlignment="1">
      <alignment horizontal="left"/>
    </xf>
    <xf numFmtId="173" fontId="68" fillId="0" borderId="0" xfId="0" applyNumberFormat="1" applyFont="1" applyAlignment="1">
      <alignment vertical="center"/>
    </xf>
    <xf numFmtId="0" fontId="68" fillId="0" borderId="0" xfId="0" applyFont="1" applyAlignment="1">
      <alignment vertical="top"/>
    </xf>
    <xf numFmtId="0" fontId="0" fillId="0" borderId="0" xfId="0" applyNumberFormat="1" applyAlignment="1">
      <alignment wrapText="1"/>
    </xf>
    <xf numFmtId="0" fontId="72" fillId="0" borderId="0" xfId="0" applyFont="1" applyAlignment="1">
      <alignment horizontal="left"/>
    </xf>
    <xf numFmtId="0" fontId="61" fillId="0" borderId="0" xfId="0" applyFont="1" applyAlignment="1">
      <alignment horizontal="left"/>
    </xf>
    <xf numFmtId="0" fontId="0" fillId="0" borderId="0" xfId="0" applyBorder="1"/>
    <xf numFmtId="0" fontId="0" fillId="0" borderId="0" xfId="0" applyFont="1" applyAlignment="1">
      <alignment horizontal="left"/>
    </xf>
    <xf numFmtId="0" fontId="0" fillId="0" borderId="0" xfId="0" applyFont="1" applyBorder="1"/>
    <xf numFmtId="0" fontId="0" fillId="0" borderId="0" xfId="0" applyFont="1" applyBorder="1" applyAlignment="1">
      <alignment horizontal="center"/>
    </xf>
    <xf numFmtId="0" fontId="73" fillId="0" borderId="0" xfId="0" applyFont="1" applyBorder="1" applyAlignment="1">
      <alignment horizontal="center" vertical="top"/>
    </xf>
    <xf numFmtId="0" fontId="52" fillId="0" borderId="0" xfId="0" applyFont="1" applyBorder="1" applyAlignment="1">
      <alignment horizontal="center" vertical="top"/>
    </xf>
    <xf numFmtId="0" fontId="9" fillId="0" borderId="0" xfId="290" applyFont="1" applyBorder="1" applyAlignment="1" applyProtection="1">
      <alignment wrapText="1"/>
      <protection locked="0"/>
    </xf>
    <xf numFmtId="0" fontId="9" fillId="0" borderId="0" xfId="290" applyFont="1" applyAlignment="1" applyProtection="1">
      <alignment wrapText="1"/>
      <protection locked="0"/>
    </xf>
    <xf numFmtId="0" fontId="9" fillId="0" borderId="10" xfId="290" applyFont="1" applyBorder="1" applyAlignment="1" applyProtection="1">
      <alignment vertical="center" wrapText="1"/>
    </xf>
    <xf numFmtId="0" fontId="9" fillId="0" borderId="10" xfId="290" applyFont="1" applyBorder="1" applyAlignment="1" applyProtection="1">
      <alignment wrapText="1"/>
      <protection locked="0"/>
    </xf>
    <xf numFmtId="0" fontId="9" fillId="0" borderId="0" xfId="290" applyFont="1"/>
    <xf numFmtId="0" fontId="9" fillId="0" borderId="10" xfId="290" applyFont="1" applyBorder="1" applyAlignment="1" applyProtection="1">
      <alignment horizontal="center" wrapText="1"/>
      <protection locked="0"/>
    </xf>
    <xf numFmtId="0" fontId="52" fillId="0" borderId="0" xfId="290" applyFont="1" applyAlignment="1">
      <alignment vertical="center"/>
    </xf>
    <xf numFmtId="0" fontId="9" fillId="0" borderId="11" xfId="290" applyFont="1" applyBorder="1" applyAlignment="1" applyProtection="1">
      <alignment vertical="center" wrapText="1"/>
    </xf>
    <xf numFmtId="0" fontId="9" fillId="0" borderId="0" xfId="290" applyFont="1" applyBorder="1" applyAlignment="1" applyProtection="1">
      <alignment vertical="center" wrapText="1"/>
      <protection locked="0"/>
    </xf>
    <xf numFmtId="0" fontId="9" fillId="0" borderId="0" xfId="290" applyFont="1" applyProtection="1">
      <protection locked="0"/>
    </xf>
    <xf numFmtId="0" fontId="52" fillId="0" borderId="0" xfId="290" applyFont="1" applyAlignment="1" applyProtection="1">
      <alignment wrapText="1"/>
      <protection locked="0"/>
    </xf>
    <xf numFmtId="0" fontId="9" fillId="0" borderId="12" xfId="290" applyFont="1" applyBorder="1" applyAlignment="1" applyProtection="1">
      <alignment wrapText="1"/>
    </xf>
    <xf numFmtId="0" fontId="9" fillId="0" borderId="12" xfId="290" applyFont="1" applyBorder="1" applyAlignment="1" applyProtection="1">
      <alignment horizontal="center" wrapText="1"/>
      <protection locked="0"/>
    </xf>
    <xf numFmtId="49" fontId="9" fillId="0" borderId="12" xfId="290" applyNumberFormat="1" applyFont="1" applyBorder="1" applyAlignment="1" applyProtection="1">
      <alignment horizontal="center" wrapText="1"/>
      <protection locked="0"/>
    </xf>
    <xf numFmtId="0" fontId="65" fillId="0" borderId="13" xfId="290" applyFont="1" applyBorder="1" applyAlignment="1" applyProtection="1">
      <alignment wrapText="1"/>
    </xf>
    <xf numFmtId="0" fontId="9" fillId="0" borderId="14" xfId="290" applyFont="1" applyBorder="1" applyAlignment="1" applyProtection="1">
      <alignment wrapText="1"/>
      <protection locked="0"/>
    </xf>
    <xf numFmtId="0" fontId="9" fillId="0" borderId="15" xfId="290" applyFont="1" applyBorder="1" applyAlignment="1" applyProtection="1">
      <alignment wrapText="1"/>
      <protection locked="0"/>
    </xf>
    <xf numFmtId="0" fontId="9" fillId="0" borderId="16" xfId="290" applyFont="1" applyBorder="1" applyAlignment="1" applyProtection="1">
      <alignment wrapText="1"/>
      <protection locked="0"/>
    </xf>
    <xf numFmtId="172" fontId="9" fillId="0" borderId="11" xfId="290" applyNumberFormat="1" applyFont="1" applyBorder="1" applyAlignment="1" applyProtection="1">
      <alignment wrapText="1"/>
      <protection locked="0"/>
    </xf>
    <xf numFmtId="0" fontId="5" fillId="0" borderId="0" xfId="146" applyAlignment="1" applyProtection="1"/>
    <xf numFmtId="0" fontId="52" fillId="0" borderId="0" xfId="0" applyFont="1"/>
    <xf numFmtId="0" fontId="0" fillId="0" borderId="17" xfId="0" applyBorder="1"/>
    <xf numFmtId="174" fontId="73" fillId="0" borderId="18" xfId="0" applyNumberFormat="1" applyFont="1" applyBorder="1"/>
    <xf numFmtId="0" fontId="0" fillId="0" borderId="18" xfId="0" applyBorder="1"/>
    <xf numFmtId="0" fontId="0" fillId="0" borderId="19" xfId="0" applyBorder="1"/>
    <xf numFmtId="0" fontId="0" fillId="0" borderId="20" xfId="0" applyBorder="1"/>
    <xf numFmtId="0" fontId="73" fillId="0" borderId="0" xfId="0" applyFont="1" applyBorder="1"/>
    <xf numFmtId="0" fontId="0" fillId="0" borderId="21" xfId="0" applyBorder="1"/>
    <xf numFmtId="174" fontId="73" fillId="0" borderId="0" xfId="0" applyNumberFormat="1" applyFont="1" applyBorder="1"/>
    <xf numFmtId="0" fontId="0" fillId="0" borderId="0" xfId="0" applyNumberFormat="1" applyBorder="1"/>
    <xf numFmtId="0" fontId="0" fillId="0" borderId="22" xfId="0" applyBorder="1"/>
    <xf numFmtId="0" fontId="0" fillId="0" borderId="23" xfId="0" applyBorder="1"/>
    <xf numFmtId="0" fontId="0" fillId="0" borderId="24" xfId="0" applyBorder="1"/>
    <xf numFmtId="1" fontId="73" fillId="0" borderId="18" xfId="0" applyNumberFormat="1" applyFont="1" applyBorder="1"/>
    <xf numFmtId="174" fontId="0" fillId="0" borderId="18" xfId="0" applyNumberFormat="1" applyBorder="1"/>
    <xf numFmtId="0" fontId="0" fillId="0" borderId="0" xfId="0" applyNumberFormat="1" applyBorder="1" applyAlignment="1"/>
    <xf numFmtId="0" fontId="0" fillId="0" borderId="21" xfId="0" applyNumberFormat="1" applyBorder="1" applyAlignment="1"/>
    <xf numFmtId="0" fontId="68" fillId="0" borderId="0" xfId="0" applyFont="1" applyBorder="1"/>
    <xf numFmtId="0" fontId="68" fillId="25" borderId="0" xfId="0" applyFont="1" applyFill="1" applyBorder="1"/>
    <xf numFmtId="0" fontId="73" fillId="0" borderId="0" xfId="0" applyNumberFormat="1" applyFont="1" applyBorder="1" applyAlignment="1"/>
    <xf numFmtId="0" fontId="73" fillId="0" borderId="23" xfId="0" applyFont="1" applyBorder="1" applyAlignment="1">
      <alignment horizontal="left"/>
    </xf>
    <xf numFmtId="171" fontId="0" fillId="0" borderId="0" xfId="0" applyNumberFormat="1" applyBorder="1"/>
    <xf numFmtId="0" fontId="66" fillId="0" borderId="0" xfId="0" applyFont="1"/>
    <xf numFmtId="174" fontId="66" fillId="0" borderId="0" xfId="0" applyNumberFormat="1" applyFont="1" applyAlignment="1"/>
    <xf numFmtId="0" fontId="66" fillId="0" borderId="0" xfId="0" applyFont="1" applyBorder="1" applyAlignment="1">
      <alignment horizontal="left"/>
    </xf>
    <xf numFmtId="0" fontId="66" fillId="0" borderId="0" xfId="0" applyFont="1" applyBorder="1"/>
    <xf numFmtId="174" fontId="66" fillId="0" borderId="0" xfId="0" applyNumberFormat="1" applyFont="1" applyBorder="1" applyAlignment="1">
      <alignment horizontal="left"/>
    </xf>
    <xf numFmtId="174" fontId="0" fillId="0" borderId="0" xfId="0" quotePrefix="1" applyNumberFormat="1" applyFont="1" applyBorder="1"/>
    <xf numFmtId="175" fontId="73" fillId="0" borderId="0" xfId="0" applyNumberFormat="1" applyFont="1" applyBorder="1"/>
    <xf numFmtId="0" fontId="73" fillId="0" borderId="0" xfId="0" applyFont="1" applyBorder="1" applyAlignment="1">
      <alignment wrapText="1"/>
    </xf>
    <xf numFmtId="0" fontId="75" fillId="0" borderId="0" xfId="0" applyFont="1" applyAlignment="1"/>
    <xf numFmtId="0" fontId="2" fillId="0" borderId="0" xfId="0" applyFont="1" applyAlignment="1">
      <alignment horizontal="left" vertical="top"/>
    </xf>
    <xf numFmtId="0" fontId="0" fillId="0" borderId="0" xfId="0" applyFont="1" applyAlignment="1">
      <alignment wrapText="1"/>
    </xf>
    <xf numFmtId="0" fontId="76" fillId="0" borderId="0" xfId="0" applyFont="1"/>
    <xf numFmtId="173" fontId="2" fillId="0" borderId="0" xfId="0" applyNumberFormat="1" applyFont="1" applyAlignment="1">
      <alignment vertical="center"/>
    </xf>
    <xf numFmtId="0" fontId="0" fillId="0" borderId="0" xfId="290" applyFont="1"/>
    <xf numFmtId="0" fontId="77" fillId="25" borderId="0" xfId="0" applyFont="1" applyFill="1"/>
    <xf numFmtId="0" fontId="77" fillId="0" borderId="0" xfId="0" applyFont="1"/>
    <xf numFmtId="0" fontId="6" fillId="0" borderId="0" xfId="0" applyFont="1" applyFill="1" applyBorder="1" applyAlignment="1">
      <alignment vertical="center"/>
    </xf>
    <xf numFmtId="0" fontId="2" fillId="0" borderId="0" xfId="0" applyFont="1" applyFill="1"/>
    <xf numFmtId="174" fontId="54" fillId="0" borderId="0" xfId="0" applyNumberFormat="1" applyFont="1" applyAlignment="1">
      <alignment horizontal="center" wrapText="1"/>
    </xf>
    <xf numFmtId="174" fontId="54" fillId="0" borderId="0" xfId="0" applyNumberFormat="1" applyFont="1" applyAlignment="1">
      <alignment horizontal="left"/>
    </xf>
    <xf numFmtId="0" fontId="66" fillId="0" borderId="0" xfId="0" applyFont="1" applyBorder="1" applyAlignment="1">
      <alignment horizontal="left"/>
    </xf>
    <xf numFmtId="0" fontId="52" fillId="0" borderId="12" xfId="290" applyFont="1" applyBorder="1" applyAlignment="1" applyProtection="1">
      <alignment horizontal="center" wrapText="1"/>
    </xf>
    <xf numFmtId="0" fontId="52" fillId="0" borderId="12" xfId="290" applyFont="1" applyBorder="1" applyAlignment="1" applyProtection="1">
      <alignment horizontal="left" wrapText="1"/>
    </xf>
    <xf numFmtId="0" fontId="74" fillId="0" borderId="0" xfId="0" applyFont="1" applyAlignment="1">
      <alignment horizontal="center"/>
    </xf>
    <xf numFmtId="0" fontId="6" fillId="24" borderId="0" xfId="0" applyFont="1" applyFill="1" applyBorder="1" applyAlignment="1">
      <alignment vertical="center"/>
    </xf>
    <xf numFmtId="0" fontId="6" fillId="24" borderId="0" xfId="0" applyFont="1" applyFill="1" applyBorder="1" applyAlignment="1">
      <alignment horizontal="center" vertical="center"/>
    </xf>
    <xf numFmtId="0" fontId="10" fillId="0" borderId="0" xfId="392" applyFont="1" applyFill="1" applyBorder="1" applyAlignment="1">
      <alignment vertical="center" wrapText="1"/>
    </xf>
    <xf numFmtId="0" fontId="10" fillId="0" borderId="0" xfId="392" applyFont="1" applyFill="1" applyBorder="1" applyAlignment="1">
      <alignment vertical="center"/>
    </xf>
    <xf numFmtId="0" fontId="2" fillId="0" borderId="0" xfId="0" applyFont="1" applyAlignment="1">
      <alignment horizontal="left" wrapText="1"/>
    </xf>
    <xf numFmtId="173" fontId="68" fillId="0" borderId="0" xfId="0" applyNumberFormat="1" applyFont="1" applyAlignment="1">
      <alignment horizontal="center" vertical="center"/>
    </xf>
    <xf numFmtId="2" fontId="68" fillId="0" borderId="0" xfId="46" applyNumberFormat="1" applyFont="1" applyFill="1" applyAlignment="1">
      <alignment horizontal="left" wrapText="1"/>
    </xf>
    <xf numFmtId="0" fontId="68" fillId="0" borderId="0" xfId="0" applyFont="1" applyAlignment="1">
      <alignment horizontal="left" vertical="top"/>
    </xf>
    <xf numFmtId="0" fontId="68" fillId="0" borderId="0" xfId="0" applyFont="1" applyAlignment="1">
      <alignment horizontal="center"/>
    </xf>
    <xf numFmtId="174" fontId="68" fillId="0" borderId="0" xfId="46" applyNumberFormat="1" applyFont="1" applyAlignment="1">
      <alignment horizontal="center" vertical="center"/>
    </xf>
    <xf numFmtId="0" fontId="6" fillId="0" borderId="0" xfId="0" applyFont="1" applyFill="1" applyBorder="1" applyAlignment="1">
      <alignment horizontal="center" vertical="center"/>
    </xf>
    <xf numFmtId="173" fontId="2" fillId="0" borderId="0" xfId="0" applyNumberFormat="1" applyFont="1" applyAlignment="1">
      <alignment horizontal="center" vertical="center"/>
    </xf>
    <xf numFmtId="174" fontId="2" fillId="0" borderId="0" xfId="46" applyNumberFormat="1" applyFont="1" applyAlignment="1">
      <alignment horizontal="center" vertical="center"/>
    </xf>
    <xf numFmtId="0" fontId="3" fillId="0" borderId="0" xfId="0" applyFont="1" applyAlignment="1">
      <alignment horizontal="center"/>
    </xf>
    <xf numFmtId="2" fontId="2" fillId="0" borderId="0" xfId="46" applyNumberFormat="1" applyFont="1" applyFill="1" applyAlignment="1">
      <alignment horizontal="left" wrapText="1"/>
    </xf>
    <xf numFmtId="0" fontId="2" fillId="0" borderId="0" xfId="0" applyFont="1" applyAlignment="1">
      <alignment horizontal="center"/>
    </xf>
    <xf numFmtId="0" fontId="2" fillId="0" borderId="0" xfId="0" applyFont="1" applyAlignment="1">
      <alignment horizontal="left" vertical="top"/>
    </xf>
    <xf numFmtId="0" fontId="6" fillId="0" borderId="0" xfId="0" applyFont="1" applyFill="1" applyBorder="1" applyAlignment="1">
      <alignment vertical="center"/>
    </xf>
    <xf numFmtId="0" fontId="0" fillId="0" borderId="12" xfId="0" applyBorder="1" applyAlignment="1">
      <alignment horizontal="left" wrapText="1"/>
    </xf>
    <xf numFmtId="0" fontId="0" fillId="0" borderId="12" xfId="0" applyBorder="1" applyAlignment="1">
      <alignment horizontal="left"/>
    </xf>
    <xf numFmtId="0" fontId="0" fillId="0" borderId="28" xfId="0" applyBorder="1" applyAlignment="1">
      <alignment horizontal="left"/>
    </xf>
    <xf numFmtId="0" fontId="0" fillId="0" borderId="26" xfId="0" applyBorder="1" applyAlignment="1">
      <alignment horizontal="left"/>
    </xf>
    <xf numFmtId="0" fontId="0" fillId="0" borderId="29" xfId="0" applyBorder="1" applyAlignment="1">
      <alignment horizontal="left"/>
    </xf>
    <xf numFmtId="0" fontId="73" fillId="0" borderId="12" xfId="0" applyFont="1" applyBorder="1" applyAlignment="1">
      <alignment horizontal="center" vertical="top" wrapText="1"/>
    </xf>
    <xf numFmtId="0" fontId="73" fillId="0" borderId="12" xfId="0" applyFont="1" applyBorder="1" applyAlignment="1">
      <alignment horizontal="center" vertical="top"/>
    </xf>
    <xf numFmtId="0" fontId="73" fillId="0" borderId="28" xfId="0" applyFont="1" applyBorder="1" applyAlignment="1">
      <alignment horizontal="center" vertical="top"/>
    </xf>
    <xf numFmtId="0" fontId="0" fillId="0" borderId="26" xfId="0" applyFont="1" applyBorder="1" applyAlignment="1">
      <alignment horizontal="center" vertical="top"/>
    </xf>
    <xf numFmtId="0" fontId="0" fillId="0" borderId="29" xfId="0" applyFont="1" applyBorder="1" applyAlignment="1">
      <alignment horizontal="center" vertical="top"/>
    </xf>
    <xf numFmtId="0" fontId="0" fillId="0" borderId="32" xfId="0" applyFont="1" applyBorder="1" applyAlignment="1">
      <alignment horizontal="center" vertical="top"/>
    </xf>
    <xf numFmtId="0" fontId="52" fillId="0" borderId="25" xfId="0" applyFont="1" applyBorder="1" applyAlignment="1">
      <alignment horizontal="center" vertical="top"/>
    </xf>
    <xf numFmtId="0" fontId="52" fillId="0" borderId="27" xfId="0" applyFont="1" applyBorder="1" applyAlignment="1">
      <alignment horizontal="center" vertical="top"/>
    </xf>
    <xf numFmtId="0" fontId="52" fillId="0" borderId="12" xfId="0" applyFont="1" applyBorder="1" applyAlignment="1">
      <alignment horizontal="center" vertical="top"/>
    </xf>
    <xf numFmtId="0" fontId="52" fillId="0" borderId="28" xfId="0" applyFont="1" applyBorder="1" applyAlignment="1">
      <alignment horizontal="center" vertical="top"/>
    </xf>
    <xf numFmtId="0" fontId="73" fillId="0" borderId="28" xfId="0" applyFont="1" applyBorder="1" applyAlignment="1">
      <alignment horizontal="center" vertical="top" wrapText="1"/>
    </xf>
    <xf numFmtId="0" fontId="52" fillId="0" borderId="30" xfId="0" applyFont="1" applyBorder="1" applyAlignment="1">
      <alignment horizontal="center" vertical="top"/>
    </xf>
    <xf numFmtId="0" fontId="52" fillId="0" borderId="31" xfId="0" applyFont="1" applyBorder="1" applyAlignment="1">
      <alignment horizontal="center" vertical="top"/>
    </xf>
    <xf numFmtId="0" fontId="0" fillId="0" borderId="31" xfId="0" applyFont="1" applyBorder="1" applyAlignment="1">
      <alignment horizontal="center" vertical="top"/>
    </xf>
    <xf numFmtId="0" fontId="0" fillId="0" borderId="12" xfId="0" applyFont="1" applyBorder="1" applyAlignment="1">
      <alignment horizontal="center" vertical="top"/>
    </xf>
    <xf numFmtId="174" fontId="0" fillId="0" borderId="0" xfId="0" applyNumberFormat="1" applyAlignment="1">
      <alignment horizontal="center"/>
    </xf>
    <xf numFmtId="0" fontId="0" fillId="0" borderId="12" xfId="0" applyNumberFormat="1" applyFont="1" applyBorder="1" applyAlignment="1">
      <alignment horizontal="center" vertical="top" wrapText="1"/>
    </xf>
    <xf numFmtId="0" fontId="0" fillId="0" borderId="12" xfId="0" applyBorder="1" applyAlignment="1">
      <alignment horizontal="center" vertical="top" wrapText="1"/>
    </xf>
    <xf numFmtId="0" fontId="0" fillId="0" borderId="12" xfId="0" applyBorder="1" applyAlignment="1">
      <alignment horizontal="center" vertical="top"/>
    </xf>
    <xf numFmtId="0" fontId="0" fillId="0" borderId="26" xfId="0" applyBorder="1" applyAlignment="1">
      <alignment horizontal="left" wrapText="1"/>
    </xf>
    <xf numFmtId="0" fontId="0" fillId="0" borderId="30" xfId="0" applyFont="1" applyBorder="1" applyAlignment="1">
      <alignment horizontal="center" vertical="top"/>
    </xf>
    <xf numFmtId="0" fontId="0" fillId="0" borderId="25" xfId="0" applyFont="1" applyBorder="1" applyAlignment="1">
      <alignment horizontal="center" vertical="top"/>
    </xf>
    <xf numFmtId="0" fontId="0" fillId="0" borderId="27" xfId="0" applyFont="1" applyBorder="1" applyAlignment="1">
      <alignment horizontal="center" vertical="top"/>
    </xf>
    <xf numFmtId="0" fontId="0" fillId="0" borderId="28" xfId="0" applyFont="1" applyBorder="1" applyAlignment="1">
      <alignment horizontal="center" vertical="top"/>
    </xf>
    <xf numFmtId="174" fontId="0" fillId="0" borderId="12" xfId="0" applyNumberFormat="1" applyFont="1" applyBorder="1" applyAlignment="1">
      <alignment horizontal="center" vertical="top"/>
    </xf>
    <xf numFmtId="174" fontId="0" fillId="0" borderId="28" xfId="0" applyNumberFormat="1" applyFont="1" applyBorder="1" applyAlignment="1">
      <alignment horizontal="center" vertical="top"/>
    </xf>
    <xf numFmtId="0" fontId="66" fillId="0" borderId="0" xfId="0" applyFont="1" applyAlignment="1">
      <alignment horizontal="left"/>
    </xf>
  </cellXfs>
  <cellStyles count="397">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20% - 강조색1" xfId="7" xr:uid="{00000000-0005-0000-0000-000006000000}"/>
    <cellStyle name="20% - 강조색2" xfId="8" xr:uid="{00000000-0005-0000-0000-000007000000}"/>
    <cellStyle name="20% - 강조색3" xfId="9" xr:uid="{00000000-0005-0000-0000-000008000000}"/>
    <cellStyle name="20% - 강조색4" xfId="10" xr:uid="{00000000-0005-0000-0000-000009000000}"/>
    <cellStyle name="20% - 강조색5" xfId="11" xr:uid="{00000000-0005-0000-0000-00000A000000}"/>
    <cellStyle name="20% - 강조색6" xfId="12" xr:uid="{00000000-0005-0000-0000-00000B000000}"/>
    <cellStyle name="40% - Accent1 2" xfId="13" xr:uid="{00000000-0005-0000-0000-00000C000000}"/>
    <cellStyle name="40% - Accent2 2" xfId="14" xr:uid="{00000000-0005-0000-0000-00000D000000}"/>
    <cellStyle name="40% - Accent3 2" xfId="15" xr:uid="{00000000-0005-0000-0000-00000E000000}"/>
    <cellStyle name="40% - Accent4 2" xfId="16" xr:uid="{00000000-0005-0000-0000-00000F000000}"/>
    <cellStyle name="40% - Accent5 2" xfId="17" xr:uid="{00000000-0005-0000-0000-000010000000}"/>
    <cellStyle name="40% - Accent6 2" xfId="18" xr:uid="{00000000-0005-0000-0000-000011000000}"/>
    <cellStyle name="40% - 강조색1" xfId="19" xr:uid="{00000000-0005-0000-0000-000012000000}"/>
    <cellStyle name="40% - 강조색2" xfId="20" xr:uid="{00000000-0005-0000-0000-000013000000}"/>
    <cellStyle name="40% - 강조색3" xfId="21" xr:uid="{00000000-0005-0000-0000-000014000000}"/>
    <cellStyle name="40% - 강조색4" xfId="22" xr:uid="{00000000-0005-0000-0000-000015000000}"/>
    <cellStyle name="40% - 강조색5" xfId="23" xr:uid="{00000000-0005-0000-0000-000016000000}"/>
    <cellStyle name="40% - 강조색6" xfId="24" xr:uid="{00000000-0005-0000-0000-000017000000}"/>
    <cellStyle name="60% - Accent1 2" xfId="25" xr:uid="{00000000-0005-0000-0000-000018000000}"/>
    <cellStyle name="60% - Accent2 2" xfId="26" xr:uid="{00000000-0005-0000-0000-000019000000}"/>
    <cellStyle name="60% - Accent3 2" xfId="27" xr:uid="{00000000-0005-0000-0000-00001A000000}"/>
    <cellStyle name="60% - Accent4 2" xfId="28" xr:uid="{00000000-0005-0000-0000-00001B000000}"/>
    <cellStyle name="60% - Accent5 2" xfId="29" xr:uid="{00000000-0005-0000-0000-00001C000000}"/>
    <cellStyle name="60% - Accent6 2" xfId="30" xr:uid="{00000000-0005-0000-0000-00001D000000}"/>
    <cellStyle name="60% - 강조색1" xfId="31" xr:uid="{00000000-0005-0000-0000-00001E000000}"/>
    <cellStyle name="60% - 강조색2" xfId="32" xr:uid="{00000000-0005-0000-0000-00001F000000}"/>
    <cellStyle name="60% - 강조색3" xfId="33" xr:uid="{00000000-0005-0000-0000-000020000000}"/>
    <cellStyle name="60% - 강조색4" xfId="34" xr:uid="{00000000-0005-0000-0000-000021000000}"/>
    <cellStyle name="60% - 강조색5" xfId="35" xr:uid="{00000000-0005-0000-0000-000022000000}"/>
    <cellStyle name="60% - 강조색6" xfId="36" xr:uid="{00000000-0005-0000-0000-000023000000}"/>
    <cellStyle name="Accent1 2" xfId="37" xr:uid="{00000000-0005-0000-0000-000024000000}"/>
    <cellStyle name="Accent2 2" xfId="38" xr:uid="{00000000-0005-0000-0000-000025000000}"/>
    <cellStyle name="Accent3 2" xfId="39" xr:uid="{00000000-0005-0000-0000-000026000000}"/>
    <cellStyle name="Accent4 2" xfId="40" xr:uid="{00000000-0005-0000-0000-000027000000}"/>
    <cellStyle name="Accent5 2" xfId="41" xr:uid="{00000000-0005-0000-0000-000028000000}"/>
    <cellStyle name="Accent6 2" xfId="42" xr:uid="{00000000-0005-0000-0000-000029000000}"/>
    <cellStyle name="Bad 2" xfId="43" xr:uid="{00000000-0005-0000-0000-00002A000000}"/>
    <cellStyle name="Calculation 2" xfId="44" xr:uid="{00000000-0005-0000-0000-00002B000000}"/>
    <cellStyle name="Check Cell 2" xfId="45" xr:uid="{00000000-0005-0000-0000-00002C000000}"/>
    <cellStyle name="Comma" xfId="46" builtinId="3"/>
    <cellStyle name="Comma 10" xfId="47" xr:uid="{00000000-0005-0000-0000-00002E000000}"/>
    <cellStyle name="Comma 11" xfId="48" xr:uid="{00000000-0005-0000-0000-00002F000000}"/>
    <cellStyle name="Comma 12" xfId="49" xr:uid="{00000000-0005-0000-0000-000030000000}"/>
    <cellStyle name="Comma 13" xfId="50" xr:uid="{00000000-0005-0000-0000-000031000000}"/>
    <cellStyle name="Comma 14" xfId="51" xr:uid="{00000000-0005-0000-0000-000032000000}"/>
    <cellStyle name="Comma 15" xfId="52" xr:uid="{00000000-0005-0000-0000-000033000000}"/>
    <cellStyle name="Comma 16" xfId="53" xr:uid="{00000000-0005-0000-0000-000034000000}"/>
    <cellStyle name="Comma 17" xfId="54" xr:uid="{00000000-0005-0000-0000-000035000000}"/>
    <cellStyle name="Comma 18" xfId="55" xr:uid="{00000000-0005-0000-0000-000036000000}"/>
    <cellStyle name="Comma 19" xfId="56" xr:uid="{00000000-0005-0000-0000-000037000000}"/>
    <cellStyle name="Comma 2" xfId="57" xr:uid="{00000000-0005-0000-0000-000038000000}"/>
    <cellStyle name="Comma 2 10" xfId="58" xr:uid="{00000000-0005-0000-0000-000039000000}"/>
    <cellStyle name="Comma 2 11" xfId="59" xr:uid="{00000000-0005-0000-0000-00003A000000}"/>
    <cellStyle name="Comma 2 12" xfId="60" xr:uid="{00000000-0005-0000-0000-00003B000000}"/>
    <cellStyle name="Comma 2 13" xfId="61" xr:uid="{00000000-0005-0000-0000-00003C000000}"/>
    <cellStyle name="Comma 2 14" xfId="62" xr:uid="{00000000-0005-0000-0000-00003D000000}"/>
    <cellStyle name="Comma 2 15" xfId="63" xr:uid="{00000000-0005-0000-0000-00003E000000}"/>
    <cellStyle name="Comma 2 16" xfId="64" xr:uid="{00000000-0005-0000-0000-00003F000000}"/>
    <cellStyle name="Comma 2 17" xfId="65" xr:uid="{00000000-0005-0000-0000-000040000000}"/>
    <cellStyle name="Comma 2 18" xfId="66" xr:uid="{00000000-0005-0000-0000-000041000000}"/>
    <cellStyle name="Comma 2 19" xfId="67" xr:uid="{00000000-0005-0000-0000-000042000000}"/>
    <cellStyle name="Comma 2 2" xfId="68" xr:uid="{00000000-0005-0000-0000-000043000000}"/>
    <cellStyle name="Comma 2 20" xfId="69" xr:uid="{00000000-0005-0000-0000-000044000000}"/>
    <cellStyle name="Comma 2 21" xfId="70" xr:uid="{00000000-0005-0000-0000-000045000000}"/>
    <cellStyle name="Comma 2 22" xfId="71" xr:uid="{00000000-0005-0000-0000-000046000000}"/>
    <cellStyle name="Comma 2 23" xfId="72" xr:uid="{00000000-0005-0000-0000-000047000000}"/>
    <cellStyle name="Comma 2 24" xfId="73" xr:uid="{00000000-0005-0000-0000-000048000000}"/>
    <cellStyle name="Comma 2 25" xfId="74" xr:uid="{00000000-0005-0000-0000-000049000000}"/>
    <cellStyle name="Comma 2 26" xfId="75" xr:uid="{00000000-0005-0000-0000-00004A000000}"/>
    <cellStyle name="Comma 2 27" xfId="76" xr:uid="{00000000-0005-0000-0000-00004B000000}"/>
    <cellStyle name="Comma 2 28" xfId="77" xr:uid="{00000000-0005-0000-0000-00004C000000}"/>
    <cellStyle name="Comma 2 29" xfId="78" xr:uid="{00000000-0005-0000-0000-00004D000000}"/>
    <cellStyle name="Comma 2 3" xfId="79" xr:uid="{00000000-0005-0000-0000-00004E000000}"/>
    <cellStyle name="Comma 2 3 2" xfId="80" xr:uid="{00000000-0005-0000-0000-00004F000000}"/>
    <cellStyle name="Comma 2 30" xfId="81" xr:uid="{00000000-0005-0000-0000-000050000000}"/>
    <cellStyle name="Comma 2 31" xfId="82" xr:uid="{00000000-0005-0000-0000-000051000000}"/>
    <cellStyle name="Comma 2 32" xfId="83" xr:uid="{00000000-0005-0000-0000-000052000000}"/>
    <cellStyle name="Comma 2 33" xfId="84" xr:uid="{00000000-0005-0000-0000-000053000000}"/>
    <cellStyle name="Comma 2 34" xfId="85" xr:uid="{00000000-0005-0000-0000-000054000000}"/>
    <cellStyle name="Comma 2 35" xfId="86" xr:uid="{00000000-0005-0000-0000-000055000000}"/>
    <cellStyle name="Comma 2 36" xfId="87" xr:uid="{00000000-0005-0000-0000-000056000000}"/>
    <cellStyle name="Comma 2 37" xfId="88" xr:uid="{00000000-0005-0000-0000-000057000000}"/>
    <cellStyle name="Comma 2 38" xfId="89" xr:uid="{00000000-0005-0000-0000-000058000000}"/>
    <cellStyle name="Comma 2 39" xfId="90" xr:uid="{00000000-0005-0000-0000-000059000000}"/>
    <cellStyle name="Comma 2 4" xfId="91" xr:uid="{00000000-0005-0000-0000-00005A000000}"/>
    <cellStyle name="Comma 2 40" xfId="92" xr:uid="{00000000-0005-0000-0000-00005B000000}"/>
    <cellStyle name="Comma 2 41" xfId="93" xr:uid="{00000000-0005-0000-0000-00005C000000}"/>
    <cellStyle name="Comma 2 5" xfId="94" xr:uid="{00000000-0005-0000-0000-00005D000000}"/>
    <cellStyle name="Comma 2 6" xfId="95" xr:uid="{00000000-0005-0000-0000-00005E000000}"/>
    <cellStyle name="Comma 2 7" xfId="96" xr:uid="{00000000-0005-0000-0000-00005F000000}"/>
    <cellStyle name="Comma 2 8" xfId="97" xr:uid="{00000000-0005-0000-0000-000060000000}"/>
    <cellStyle name="Comma 2 9" xfId="98" xr:uid="{00000000-0005-0000-0000-000061000000}"/>
    <cellStyle name="Comma 2_14-158.PSX" xfId="99" xr:uid="{00000000-0005-0000-0000-000062000000}"/>
    <cellStyle name="Comma 20" xfId="100" xr:uid="{00000000-0005-0000-0000-000063000000}"/>
    <cellStyle name="Comma 21" xfId="101" xr:uid="{00000000-0005-0000-0000-000064000000}"/>
    <cellStyle name="Comma 22" xfId="102" xr:uid="{00000000-0005-0000-0000-000065000000}"/>
    <cellStyle name="Comma 23" xfId="103" xr:uid="{00000000-0005-0000-0000-000066000000}"/>
    <cellStyle name="Comma 24" xfId="104" xr:uid="{00000000-0005-0000-0000-000067000000}"/>
    <cellStyle name="Comma 25" xfId="105" xr:uid="{00000000-0005-0000-0000-000068000000}"/>
    <cellStyle name="Comma 26" xfId="106" xr:uid="{00000000-0005-0000-0000-000069000000}"/>
    <cellStyle name="Comma 27" xfId="107" xr:uid="{00000000-0005-0000-0000-00006A000000}"/>
    <cellStyle name="Comma 28" xfId="108" xr:uid="{00000000-0005-0000-0000-00006B000000}"/>
    <cellStyle name="Comma 29" xfId="109" xr:uid="{00000000-0005-0000-0000-00006C000000}"/>
    <cellStyle name="Comma 3" xfId="110" xr:uid="{00000000-0005-0000-0000-00006D000000}"/>
    <cellStyle name="Comma 3 10" xfId="111" xr:uid="{00000000-0005-0000-0000-00006E000000}"/>
    <cellStyle name="Comma 3 2" xfId="112" xr:uid="{00000000-0005-0000-0000-00006F000000}"/>
    <cellStyle name="Comma 3 2 2" xfId="113" xr:uid="{00000000-0005-0000-0000-000070000000}"/>
    <cellStyle name="Comma 30" xfId="114" xr:uid="{00000000-0005-0000-0000-000071000000}"/>
    <cellStyle name="Comma 31" xfId="115" xr:uid="{00000000-0005-0000-0000-000072000000}"/>
    <cellStyle name="Comma 32" xfId="116" xr:uid="{00000000-0005-0000-0000-000073000000}"/>
    <cellStyle name="Comma 4" xfId="117" xr:uid="{00000000-0005-0000-0000-000074000000}"/>
    <cellStyle name="Comma 5" xfId="118" xr:uid="{00000000-0005-0000-0000-000075000000}"/>
    <cellStyle name="Comma 6" xfId="119" xr:uid="{00000000-0005-0000-0000-000076000000}"/>
    <cellStyle name="Comma 7" xfId="120" xr:uid="{00000000-0005-0000-0000-000077000000}"/>
    <cellStyle name="Comma 8" xfId="121" xr:uid="{00000000-0005-0000-0000-000078000000}"/>
    <cellStyle name="Comma 9" xfId="122" xr:uid="{00000000-0005-0000-0000-000079000000}"/>
    <cellStyle name="Comma0" xfId="123" xr:uid="{00000000-0005-0000-0000-00007A000000}"/>
    <cellStyle name="Currency 10" xfId="124" xr:uid="{00000000-0005-0000-0000-00007B000000}"/>
    <cellStyle name="Currency 11" xfId="125" xr:uid="{00000000-0005-0000-0000-00007C000000}"/>
    <cellStyle name="Currency 12" xfId="126" xr:uid="{00000000-0005-0000-0000-00007D000000}"/>
    <cellStyle name="Currency 13" xfId="127" xr:uid="{00000000-0005-0000-0000-00007E000000}"/>
    <cellStyle name="Currency 14" xfId="128" xr:uid="{00000000-0005-0000-0000-00007F000000}"/>
    <cellStyle name="Currency 2" xfId="129" xr:uid="{00000000-0005-0000-0000-000080000000}"/>
    <cellStyle name="Currency 3" xfId="130" xr:uid="{00000000-0005-0000-0000-000081000000}"/>
    <cellStyle name="Currency 4" xfId="131" xr:uid="{00000000-0005-0000-0000-000082000000}"/>
    <cellStyle name="Currency 5" xfId="132" xr:uid="{00000000-0005-0000-0000-000083000000}"/>
    <cellStyle name="Currency 6" xfId="133" xr:uid="{00000000-0005-0000-0000-000084000000}"/>
    <cellStyle name="Currency 7" xfId="134" xr:uid="{00000000-0005-0000-0000-000085000000}"/>
    <cellStyle name="Currency 8" xfId="135" xr:uid="{00000000-0005-0000-0000-000086000000}"/>
    <cellStyle name="Currency 9" xfId="136" xr:uid="{00000000-0005-0000-0000-000087000000}"/>
    <cellStyle name="Currency0" xfId="137" xr:uid="{00000000-0005-0000-0000-000088000000}"/>
    <cellStyle name="Date" xfId="138" xr:uid="{00000000-0005-0000-0000-000089000000}"/>
    <cellStyle name="Explanatory Text 2" xfId="139" xr:uid="{00000000-0005-0000-0000-00008A000000}"/>
    <cellStyle name="Fixed" xfId="140" xr:uid="{00000000-0005-0000-0000-00008B000000}"/>
    <cellStyle name="Good 2" xfId="141" xr:uid="{00000000-0005-0000-0000-00008C000000}"/>
    <cellStyle name="Heading 1 2" xfId="142" xr:uid="{00000000-0005-0000-0000-00008D000000}"/>
    <cellStyle name="Heading 2 2" xfId="143" xr:uid="{00000000-0005-0000-0000-00008E000000}"/>
    <cellStyle name="Heading 3 2" xfId="144" xr:uid="{00000000-0005-0000-0000-00008F000000}"/>
    <cellStyle name="Heading 4 2" xfId="145" xr:uid="{00000000-0005-0000-0000-000090000000}"/>
    <cellStyle name="Hyperlink" xfId="146" builtinId="8"/>
    <cellStyle name="Input 2" xfId="147" xr:uid="{00000000-0005-0000-0000-000092000000}"/>
    <cellStyle name="Linked Cell 2" xfId="148" xr:uid="{00000000-0005-0000-0000-000093000000}"/>
    <cellStyle name="Neutral 2" xfId="149" xr:uid="{00000000-0005-0000-0000-000094000000}"/>
    <cellStyle name="Normal" xfId="0" builtinId="0"/>
    <cellStyle name="Normal 10" xfId="150" xr:uid="{00000000-0005-0000-0000-000096000000}"/>
    <cellStyle name="Normal 10 2 2 2" xfId="151" xr:uid="{00000000-0005-0000-0000-000097000000}"/>
    <cellStyle name="Normal 11" xfId="152" xr:uid="{00000000-0005-0000-0000-000098000000}"/>
    <cellStyle name="Normal 12" xfId="153" xr:uid="{00000000-0005-0000-0000-000099000000}"/>
    <cellStyle name="Normal 13" xfId="154" xr:uid="{00000000-0005-0000-0000-00009A000000}"/>
    <cellStyle name="Normal 14" xfId="155" xr:uid="{00000000-0005-0000-0000-00009B000000}"/>
    <cellStyle name="Normal 15" xfId="156" xr:uid="{00000000-0005-0000-0000-00009C000000}"/>
    <cellStyle name="Normal 16" xfId="157" xr:uid="{00000000-0005-0000-0000-00009D000000}"/>
    <cellStyle name="Normal 17" xfId="158" xr:uid="{00000000-0005-0000-0000-00009E000000}"/>
    <cellStyle name="Normal 18" xfId="159" xr:uid="{00000000-0005-0000-0000-00009F000000}"/>
    <cellStyle name="Normal 19" xfId="160" xr:uid="{00000000-0005-0000-0000-0000A0000000}"/>
    <cellStyle name="Normal 2" xfId="161" xr:uid="{00000000-0005-0000-0000-0000A1000000}"/>
    <cellStyle name="Normal 2 10" xfId="162" xr:uid="{00000000-0005-0000-0000-0000A2000000}"/>
    <cellStyle name="Normal 2 11" xfId="163" xr:uid="{00000000-0005-0000-0000-0000A3000000}"/>
    <cellStyle name="Normal 2 12" xfId="164" xr:uid="{00000000-0005-0000-0000-0000A4000000}"/>
    <cellStyle name="Normal 2 13" xfId="165" xr:uid="{00000000-0005-0000-0000-0000A5000000}"/>
    <cellStyle name="Normal 2 14" xfId="166" xr:uid="{00000000-0005-0000-0000-0000A6000000}"/>
    <cellStyle name="Normal 2 15" xfId="167" xr:uid="{00000000-0005-0000-0000-0000A7000000}"/>
    <cellStyle name="Normal 2 16" xfId="168" xr:uid="{00000000-0005-0000-0000-0000A8000000}"/>
    <cellStyle name="Normal 2 17" xfId="169" xr:uid="{00000000-0005-0000-0000-0000A9000000}"/>
    <cellStyle name="Normal 2 18" xfId="170" xr:uid="{00000000-0005-0000-0000-0000AA000000}"/>
    <cellStyle name="Normal 2 19" xfId="171" xr:uid="{00000000-0005-0000-0000-0000AB000000}"/>
    <cellStyle name="Normal 2 2" xfId="172" xr:uid="{00000000-0005-0000-0000-0000AC000000}"/>
    <cellStyle name="Normal 2 20" xfId="173" xr:uid="{00000000-0005-0000-0000-0000AD000000}"/>
    <cellStyle name="Normal 2 21" xfId="174" xr:uid="{00000000-0005-0000-0000-0000AE000000}"/>
    <cellStyle name="Normal 2 22" xfId="175" xr:uid="{00000000-0005-0000-0000-0000AF000000}"/>
    <cellStyle name="Normal 2 23" xfId="176" xr:uid="{00000000-0005-0000-0000-0000B0000000}"/>
    <cellStyle name="Normal 2 24" xfId="177" xr:uid="{00000000-0005-0000-0000-0000B1000000}"/>
    <cellStyle name="Normal 2 25" xfId="178" xr:uid="{00000000-0005-0000-0000-0000B2000000}"/>
    <cellStyle name="Normal 2 26" xfId="179" xr:uid="{00000000-0005-0000-0000-0000B3000000}"/>
    <cellStyle name="Normal 2 27" xfId="180" xr:uid="{00000000-0005-0000-0000-0000B4000000}"/>
    <cellStyle name="Normal 2 28" xfId="181" xr:uid="{00000000-0005-0000-0000-0000B5000000}"/>
    <cellStyle name="Normal 2 29" xfId="182" xr:uid="{00000000-0005-0000-0000-0000B6000000}"/>
    <cellStyle name="Normal 2 3" xfId="183" xr:uid="{00000000-0005-0000-0000-0000B7000000}"/>
    <cellStyle name="Normal 2 30" xfId="184" xr:uid="{00000000-0005-0000-0000-0000B8000000}"/>
    <cellStyle name="Normal 2 31" xfId="185" xr:uid="{00000000-0005-0000-0000-0000B9000000}"/>
    <cellStyle name="Normal 2 32" xfId="186" xr:uid="{00000000-0005-0000-0000-0000BA000000}"/>
    <cellStyle name="Normal 2 33" xfId="187" xr:uid="{00000000-0005-0000-0000-0000BB000000}"/>
    <cellStyle name="Normal 2 34" xfId="188" xr:uid="{00000000-0005-0000-0000-0000BC000000}"/>
    <cellStyle name="Normal 2 35" xfId="189" xr:uid="{00000000-0005-0000-0000-0000BD000000}"/>
    <cellStyle name="Normal 2 36" xfId="190" xr:uid="{00000000-0005-0000-0000-0000BE000000}"/>
    <cellStyle name="Normal 2 37" xfId="191" xr:uid="{00000000-0005-0000-0000-0000BF000000}"/>
    <cellStyle name="Normal 2 38" xfId="192" xr:uid="{00000000-0005-0000-0000-0000C0000000}"/>
    <cellStyle name="Normal 2 4" xfId="193" xr:uid="{00000000-0005-0000-0000-0000C1000000}"/>
    <cellStyle name="Normal 2 5" xfId="194" xr:uid="{00000000-0005-0000-0000-0000C2000000}"/>
    <cellStyle name="Normal 2 6" xfId="195" xr:uid="{00000000-0005-0000-0000-0000C3000000}"/>
    <cellStyle name="Normal 2 7" xfId="196" xr:uid="{00000000-0005-0000-0000-0000C4000000}"/>
    <cellStyle name="Normal 2 8" xfId="197" xr:uid="{00000000-0005-0000-0000-0000C5000000}"/>
    <cellStyle name="Normal 2 9" xfId="198" xr:uid="{00000000-0005-0000-0000-0000C6000000}"/>
    <cellStyle name="Normal 2_14-158.PSX" xfId="199" xr:uid="{00000000-0005-0000-0000-0000C7000000}"/>
    <cellStyle name="Normal 20" xfId="200" xr:uid="{00000000-0005-0000-0000-0000C8000000}"/>
    <cellStyle name="Normal 21" xfId="201" xr:uid="{00000000-0005-0000-0000-0000C9000000}"/>
    <cellStyle name="Normal 22" xfId="202" xr:uid="{00000000-0005-0000-0000-0000CA000000}"/>
    <cellStyle name="Normal 23" xfId="203" xr:uid="{00000000-0005-0000-0000-0000CB000000}"/>
    <cellStyle name="Normal 24" xfId="204" xr:uid="{00000000-0005-0000-0000-0000CC000000}"/>
    <cellStyle name="Normal 25" xfId="205" xr:uid="{00000000-0005-0000-0000-0000CD000000}"/>
    <cellStyle name="Normal 26" xfId="206" xr:uid="{00000000-0005-0000-0000-0000CE000000}"/>
    <cellStyle name="Normal 27" xfId="207" xr:uid="{00000000-0005-0000-0000-0000CF000000}"/>
    <cellStyle name="Normal 28" xfId="208" xr:uid="{00000000-0005-0000-0000-0000D0000000}"/>
    <cellStyle name="Normal 29" xfId="209" xr:uid="{00000000-0005-0000-0000-0000D1000000}"/>
    <cellStyle name="Normal 3" xfId="210" xr:uid="{00000000-0005-0000-0000-0000D2000000}"/>
    <cellStyle name="Normal 3 10" xfId="211" xr:uid="{00000000-0005-0000-0000-0000D3000000}"/>
    <cellStyle name="Normal 3 11" xfId="212" xr:uid="{00000000-0005-0000-0000-0000D4000000}"/>
    <cellStyle name="Normal 3 12" xfId="213" xr:uid="{00000000-0005-0000-0000-0000D5000000}"/>
    <cellStyle name="Normal 3 13" xfId="214" xr:uid="{00000000-0005-0000-0000-0000D6000000}"/>
    <cellStyle name="Normal 3 14" xfId="215" xr:uid="{00000000-0005-0000-0000-0000D7000000}"/>
    <cellStyle name="Normal 3 15" xfId="216" xr:uid="{00000000-0005-0000-0000-0000D8000000}"/>
    <cellStyle name="Normal 3 16" xfId="217" xr:uid="{00000000-0005-0000-0000-0000D9000000}"/>
    <cellStyle name="Normal 3 17" xfId="218" xr:uid="{00000000-0005-0000-0000-0000DA000000}"/>
    <cellStyle name="Normal 3 18" xfId="219" xr:uid="{00000000-0005-0000-0000-0000DB000000}"/>
    <cellStyle name="Normal 3 19" xfId="220" xr:uid="{00000000-0005-0000-0000-0000DC000000}"/>
    <cellStyle name="Normal 3 2" xfId="221" xr:uid="{00000000-0005-0000-0000-0000DD000000}"/>
    <cellStyle name="Normal 3 2 2" xfId="222" xr:uid="{00000000-0005-0000-0000-0000DE000000}"/>
    <cellStyle name="Normal 3 2 3" xfId="223" xr:uid="{00000000-0005-0000-0000-0000DF000000}"/>
    <cellStyle name="Normal 3 2 4" xfId="224" xr:uid="{00000000-0005-0000-0000-0000E0000000}"/>
    <cellStyle name="Normal 3 2 5" xfId="225" xr:uid="{00000000-0005-0000-0000-0000E1000000}"/>
    <cellStyle name="Normal 3 2 6" xfId="226" xr:uid="{00000000-0005-0000-0000-0000E2000000}"/>
    <cellStyle name="Normal 3 2 7" xfId="227" xr:uid="{00000000-0005-0000-0000-0000E3000000}"/>
    <cellStyle name="Normal 3 2_Sheet100" xfId="228" xr:uid="{00000000-0005-0000-0000-0000E4000000}"/>
    <cellStyle name="Normal 3 20" xfId="229" xr:uid="{00000000-0005-0000-0000-0000E5000000}"/>
    <cellStyle name="Normal 3 21" xfId="230" xr:uid="{00000000-0005-0000-0000-0000E6000000}"/>
    <cellStyle name="Normal 3 22" xfId="231" xr:uid="{00000000-0005-0000-0000-0000E7000000}"/>
    <cellStyle name="Normal 3 23" xfId="232" xr:uid="{00000000-0005-0000-0000-0000E8000000}"/>
    <cellStyle name="Normal 3 24" xfId="233" xr:uid="{00000000-0005-0000-0000-0000E9000000}"/>
    <cellStyle name="Normal 3 25" xfId="234" xr:uid="{00000000-0005-0000-0000-0000EA000000}"/>
    <cellStyle name="Normal 3 26" xfId="235" xr:uid="{00000000-0005-0000-0000-0000EB000000}"/>
    <cellStyle name="Normal 3 27" xfId="236" xr:uid="{00000000-0005-0000-0000-0000EC000000}"/>
    <cellStyle name="Normal 3 28" xfId="237" xr:uid="{00000000-0005-0000-0000-0000ED000000}"/>
    <cellStyle name="Normal 3 29" xfId="238" xr:uid="{00000000-0005-0000-0000-0000EE000000}"/>
    <cellStyle name="Normal 3 3" xfId="239" xr:uid="{00000000-0005-0000-0000-0000EF000000}"/>
    <cellStyle name="Normal 3 30" xfId="240" xr:uid="{00000000-0005-0000-0000-0000F0000000}"/>
    <cellStyle name="Normal 3 31" xfId="241" xr:uid="{00000000-0005-0000-0000-0000F1000000}"/>
    <cellStyle name="Normal 3 32" xfId="242" xr:uid="{00000000-0005-0000-0000-0000F2000000}"/>
    <cellStyle name="Normal 3 33" xfId="243" xr:uid="{00000000-0005-0000-0000-0000F3000000}"/>
    <cellStyle name="Normal 3 34" xfId="244" xr:uid="{00000000-0005-0000-0000-0000F4000000}"/>
    <cellStyle name="Normal 3 35" xfId="245" xr:uid="{00000000-0005-0000-0000-0000F5000000}"/>
    <cellStyle name="Normal 3 36" xfId="246" xr:uid="{00000000-0005-0000-0000-0000F6000000}"/>
    <cellStyle name="Normal 3 4" xfId="247" xr:uid="{00000000-0005-0000-0000-0000F7000000}"/>
    <cellStyle name="Normal 3 5" xfId="248" xr:uid="{00000000-0005-0000-0000-0000F8000000}"/>
    <cellStyle name="Normal 3 6" xfId="249" xr:uid="{00000000-0005-0000-0000-0000F9000000}"/>
    <cellStyle name="Normal 3 7" xfId="250" xr:uid="{00000000-0005-0000-0000-0000FA000000}"/>
    <cellStyle name="Normal 3 8" xfId="251" xr:uid="{00000000-0005-0000-0000-0000FB000000}"/>
    <cellStyle name="Normal 3 9" xfId="252" xr:uid="{00000000-0005-0000-0000-0000FC000000}"/>
    <cellStyle name="Normal 3_14-158.PSX" xfId="253" xr:uid="{00000000-0005-0000-0000-0000FD000000}"/>
    <cellStyle name="Normal 30" xfId="254" xr:uid="{00000000-0005-0000-0000-0000FE000000}"/>
    <cellStyle name="Normal 31" xfId="255" xr:uid="{00000000-0005-0000-0000-0000FF000000}"/>
    <cellStyle name="Normal 32" xfId="256" xr:uid="{00000000-0005-0000-0000-000000010000}"/>
    <cellStyle name="Normal 33" xfId="257" xr:uid="{00000000-0005-0000-0000-000001010000}"/>
    <cellStyle name="Normal 34" xfId="258" xr:uid="{00000000-0005-0000-0000-000002010000}"/>
    <cellStyle name="Normal 35" xfId="259" xr:uid="{00000000-0005-0000-0000-000003010000}"/>
    <cellStyle name="Normal 36" xfId="260" xr:uid="{00000000-0005-0000-0000-000004010000}"/>
    <cellStyle name="Normal 37" xfId="261" xr:uid="{00000000-0005-0000-0000-000005010000}"/>
    <cellStyle name="Normal 38" xfId="262" xr:uid="{00000000-0005-0000-0000-000006010000}"/>
    <cellStyle name="Normal 39" xfId="263" xr:uid="{00000000-0005-0000-0000-000007010000}"/>
    <cellStyle name="Normal 4" xfId="264" xr:uid="{00000000-0005-0000-0000-000008010000}"/>
    <cellStyle name="Normal 4 2" xfId="265" xr:uid="{00000000-0005-0000-0000-000009010000}"/>
    <cellStyle name="Normal 4 3" xfId="266" xr:uid="{00000000-0005-0000-0000-00000A010000}"/>
    <cellStyle name="Normal 4 4" xfId="267" xr:uid="{00000000-0005-0000-0000-00000B010000}"/>
    <cellStyle name="Normal 4 5" xfId="268" xr:uid="{00000000-0005-0000-0000-00000C010000}"/>
    <cellStyle name="Normal 4 6" xfId="269" xr:uid="{00000000-0005-0000-0000-00000D010000}"/>
    <cellStyle name="Normal 4 7" xfId="270" xr:uid="{00000000-0005-0000-0000-00000E010000}"/>
    <cellStyle name="Normal 4_BASIC DRESS PRODUCTION TP" xfId="271" xr:uid="{00000000-0005-0000-0000-00000F010000}"/>
    <cellStyle name="Normal 40" xfId="272" xr:uid="{00000000-0005-0000-0000-000010010000}"/>
    <cellStyle name="Normal 41" xfId="273" xr:uid="{00000000-0005-0000-0000-000011010000}"/>
    <cellStyle name="Normal 42" xfId="274" xr:uid="{00000000-0005-0000-0000-000012010000}"/>
    <cellStyle name="Normal 43" xfId="275" xr:uid="{00000000-0005-0000-0000-000013010000}"/>
    <cellStyle name="Normal 44" xfId="276" xr:uid="{00000000-0005-0000-0000-000014010000}"/>
    <cellStyle name="Normal 45" xfId="277" xr:uid="{00000000-0005-0000-0000-000015010000}"/>
    <cellStyle name="Normal 46" xfId="278" xr:uid="{00000000-0005-0000-0000-000016010000}"/>
    <cellStyle name="Normal 47" xfId="279" xr:uid="{00000000-0005-0000-0000-000017010000}"/>
    <cellStyle name="Normal 48" xfId="280" xr:uid="{00000000-0005-0000-0000-000018010000}"/>
    <cellStyle name="Normal 49" xfId="281" xr:uid="{00000000-0005-0000-0000-000019010000}"/>
    <cellStyle name="Normal 5" xfId="282" xr:uid="{00000000-0005-0000-0000-00001A010000}"/>
    <cellStyle name="Normal 5 2" xfId="283" xr:uid="{00000000-0005-0000-0000-00001B010000}"/>
    <cellStyle name="Normal 5 3" xfId="284" xr:uid="{00000000-0005-0000-0000-00001C010000}"/>
    <cellStyle name="Normal 5 4" xfId="285" xr:uid="{00000000-0005-0000-0000-00001D010000}"/>
    <cellStyle name="Normal 5 5" xfId="286" xr:uid="{00000000-0005-0000-0000-00001E010000}"/>
    <cellStyle name="Normal 5 6" xfId="287" xr:uid="{00000000-0005-0000-0000-00001F010000}"/>
    <cellStyle name="Normal 5 7" xfId="288" xr:uid="{00000000-0005-0000-0000-000020010000}"/>
    <cellStyle name="Normal 5_BASIC DRESS PRODUCTION TP" xfId="289" xr:uid="{00000000-0005-0000-0000-000021010000}"/>
    <cellStyle name="Normal 50" xfId="290" xr:uid="{00000000-0005-0000-0000-000022010000}"/>
    <cellStyle name="Normal 6" xfId="291" xr:uid="{00000000-0005-0000-0000-000023010000}"/>
    <cellStyle name="Normal 6 2" xfId="292" xr:uid="{00000000-0005-0000-0000-000024010000}"/>
    <cellStyle name="Normal 6 3" xfId="293" xr:uid="{00000000-0005-0000-0000-000025010000}"/>
    <cellStyle name="Normal 6 4" xfId="294" xr:uid="{00000000-0005-0000-0000-000026010000}"/>
    <cellStyle name="Normal 6 5" xfId="295" xr:uid="{00000000-0005-0000-0000-000027010000}"/>
    <cellStyle name="Normal 6 6" xfId="296" xr:uid="{00000000-0005-0000-0000-000028010000}"/>
    <cellStyle name="Normal 6 7" xfId="297" xr:uid="{00000000-0005-0000-0000-000029010000}"/>
    <cellStyle name="Normal 6_BASIC DRESS PRODUCTION TP" xfId="298" xr:uid="{00000000-0005-0000-0000-00002A010000}"/>
    <cellStyle name="Normal 7" xfId="299" xr:uid="{00000000-0005-0000-0000-00002B010000}"/>
    <cellStyle name="Normal 7 2" xfId="300" xr:uid="{00000000-0005-0000-0000-00002C010000}"/>
    <cellStyle name="Normal 7 3" xfId="301" xr:uid="{00000000-0005-0000-0000-00002D010000}"/>
    <cellStyle name="Normal 7 4" xfId="302" xr:uid="{00000000-0005-0000-0000-00002E010000}"/>
    <cellStyle name="Normal 7 5" xfId="303" xr:uid="{00000000-0005-0000-0000-00002F010000}"/>
    <cellStyle name="Normal 7 6" xfId="304" xr:uid="{00000000-0005-0000-0000-000030010000}"/>
    <cellStyle name="Normal 7 7" xfId="305" xr:uid="{00000000-0005-0000-0000-000031010000}"/>
    <cellStyle name="Normal 8" xfId="306" xr:uid="{00000000-0005-0000-0000-000032010000}"/>
    <cellStyle name="Normal 8 2" xfId="307" xr:uid="{00000000-0005-0000-0000-000033010000}"/>
    <cellStyle name="Normal 8_BASIC DRESS PRODUCTION TP" xfId="308" xr:uid="{00000000-0005-0000-0000-000034010000}"/>
    <cellStyle name="Normal 9" xfId="309" xr:uid="{00000000-0005-0000-0000-000035010000}"/>
    <cellStyle name="Normal 9 2" xfId="310" xr:uid="{00000000-0005-0000-0000-000036010000}"/>
    <cellStyle name="Normal 9_BASIC DRESS PRODUCTION TP" xfId="311" xr:uid="{00000000-0005-0000-0000-000037010000}"/>
    <cellStyle name="Normal_AEO DOC" xfId="312" xr:uid="{00000000-0005-0000-0000-000038010000}"/>
    <cellStyle name="Note 2" xfId="313" xr:uid="{00000000-0005-0000-0000-000039010000}"/>
    <cellStyle name="Note 2 2" xfId="314" xr:uid="{00000000-0005-0000-0000-00003A010000}"/>
    <cellStyle name="Note 2 3" xfId="315" xr:uid="{00000000-0005-0000-0000-00003B010000}"/>
    <cellStyle name="Note 2 4" xfId="316" xr:uid="{00000000-0005-0000-0000-00003C010000}"/>
    <cellStyle name="Note 2 5" xfId="317" xr:uid="{00000000-0005-0000-0000-00003D010000}"/>
    <cellStyle name="Note 2 6" xfId="318" xr:uid="{00000000-0005-0000-0000-00003E010000}"/>
    <cellStyle name="Note 2 7" xfId="319" xr:uid="{00000000-0005-0000-0000-00003F010000}"/>
    <cellStyle name="Note 2_14-158.PSX" xfId="320" xr:uid="{00000000-0005-0000-0000-000040010000}"/>
    <cellStyle name="Note 3" xfId="321" xr:uid="{00000000-0005-0000-0000-000041010000}"/>
    <cellStyle name="Note 3 2" xfId="322" xr:uid="{00000000-0005-0000-0000-000042010000}"/>
    <cellStyle name="Note 3_Detail PL" xfId="323" xr:uid="{00000000-0005-0000-0000-000043010000}"/>
    <cellStyle name="Note 4" xfId="324" xr:uid="{00000000-0005-0000-0000-000044010000}"/>
    <cellStyle name="Note 4 2" xfId="325" xr:uid="{00000000-0005-0000-0000-000045010000}"/>
    <cellStyle name="Note 4_Detail PL" xfId="326" xr:uid="{00000000-0005-0000-0000-000046010000}"/>
    <cellStyle name="Note 5" xfId="327" xr:uid="{00000000-0005-0000-0000-000047010000}"/>
    <cellStyle name="Note 5 2" xfId="328" xr:uid="{00000000-0005-0000-0000-000048010000}"/>
    <cellStyle name="Note 5_Detail PL" xfId="329" xr:uid="{00000000-0005-0000-0000-000049010000}"/>
    <cellStyle name="Note 6" xfId="330" xr:uid="{00000000-0005-0000-0000-00004A010000}"/>
    <cellStyle name="Note 6 2" xfId="331" xr:uid="{00000000-0005-0000-0000-00004B010000}"/>
    <cellStyle name="Note 6_Detail PL" xfId="332" xr:uid="{00000000-0005-0000-0000-00004C010000}"/>
    <cellStyle name="Note 7" xfId="333" xr:uid="{00000000-0005-0000-0000-00004D010000}"/>
    <cellStyle name="Note 7 2" xfId="334" xr:uid="{00000000-0005-0000-0000-00004E010000}"/>
    <cellStyle name="Note 7_Detail PL" xfId="335" xr:uid="{00000000-0005-0000-0000-00004F010000}"/>
    <cellStyle name="Note 8" xfId="336" xr:uid="{00000000-0005-0000-0000-000050010000}"/>
    <cellStyle name="Note 8 2" xfId="337" xr:uid="{00000000-0005-0000-0000-000051010000}"/>
    <cellStyle name="Note 8_Detail PL" xfId="338" xr:uid="{00000000-0005-0000-0000-000052010000}"/>
    <cellStyle name="Note 9" xfId="339" xr:uid="{00000000-0005-0000-0000-000053010000}"/>
    <cellStyle name="Note 9 2" xfId="340" xr:uid="{00000000-0005-0000-0000-000054010000}"/>
    <cellStyle name="Note 9_Detail PL" xfId="341" xr:uid="{00000000-0005-0000-0000-000055010000}"/>
    <cellStyle name="Output 2" xfId="342" xr:uid="{00000000-0005-0000-0000-000056010000}"/>
    <cellStyle name="S4" xfId="343" xr:uid="{00000000-0005-0000-0000-000057010000}"/>
    <cellStyle name="Title 2" xfId="344" xr:uid="{00000000-0005-0000-0000-000058010000}"/>
    <cellStyle name="Total 2" xfId="345" xr:uid="{00000000-0005-0000-0000-000059010000}"/>
    <cellStyle name="Warning Text 2" xfId="346" xr:uid="{00000000-0005-0000-0000-00005A010000}"/>
    <cellStyle name="강조색1" xfId="347" xr:uid="{00000000-0005-0000-0000-00005B010000}"/>
    <cellStyle name="강조색2" xfId="348" xr:uid="{00000000-0005-0000-0000-00005C010000}"/>
    <cellStyle name="강조색3" xfId="349" xr:uid="{00000000-0005-0000-0000-00005D010000}"/>
    <cellStyle name="강조색4" xfId="350" xr:uid="{00000000-0005-0000-0000-00005E010000}"/>
    <cellStyle name="강조색5" xfId="351" xr:uid="{00000000-0005-0000-0000-00005F010000}"/>
    <cellStyle name="강조색6" xfId="352" xr:uid="{00000000-0005-0000-0000-000060010000}"/>
    <cellStyle name="경고문" xfId="353" xr:uid="{00000000-0005-0000-0000-000061010000}"/>
    <cellStyle name="계산" xfId="354" xr:uid="{00000000-0005-0000-0000-000062010000}"/>
    <cellStyle name="나쁨" xfId="355" xr:uid="{00000000-0005-0000-0000-000063010000}"/>
    <cellStyle name="똿뗦먛귟_PRODUCT DETAIL Q1" xfId="356" xr:uid="{00000000-0005-0000-0000-000064010000}"/>
    <cellStyle name="메모" xfId="357" xr:uid="{00000000-0005-0000-0000-000065010000}"/>
    <cellStyle name="믅됞 [0.00]_PRODUCT DETAIL Q1" xfId="358" xr:uid="{00000000-0005-0000-0000-000066010000}"/>
    <cellStyle name="믅됞_PRODUCT DETAIL Q1" xfId="359" xr:uid="{00000000-0005-0000-0000-000067010000}"/>
    <cellStyle name="백분율_HOBONG" xfId="360" xr:uid="{00000000-0005-0000-0000-000068010000}"/>
    <cellStyle name="보통" xfId="361" xr:uid="{00000000-0005-0000-0000-000069010000}"/>
    <cellStyle name="뷭?_BOOKSHIP" xfId="362" xr:uid="{00000000-0005-0000-0000-00006A010000}"/>
    <cellStyle name="설명 텍스트" xfId="363" xr:uid="{00000000-0005-0000-0000-00006B010000}"/>
    <cellStyle name="셀 확인" xfId="364" xr:uid="{00000000-0005-0000-0000-00006C010000}"/>
    <cellStyle name="쉼표 [0] 2" xfId="365" xr:uid="{00000000-0005-0000-0000-00006D010000}"/>
    <cellStyle name="쉼표 138 4" xfId="366" xr:uid="{00000000-0005-0000-0000-00006E010000}"/>
    <cellStyle name="쉼표 2" xfId="367" xr:uid="{00000000-0005-0000-0000-00006F010000}"/>
    <cellStyle name="쉼표 6" xfId="368" xr:uid="{00000000-0005-0000-0000-000070010000}"/>
    <cellStyle name="쉼표 7" xfId="369" xr:uid="{00000000-0005-0000-0000-000071010000}"/>
    <cellStyle name="연결된 셀" xfId="370" xr:uid="{00000000-0005-0000-0000-000072010000}"/>
    <cellStyle name="요약" xfId="371" xr:uid="{00000000-0005-0000-0000-000073010000}"/>
    <cellStyle name="입력" xfId="372" xr:uid="{00000000-0005-0000-0000-000074010000}"/>
    <cellStyle name="제목" xfId="373" xr:uid="{00000000-0005-0000-0000-000075010000}"/>
    <cellStyle name="제목 1" xfId="374" xr:uid="{00000000-0005-0000-0000-000076010000}"/>
    <cellStyle name="제목 2" xfId="375" xr:uid="{00000000-0005-0000-0000-000077010000}"/>
    <cellStyle name="제목 3" xfId="376" xr:uid="{00000000-0005-0000-0000-000078010000}"/>
    <cellStyle name="제목 4" xfId="377" xr:uid="{00000000-0005-0000-0000-000079010000}"/>
    <cellStyle name="좋음" xfId="378" xr:uid="{00000000-0005-0000-0000-00007A010000}"/>
    <cellStyle name="출력" xfId="379" xr:uid="{00000000-0005-0000-0000-00007B010000}"/>
    <cellStyle name="콤마 [0]_1202" xfId="380" xr:uid="{00000000-0005-0000-0000-00007C010000}"/>
    <cellStyle name="콤마_1202" xfId="381" xr:uid="{00000000-0005-0000-0000-00007D010000}"/>
    <cellStyle name="통화 [0]_1202" xfId="382" xr:uid="{00000000-0005-0000-0000-00007E010000}"/>
    <cellStyle name="통화_1202" xfId="383" xr:uid="{00000000-0005-0000-0000-00007F010000}"/>
    <cellStyle name="표준 10" xfId="384" xr:uid="{00000000-0005-0000-0000-000080010000}"/>
    <cellStyle name="표준 11" xfId="385" xr:uid="{00000000-0005-0000-0000-000081010000}"/>
    <cellStyle name="표준 12" xfId="386" xr:uid="{00000000-0005-0000-0000-000082010000}"/>
    <cellStyle name="표준 2" xfId="387" xr:uid="{00000000-0005-0000-0000-000083010000}"/>
    <cellStyle name="표준 2 2 2" xfId="388" xr:uid="{00000000-0005-0000-0000-000084010000}"/>
    <cellStyle name="표준 2 2_11-231 HJCU 4391246 (KYUNGRHIM)" xfId="389" xr:uid="{00000000-0005-0000-0000-000085010000}"/>
    <cellStyle name="표준 2_Sheet130" xfId="390" xr:uid="{00000000-0005-0000-0000-000086010000}"/>
    <cellStyle name="표준_(정보부문)월별인원계획" xfId="391" xr:uid="{00000000-0005-0000-0000-000087010000}"/>
    <cellStyle name="표준_H0690A AW 302(64080)" xfId="392" xr:uid="{00000000-0005-0000-0000-000088010000}"/>
    <cellStyle name="常规 2" xfId="393" xr:uid="{00000000-0005-0000-0000-000089010000}"/>
    <cellStyle name="常规 3" xfId="394" xr:uid="{00000000-0005-0000-0000-00008A010000}"/>
    <cellStyle name="常规 4" xfId="395" xr:uid="{00000000-0005-0000-0000-00008B010000}"/>
    <cellStyle name="常规_高寶物料订购--9323788 PO 11455" xfId="396" xr:uid="{00000000-0005-0000-0000-00008C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cid:image002.jpg@01D546E7.176F56A0" TargetMode="External"/><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6.png"/><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1</xdr:row>
      <xdr:rowOff>19050</xdr:rowOff>
    </xdr:from>
    <xdr:to>
      <xdr:col>19</xdr:col>
      <xdr:colOff>171450</xdr:colOff>
      <xdr:row>6</xdr:row>
      <xdr:rowOff>190500</xdr:rowOff>
    </xdr:to>
    <xdr:pic>
      <xdr:nvPicPr>
        <xdr:cNvPr id="1442" name="Picture 1" descr="LOGO">
          <a:extLst>
            <a:ext uri="{FF2B5EF4-FFF2-40B4-BE49-F238E27FC236}">
              <a16:creationId xmlns:a16="http://schemas.microsoft.com/office/drawing/2014/main" id="{00000000-0008-0000-0100-0000A2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219075"/>
          <a:ext cx="5486400"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114300</xdr:colOff>
      <xdr:row>31</xdr:row>
      <xdr:rowOff>19050</xdr:rowOff>
    </xdr:from>
    <xdr:to>
      <xdr:col>20</xdr:col>
      <xdr:colOff>28575</xdr:colOff>
      <xdr:row>36</xdr:row>
      <xdr:rowOff>161925</xdr:rowOff>
    </xdr:to>
    <xdr:sp macro="" textlink="">
      <xdr:nvSpPr>
        <xdr:cNvPr id="1026" name="Text Box 2">
          <a:extLst>
            <a:ext uri="{FF2B5EF4-FFF2-40B4-BE49-F238E27FC236}">
              <a16:creationId xmlns:a16="http://schemas.microsoft.com/office/drawing/2014/main" id="{00000000-0008-0000-0100-000002040000}"/>
            </a:ext>
          </a:extLst>
        </xdr:cNvPr>
        <xdr:cNvSpPr txBox="1">
          <a:spLocks noChangeArrowheads="1"/>
        </xdr:cNvSpPr>
      </xdr:nvSpPr>
      <xdr:spPr bwMode="auto">
        <a:xfrm>
          <a:off x="3429000" y="6219825"/>
          <a:ext cx="2400300" cy="1143000"/>
        </a:xfrm>
        <a:prstGeom prst="rect">
          <a:avLst/>
        </a:prstGeom>
        <a:noFill/>
        <a:ln w="9525">
          <a:noFill/>
          <a:miter lim="800000"/>
          <a:headEnd/>
          <a:tailEnd/>
        </a:ln>
      </xdr:spPr>
      <xdr:txBody>
        <a:bodyPr vertOverflow="clip" wrap="square" lIns="91440" tIns="45720" rIns="91440" bIns="45720" anchor="t" upright="1"/>
        <a:lstStyle/>
        <a:p>
          <a:pPr algn="l" rtl="0">
            <a:lnSpc>
              <a:spcPts val="1400"/>
            </a:lnSpc>
            <a:defRPr sz="1000"/>
          </a:pPr>
          <a:r>
            <a:rPr lang="en-US" sz="1400" b="0" i="0" u="none" strike="noStrike" baseline="0">
              <a:solidFill>
                <a:srgbClr val="000000"/>
              </a:solidFill>
              <a:latin typeface="VNI-Times"/>
            </a:rPr>
            <a:t> </a:t>
          </a:r>
        </a:p>
        <a:p>
          <a:pPr algn="l" rtl="0">
            <a:lnSpc>
              <a:spcPts val="1300"/>
            </a:lnSpc>
            <a:defRPr sz="1000"/>
          </a:pPr>
          <a:r>
            <a:rPr lang="en-US" sz="1300" b="0" i="0" u="none" strike="noStrike" baseline="0">
              <a:solidFill>
                <a:srgbClr val="000000"/>
              </a:solidFill>
              <a:latin typeface="VNI-Times"/>
            </a:rPr>
            <a:t> </a:t>
          </a:r>
        </a:p>
      </xdr:txBody>
    </xdr:sp>
    <xdr:clientData/>
  </xdr:twoCellAnchor>
  <xdr:twoCellAnchor>
    <xdr:from>
      <xdr:col>1</xdr:col>
      <xdr:colOff>76200</xdr:colOff>
      <xdr:row>35</xdr:row>
      <xdr:rowOff>104775</xdr:rowOff>
    </xdr:from>
    <xdr:to>
      <xdr:col>21</xdr:col>
      <xdr:colOff>152400</xdr:colOff>
      <xdr:row>41</xdr:row>
      <xdr:rowOff>133350</xdr:rowOff>
    </xdr:to>
    <xdr:sp macro="" textlink="">
      <xdr:nvSpPr>
        <xdr:cNvPr id="1027" name="Text Box 3">
          <a:extLst>
            <a:ext uri="{FF2B5EF4-FFF2-40B4-BE49-F238E27FC236}">
              <a16:creationId xmlns:a16="http://schemas.microsoft.com/office/drawing/2014/main" id="{00000000-0008-0000-0100-000003040000}"/>
            </a:ext>
          </a:extLst>
        </xdr:cNvPr>
        <xdr:cNvSpPr txBox="1">
          <a:spLocks noChangeArrowheads="1"/>
        </xdr:cNvSpPr>
      </xdr:nvSpPr>
      <xdr:spPr bwMode="auto">
        <a:xfrm>
          <a:off x="628650" y="7105650"/>
          <a:ext cx="5600700" cy="1228725"/>
        </a:xfrm>
        <a:prstGeom prst="rect">
          <a:avLst/>
        </a:prstGeom>
        <a:noFill/>
        <a:ln w="9525">
          <a:solidFill>
            <a:srgbClr val="000000"/>
          </a:solidFill>
          <a:miter lim="800000"/>
          <a:headEnd/>
          <a:tailEnd/>
        </a:ln>
      </xdr:spPr>
      <xdr:txBody>
        <a:bodyPr vertOverflow="clip" wrap="square" lIns="91440" tIns="45720" rIns="91440" bIns="45720" anchor="t" upright="1"/>
        <a:lstStyle/>
        <a:p>
          <a:pPr algn="l" rtl="0">
            <a:defRPr sz="1000"/>
          </a:pPr>
          <a:r>
            <a:rPr lang="en-US" sz="2400" b="0" i="0" u="none" strike="noStrike" baseline="0">
              <a:solidFill>
                <a:srgbClr val="000000"/>
              </a:solidFill>
              <a:latin typeface="Times New Roman" pitchFamily="18" charset="0"/>
              <a:cs typeface="Times New Roman" pitchFamily="18" charset="0"/>
            </a:rPr>
            <a:t>Note</a:t>
          </a:r>
          <a:r>
            <a:rPr lang="en-US" sz="1400" b="0" i="0" u="none" strike="noStrike" baseline="0">
              <a:solidFill>
                <a:srgbClr val="000000"/>
              </a:solidFill>
              <a:latin typeface="Times New Roman" pitchFamily="18" charset="0"/>
              <a:cs typeface="Times New Roman" pitchFamily="18" charset="0"/>
            </a:rPr>
            <a:t>: Pls. lock container(s) carefully before returning to port to avoid losing hanging equipment if container(s) can’t catch up F.Vessel. Pls contact Mr. PHUC (0988 455 446) to pack the cargos and MR.RYAL  at: 028. </a:t>
          </a:r>
          <a:r>
            <a:rPr lang="en-US" sz="1400" b="0" i="0" u="none" strike="noStrike" baseline="0">
              <a:solidFill>
                <a:srgbClr val="000080"/>
              </a:solidFill>
              <a:latin typeface="Times New Roman" pitchFamily="18" charset="0"/>
              <a:cs typeface="Times New Roman" pitchFamily="18" charset="0"/>
            </a:rPr>
            <a:t>73002910</a:t>
          </a:r>
          <a:r>
            <a:rPr lang="en-US" sz="1400" b="0" i="0" u="none" strike="noStrike" baseline="0">
              <a:solidFill>
                <a:srgbClr val="000000"/>
              </a:solidFill>
              <a:latin typeface="Times New Roman" pitchFamily="18" charset="0"/>
              <a:cs typeface="Times New Roman" pitchFamily="18" charset="0"/>
            </a:rPr>
            <a:t> to make bill.</a:t>
          </a:r>
        </a:p>
        <a:p>
          <a:pPr algn="l" rtl="0">
            <a:defRPr sz="1000"/>
          </a:pPr>
          <a:endParaRPr lang="en-US" sz="1400" b="0" i="0" u="none" strike="noStrike" baseline="0">
            <a:solidFill>
              <a:srgbClr val="000000"/>
            </a:solidFill>
            <a:latin typeface="Times New Roman" pitchFamily="18" charset="0"/>
            <a:cs typeface="Times New Roman"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2800350</xdr:colOff>
      <xdr:row>0</xdr:row>
      <xdr:rowOff>0</xdr:rowOff>
    </xdr:from>
    <xdr:to>
      <xdr:col>3</xdr:col>
      <xdr:colOff>1123950</xdr:colOff>
      <xdr:row>3</xdr:row>
      <xdr:rowOff>266700</xdr:rowOff>
    </xdr:to>
    <xdr:pic>
      <xdr:nvPicPr>
        <xdr:cNvPr id="6190" name="Picture 1" descr="cid:image005.jpg@01D51579.58120620">
          <a:extLst>
            <a:ext uri="{FF2B5EF4-FFF2-40B4-BE49-F238E27FC236}">
              <a16:creationId xmlns:a16="http://schemas.microsoft.com/office/drawing/2014/main" id="{00000000-0008-0000-0300-00002E18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7419975" y="0"/>
          <a:ext cx="1609725"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9525</xdr:colOff>
      <xdr:row>48</xdr:row>
      <xdr:rowOff>29697</xdr:rowOff>
    </xdr:from>
    <xdr:to>
      <xdr:col>25</xdr:col>
      <xdr:colOff>76200</xdr:colOff>
      <xdr:row>58</xdr:row>
      <xdr:rowOff>60106</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38475" y="7554447"/>
          <a:ext cx="3495675" cy="124008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95250</xdr:colOff>
      <xdr:row>38</xdr:row>
      <xdr:rowOff>38100</xdr:rowOff>
    </xdr:from>
    <xdr:to>
      <xdr:col>23</xdr:col>
      <xdr:colOff>28575</xdr:colOff>
      <xdr:row>50</xdr:row>
      <xdr:rowOff>0</xdr:rowOff>
    </xdr:to>
    <xdr:pic>
      <xdr:nvPicPr>
        <xdr:cNvPr id="5224" name="Picture 13">
          <a:extLst>
            <a:ext uri="{FF2B5EF4-FFF2-40B4-BE49-F238E27FC236}">
              <a16:creationId xmlns:a16="http://schemas.microsoft.com/office/drawing/2014/main" id="{00000000-0008-0000-0600-000068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6589" r="19124" b="17143"/>
        <a:stretch>
          <a:fillRect/>
        </a:stretch>
      </xdr:blipFill>
      <xdr:spPr bwMode="auto">
        <a:xfrm>
          <a:off x="3200400" y="6886575"/>
          <a:ext cx="2819400" cy="1933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38100</xdr:colOff>
      <xdr:row>0</xdr:row>
      <xdr:rowOff>47625</xdr:rowOff>
    </xdr:from>
    <xdr:to>
      <xdr:col>25</xdr:col>
      <xdr:colOff>200025</xdr:colOff>
      <xdr:row>8</xdr:row>
      <xdr:rowOff>28575</xdr:rowOff>
    </xdr:to>
    <xdr:pic>
      <xdr:nvPicPr>
        <xdr:cNvPr id="5225" name="Picture 1" descr="logo">
          <a:extLst>
            <a:ext uri="{FF2B5EF4-FFF2-40B4-BE49-F238E27FC236}">
              <a16:creationId xmlns:a16="http://schemas.microsoft.com/office/drawing/2014/main" id="{00000000-0008-0000-0600-0000691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0" y="47625"/>
          <a:ext cx="6105525"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161925</xdr:colOff>
      <xdr:row>55</xdr:row>
      <xdr:rowOff>66675</xdr:rowOff>
    </xdr:from>
    <xdr:to>
      <xdr:col>23</xdr:col>
      <xdr:colOff>198882</xdr:colOff>
      <xdr:row>89</xdr:row>
      <xdr:rowOff>122301</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09575" y="9182100"/>
          <a:ext cx="5780532" cy="55610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AppData/Local/Microsoft/Windows/Temporary%20Internet%20Files/Content.Outlook/REPH3TJF/17-130%20FCLU4914900%20SM%20CPX%20ANA%20MAY17%20B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send%20docs\Users\Linda\Documents\New%20Folder\nana\BBM\bill%20detail\SGN.121884100.PSX.NYG.1063.1048.AUG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ORM_BINE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Tag"/>
      <sheetName val="INVOICE"/>
      <sheetName val="Detail PL"/>
      <sheetName val="PACKING LIST"/>
      <sheetName val="MCD"/>
      <sheetName val="Rider"/>
      <sheetName val="BL"/>
      <sheetName val="ISF NEW FORM "/>
      <sheetName val="VGM"/>
      <sheetName val="VXXXXXXX"/>
    </sheetNames>
    <sheetDataSet>
      <sheetData sheetId="0"/>
      <sheetData sheetId="1" refreshError="1">
        <row r="13">
          <cell r="H13" t="str">
            <v>ANA-170515H</v>
          </cell>
        </row>
      </sheetData>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INFO"/>
      <sheetName val="BOOKING"/>
      <sheetName val="KYUNG RHIM NYC"/>
      <sheetName val="KYUNG RHIM"/>
      <sheetName val="Rider"/>
      <sheetName val="Sheet1"/>
      <sheetName val="NHẬP LIỆU"/>
      <sheetName val="Packing List"/>
      <sheetName val="Invoice"/>
      <sheetName val="Detail PL"/>
      <sheetName val="MCD"/>
      <sheetName val="BL"/>
      <sheetName val="Attd Rider"/>
      <sheetName val="ISF NEW FORM "/>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INFO"/>
      <sheetName val="BOOKING"/>
      <sheetName val="BOOKING ADVICE"/>
      <sheetName val="HMM GOH FORM"/>
      <sheetName val="BL PRINT"/>
      <sheetName val="DRAFT"/>
      <sheetName val="LETTER OF INDEMNITY"/>
      <sheetName val="PRE-ALERT"/>
    </sheetNames>
    <sheetDataSet>
      <sheetData sheetId="0">
        <row r="3">
          <cell r="C3" t="str">
            <v>SGNM56411100</v>
          </cell>
        </row>
        <row r="4">
          <cell r="C4" t="str">
            <v>SGNM56411100</v>
          </cell>
        </row>
        <row r="5">
          <cell r="C5" t="str">
            <v>ana220202h</v>
          </cell>
        </row>
        <row r="6">
          <cell r="C6" t="str">
            <v>AL QIBLA 0024E</v>
          </cell>
        </row>
        <row r="7">
          <cell r="C7" t="str">
            <v>2022/01/18</v>
          </cell>
        </row>
        <row r="8">
          <cell r="C8" t="str">
            <v>2022/02/14</v>
          </cell>
        </row>
        <row r="9">
          <cell r="C9" t="str">
            <v>NEW YORK, NY</v>
          </cell>
        </row>
        <row r="10">
          <cell r="C10" t="str">
            <v>40'HC</v>
          </cell>
        </row>
        <row r="11">
          <cell r="C11" t="str">
            <v>2022/01/14</v>
          </cell>
          <cell r="E11" t="str">
            <v>17:00</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jin@pumaslogix.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Q22"/>
  <sheetViews>
    <sheetView workbookViewId="0">
      <selection activeCell="E6" sqref="E6"/>
    </sheetView>
  </sheetViews>
  <sheetFormatPr defaultRowHeight="12.75"/>
  <cols>
    <col min="1" max="1" width="3.85546875" customWidth="1"/>
    <col min="2" max="2" width="22.28515625" customWidth="1"/>
    <col min="3" max="3" width="22" customWidth="1"/>
    <col min="4" max="4" width="16.5703125" customWidth="1"/>
    <col min="5" max="5" width="10.5703125" bestFit="1" customWidth="1"/>
    <col min="8" max="8" width="7.42578125" customWidth="1"/>
    <col min="9" max="9" width="11.42578125" bestFit="1" customWidth="1"/>
  </cols>
  <sheetData>
    <row r="1" spans="2:17" ht="13.5" thickBot="1"/>
    <row r="2" spans="2:17">
      <c r="B2" s="75" t="s">
        <v>131</v>
      </c>
      <c r="C2" s="76">
        <f ca="1">TODAY()</f>
        <v>44601</v>
      </c>
      <c r="D2" s="77"/>
      <c r="E2" s="77"/>
      <c r="F2" s="77"/>
      <c r="G2" s="77"/>
      <c r="H2" s="77"/>
      <c r="I2" s="77"/>
      <c r="J2" s="77"/>
      <c r="K2" s="77"/>
      <c r="L2" s="77"/>
      <c r="M2" s="77"/>
      <c r="N2" s="78"/>
    </row>
    <row r="3" spans="2:17">
      <c r="B3" s="79" t="s">
        <v>29</v>
      </c>
      <c r="C3" s="80" t="str">
        <f>'[3]SUMMARY INFO'!$C$3</f>
        <v>SGNM56411100</v>
      </c>
      <c r="D3" s="48"/>
      <c r="E3" s="48"/>
      <c r="F3" s="48"/>
      <c r="G3" s="48"/>
      <c r="H3" s="48"/>
      <c r="I3" s="48"/>
      <c r="J3" s="48"/>
      <c r="K3" s="48"/>
      <c r="L3" s="48"/>
      <c r="M3" s="48"/>
      <c r="N3" s="81"/>
    </row>
    <row r="4" spans="2:17">
      <c r="B4" s="79" t="s">
        <v>59</v>
      </c>
      <c r="C4" s="103" t="str">
        <f>'[3]SUMMARY INFO'!$C$4</f>
        <v>SGNM56411100</v>
      </c>
      <c r="D4" s="48"/>
      <c r="E4" s="48"/>
      <c r="F4" s="48"/>
      <c r="G4" s="48"/>
      <c r="H4" s="48" t="s">
        <v>36</v>
      </c>
      <c r="I4" s="48" t="str">
        <f>("HDMU"&amp;C4&amp;"")</f>
        <v>HDMUSGNM56411100</v>
      </c>
      <c r="J4" s="48"/>
      <c r="K4" s="48"/>
      <c r="L4" s="48"/>
      <c r="M4" s="48"/>
      <c r="N4" s="81"/>
    </row>
    <row r="5" spans="2:17">
      <c r="B5" s="79" t="s">
        <v>30</v>
      </c>
      <c r="C5" s="80" t="str">
        <f>'[3]SUMMARY INFO'!$C$5</f>
        <v>ana220202h</v>
      </c>
      <c r="D5" s="48"/>
      <c r="E5" s="48"/>
      <c r="F5" s="48"/>
      <c r="G5" s="48"/>
      <c r="H5" s="48"/>
      <c r="I5" s="48"/>
      <c r="J5" s="48"/>
      <c r="K5" s="48"/>
      <c r="L5" s="48"/>
      <c r="M5" s="48"/>
      <c r="N5" s="81"/>
    </row>
    <row r="6" spans="2:17">
      <c r="B6" s="79" t="s">
        <v>31</v>
      </c>
      <c r="C6" s="80" t="str">
        <f>'[3]SUMMARY INFO'!$C$6</f>
        <v>AL QIBLA 0024E</v>
      </c>
      <c r="D6" s="48"/>
      <c r="E6" s="48"/>
      <c r="F6" s="48"/>
      <c r="G6" s="48"/>
      <c r="H6" s="48"/>
      <c r="I6" s="48"/>
      <c r="J6" s="48"/>
      <c r="K6" s="48"/>
      <c r="L6" s="48"/>
      <c r="M6" s="48"/>
      <c r="N6" s="81"/>
    </row>
    <row r="7" spans="2:17">
      <c r="B7" s="79" t="s">
        <v>15</v>
      </c>
      <c r="C7" s="82" t="str">
        <f>'[3]SUMMARY INFO'!$C$7</f>
        <v>2022/01/18</v>
      </c>
      <c r="D7" s="48"/>
      <c r="E7" s="48"/>
      <c r="F7" s="48"/>
      <c r="G7" s="48"/>
      <c r="H7" s="48" t="s">
        <v>36</v>
      </c>
      <c r="I7" s="95" t="str">
        <f>TEXT(C7,"dd-mmm-yyyy")</f>
        <v>18-Jan-2022</v>
      </c>
      <c r="J7" s="48"/>
      <c r="K7" s="48"/>
      <c r="L7" s="48"/>
      <c r="M7" s="48"/>
      <c r="N7" s="81"/>
    </row>
    <row r="8" spans="2:17">
      <c r="B8" s="79" t="s">
        <v>16</v>
      </c>
      <c r="C8" s="82" t="str">
        <f>'[3]SUMMARY INFO'!$C$8</f>
        <v>2022/02/14</v>
      </c>
      <c r="D8" s="48"/>
      <c r="E8" s="48"/>
      <c r="F8" s="48"/>
      <c r="G8" s="48"/>
      <c r="H8" s="48" t="s">
        <v>36</v>
      </c>
      <c r="I8" s="95" t="str">
        <f>TEXT(C11,"dd-mmm-yyyy")</f>
        <v>14-Jan-2022</v>
      </c>
      <c r="J8" s="48"/>
      <c r="K8" s="48"/>
      <c r="L8" s="48"/>
      <c r="M8" s="48"/>
      <c r="N8" s="81"/>
    </row>
    <row r="9" spans="2:17">
      <c r="B9" s="79" t="s">
        <v>32</v>
      </c>
      <c r="C9" s="80" t="str">
        <f>'[3]SUMMARY INFO'!$C$9</f>
        <v>NEW YORK, NY</v>
      </c>
      <c r="D9" s="50" t="str">
        <f>IF(C9="LONG BEACH‚ CA","LGB",IF(C9="LOS ANGELES‚ CA","LAX","NYC"))</f>
        <v>NYC</v>
      </c>
      <c r="E9" s="48"/>
      <c r="F9" s="48"/>
      <c r="G9" s="48"/>
      <c r="H9" s="48"/>
      <c r="I9" s="48"/>
      <c r="J9" s="48"/>
      <c r="K9" s="48"/>
      <c r="L9" s="48"/>
      <c r="M9" s="48"/>
      <c r="N9" s="81"/>
    </row>
    <row r="10" spans="2:17">
      <c r="B10" s="79" t="s">
        <v>33</v>
      </c>
      <c r="C10" s="80" t="str">
        <f>'[3]SUMMARY INFO'!$C$10</f>
        <v>40'HC</v>
      </c>
      <c r="D10" s="48" t="s">
        <v>34</v>
      </c>
      <c r="E10" s="80">
        <v>24</v>
      </c>
      <c r="F10" s="48" t="s">
        <v>35</v>
      </c>
      <c r="G10" s="80" t="s">
        <v>136</v>
      </c>
      <c r="H10" s="48" t="s">
        <v>36</v>
      </c>
      <c r="I10" s="48" t="str">
        <f>IF(G10="YES","01x"&amp;C10&amp;"-GOH ("&amp;E10&amp;" BARS – 20 STRINGS – 13 KNOTS)","01x"&amp;C10&amp;"")</f>
        <v>01x40'HC-GOH (24 BARS – 20 STRINGS – 13 KNOTS)</v>
      </c>
      <c r="J10" s="48"/>
      <c r="K10" s="48"/>
      <c r="L10" s="48"/>
      <c r="M10" s="48"/>
      <c r="N10" s="81"/>
    </row>
    <row r="11" spans="2:17">
      <c r="B11" s="79" t="s">
        <v>25</v>
      </c>
      <c r="C11" s="82" t="str">
        <f>'[3]SUMMARY INFO'!$C$11</f>
        <v>2022/01/14</v>
      </c>
      <c r="D11" s="101" t="str">
        <f>TEXT(C11,"dd-mmm-yyyy")</f>
        <v>14-Jan-2022</v>
      </c>
      <c r="E11" s="102" t="str">
        <f>'[3]SUMMARY INFO'!$E$11</f>
        <v>17:00</v>
      </c>
      <c r="F11" s="48" t="str">
        <f>TEXT(E11,"hh:mm")</f>
        <v>17:00</v>
      </c>
      <c r="G11" s="48"/>
      <c r="H11" s="48" t="s">
        <v>36</v>
      </c>
      <c r="I11" s="83" t="str">
        <f>("BEFORE "&amp;F11&amp;" "&amp;D11&amp;"")</f>
        <v>BEFORE 17:00 14-Jan-2022</v>
      </c>
      <c r="J11" s="48"/>
      <c r="K11" s="48"/>
      <c r="L11" s="48"/>
      <c r="M11" s="48"/>
      <c r="N11" s="81"/>
    </row>
    <row r="12" spans="2:17" ht="13.5" thickBot="1">
      <c r="B12" s="84"/>
      <c r="C12" s="85"/>
      <c r="D12" s="85"/>
      <c r="E12" s="85"/>
      <c r="F12" s="85"/>
      <c r="G12" s="85"/>
      <c r="H12" s="85" t="s">
        <v>36</v>
      </c>
      <c r="I12" s="85" t="str">
        <f>IF('SUMMARY INFO'!G10="YES","1x "&amp;'SUMMARY INFO'!C10&amp;" GOH","1x "&amp;'SUMMARY INFO'!C10&amp;"")</f>
        <v>1x 40'HC GOH</v>
      </c>
      <c r="J12" s="85"/>
      <c r="K12" s="85"/>
      <c r="L12" s="85"/>
      <c r="M12" s="85"/>
      <c r="N12" s="86"/>
    </row>
    <row r="13" spans="2:17">
      <c r="B13" s="75" t="s">
        <v>55</v>
      </c>
      <c r="C13" s="87">
        <v>13632</v>
      </c>
      <c r="D13" s="88"/>
      <c r="E13" s="77"/>
      <c r="F13" s="77"/>
      <c r="G13" s="77"/>
      <c r="H13" s="77" t="s">
        <v>36</v>
      </c>
      <c r="I13" s="77" t="str">
        <f>C13&amp;" PKGS = "&amp;C14&amp;" CTNS + "&amp;E14&amp;" PCS"</f>
        <v>13632 PKGS = 0 CTNS + 13632 PCS</v>
      </c>
      <c r="J13" s="77"/>
      <c r="K13" s="77"/>
      <c r="L13" s="77"/>
      <c r="M13" s="77"/>
      <c r="N13" s="78"/>
    </row>
    <row r="14" spans="2:17" ht="14.25" customHeight="1">
      <c r="B14" s="79" t="s">
        <v>54</v>
      </c>
      <c r="C14" s="80">
        <v>0</v>
      </c>
      <c r="D14" s="48" t="s">
        <v>53</v>
      </c>
      <c r="E14" s="80">
        <v>13632</v>
      </c>
      <c r="F14" s="48"/>
      <c r="G14" s="48"/>
      <c r="H14" s="48"/>
      <c r="I14" s="48"/>
      <c r="J14" s="89"/>
      <c r="K14" s="89"/>
      <c r="L14" s="89"/>
      <c r="M14" s="89"/>
      <c r="N14" s="90"/>
      <c r="O14" s="45"/>
      <c r="P14" s="45"/>
      <c r="Q14" s="45"/>
    </row>
    <row r="15" spans="2:17">
      <c r="B15" s="79"/>
      <c r="C15" s="80"/>
      <c r="D15" s="48"/>
      <c r="E15" s="48"/>
      <c r="F15" s="48"/>
      <c r="G15" s="48"/>
      <c r="H15" s="48"/>
      <c r="I15" s="91"/>
      <c r="J15" s="48"/>
      <c r="K15" s="48"/>
      <c r="L15" s="48"/>
      <c r="M15" s="48"/>
      <c r="N15" s="81"/>
    </row>
    <row r="16" spans="2:17">
      <c r="B16" s="79" t="s">
        <v>56</v>
      </c>
      <c r="C16" s="80">
        <v>10145.77</v>
      </c>
      <c r="D16" s="48"/>
      <c r="E16" s="48"/>
      <c r="F16" s="48"/>
      <c r="G16" s="48"/>
      <c r="H16" s="48"/>
      <c r="I16" s="48"/>
      <c r="J16" s="92"/>
      <c r="K16" s="48"/>
      <c r="L16" s="48"/>
      <c r="M16" s="48"/>
      <c r="N16" s="81"/>
    </row>
    <row r="17" spans="2:14">
      <c r="B17" s="79" t="s">
        <v>58</v>
      </c>
      <c r="C17" s="80">
        <v>60</v>
      </c>
      <c r="D17" s="48"/>
      <c r="E17" s="48"/>
      <c r="F17" s="48"/>
      <c r="G17" s="48"/>
      <c r="H17" s="48"/>
      <c r="I17" s="48"/>
      <c r="J17" s="48"/>
      <c r="K17" s="48"/>
      <c r="L17" s="48"/>
      <c r="M17" s="48"/>
      <c r="N17" s="81"/>
    </row>
    <row r="18" spans="2:14">
      <c r="B18" s="79"/>
      <c r="C18" s="93" t="s">
        <v>143</v>
      </c>
      <c r="D18" s="48"/>
      <c r="E18" s="48"/>
      <c r="F18" s="48"/>
      <c r="G18" s="48"/>
      <c r="H18" s="48"/>
      <c r="I18" s="48"/>
      <c r="J18" s="48"/>
      <c r="K18" s="48"/>
      <c r="L18" s="48"/>
      <c r="M18" s="48"/>
      <c r="N18" s="81"/>
    </row>
    <row r="19" spans="2:14">
      <c r="B19" s="79" t="s">
        <v>70</v>
      </c>
      <c r="C19" s="80" t="s">
        <v>144</v>
      </c>
      <c r="D19" s="48"/>
      <c r="E19" s="48"/>
      <c r="F19" s="48"/>
      <c r="G19" s="48"/>
      <c r="H19" s="48" t="s">
        <v>36</v>
      </c>
      <c r="I19" s="48" t="str">
        <f>(""&amp;C19&amp;" / "&amp;C20&amp;"")</f>
        <v>HMMU6089280 / 193280344</v>
      </c>
      <c r="J19" s="48"/>
      <c r="K19" s="48"/>
      <c r="L19" s="48"/>
      <c r="M19" s="48"/>
      <c r="N19" s="81"/>
    </row>
    <row r="20" spans="2:14" ht="13.5" thickBot="1">
      <c r="B20" s="84" t="s">
        <v>71</v>
      </c>
      <c r="C20" s="94">
        <v>193280344</v>
      </c>
      <c r="D20" s="85"/>
      <c r="E20" s="85"/>
      <c r="F20" s="85"/>
      <c r="G20" s="85"/>
      <c r="H20" s="85"/>
      <c r="I20" s="85"/>
      <c r="J20" s="85"/>
      <c r="K20" s="85"/>
      <c r="L20" s="85"/>
      <c r="M20" s="85"/>
      <c r="N20" s="86"/>
    </row>
    <row r="22" spans="2:14">
      <c r="B22" s="74"/>
    </row>
  </sheetData>
  <dataConsolidate/>
  <dataValidations count="3">
    <dataValidation type="list" allowBlank="1" showInputMessage="1" showErrorMessage="1" sqref="E10" xr:uid="{00000000-0002-0000-0000-000000000000}">
      <formula1>"11,22,24,27"</formula1>
    </dataValidation>
    <dataValidation type="list" allowBlank="1" showInputMessage="1" showErrorMessage="1" sqref="C10" xr:uid="{00000000-0002-0000-0000-000002000000}">
      <formula1>"20'DC,40'DC,40'HC,40'HC(sub),45'HC"</formula1>
    </dataValidation>
    <dataValidation type="list" allowBlank="1" showInputMessage="1" showErrorMessage="1" sqref="G10" xr:uid="{00000000-0002-0000-0000-000003000000}">
      <formula1>"YES,NO"</formula1>
    </dataValidation>
  </dataValidations>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O47"/>
  <sheetViews>
    <sheetView view="pageBreakPreview" zoomScaleNormal="100" zoomScaleSheetLayoutView="100" workbookViewId="0">
      <selection activeCell="H27" sqref="H27"/>
    </sheetView>
  </sheetViews>
  <sheetFormatPr defaultRowHeight="12.75"/>
  <cols>
    <col min="1" max="12" width="4.140625" style="38" customWidth="1"/>
    <col min="13" max="13" width="5.7109375" style="38" customWidth="1"/>
    <col min="14" max="22" width="4.140625" style="38" customWidth="1"/>
    <col min="23" max="23" width="4" style="38" customWidth="1"/>
    <col min="24" max="48" width="4.140625" style="38" customWidth="1"/>
    <col min="49" max="16384" width="9.140625" style="38"/>
  </cols>
  <sheetData>
    <row r="1" spans="2:14" ht="15.75" customHeight="1"/>
    <row r="2" spans="2:14" ht="15.75" customHeight="1"/>
    <row r="3" spans="2:14" ht="15.75" customHeight="1"/>
    <row r="4" spans="2:14" ht="15.75" customHeight="1"/>
    <row r="5" spans="2:14" ht="15.75" customHeight="1"/>
    <row r="6" spans="2:14" ht="15.75" customHeight="1"/>
    <row r="7" spans="2:14" ht="15.75" customHeight="1"/>
    <row r="8" spans="2:14" ht="15.75" customHeight="1"/>
    <row r="9" spans="2:14" ht="15.75" customHeight="1"/>
    <row r="10" spans="2:14" ht="15.75" customHeight="1">
      <c r="G10" s="35" t="s">
        <v>6</v>
      </c>
    </row>
    <row r="11" spans="2:14" ht="15.75" customHeight="1">
      <c r="H11" s="36" t="s">
        <v>28</v>
      </c>
      <c r="J11" s="114">
        <f ca="1">'SUMMARY INFO'!C2</f>
        <v>44601</v>
      </c>
      <c r="K11" s="114"/>
      <c r="L11" s="114"/>
      <c r="M11" s="114"/>
      <c r="N11" s="114"/>
    </row>
    <row r="12" spans="2:14" ht="15.75" customHeight="1"/>
    <row r="13" spans="2:14" ht="15.75" customHeight="1">
      <c r="B13" s="36" t="s">
        <v>7</v>
      </c>
    </row>
    <row r="14" spans="2:14" ht="15.75" customHeight="1">
      <c r="B14" s="36" t="s">
        <v>8</v>
      </c>
    </row>
    <row r="15" spans="2:14" ht="15.75" customHeight="1"/>
    <row r="16" spans="2:14" ht="15.75" customHeight="1">
      <c r="B16" s="36" t="s">
        <v>9</v>
      </c>
    </row>
    <row r="17" spans="2:15" ht="15.75" customHeight="1">
      <c r="B17" s="36" t="s">
        <v>10</v>
      </c>
    </row>
    <row r="18" spans="2:15" ht="15.75" customHeight="1"/>
    <row r="19" spans="2:15" ht="15.75" customHeight="1">
      <c r="B19" s="36" t="s">
        <v>11</v>
      </c>
    </row>
    <row r="20" spans="2:15" ht="15.75" customHeight="1">
      <c r="B20" s="36" t="s">
        <v>13</v>
      </c>
      <c r="I20" s="36" t="str">
        <f>'SUMMARY INFO'!C3</f>
        <v>SGNM56411100</v>
      </c>
      <c r="N20" s="36" t="s">
        <v>12</v>
      </c>
      <c r="O20" s="36" t="str">
        <f>'SUMMARY INFO'!C5</f>
        <v>ana220202h</v>
      </c>
    </row>
    <row r="21" spans="2:15" ht="15.75" customHeight="1"/>
    <row r="22" spans="2:15" ht="15.75" customHeight="1">
      <c r="B22" s="36" t="s">
        <v>14</v>
      </c>
      <c r="I22" s="36" t="str">
        <f>'SUMMARY INFO'!C6</f>
        <v>AL QIBLA 0024E</v>
      </c>
    </row>
    <row r="23" spans="2:15" ht="15.75" customHeight="1">
      <c r="B23" s="36" t="s">
        <v>15</v>
      </c>
      <c r="I23" s="115" t="str">
        <f>'SUMMARY INFO'!C7</f>
        <v>2022/01/18</v>
      </c>
      <c r="J23" s="115"/>
      <c r="K23" s="115"/>
      <c r="L23" s="115"/>
      <c r="M23" s="115"/>
    </row>
    <row r="24" spans="2:15" ht="15.75" customHeight="1">
      <c r="B24" s="36" t="s">
        <v>16</v>
      </c>
      <c r="D24" s="36" t="str">
        <f>'SUMMARY INFO'!D9</f>
        <v>NYC</v>
      </c>
      <c r="F24" s="36" t="s">
        <v>17</v>
      </c>
      <c r="I24" s="115" t="str">
        <f>'SUMMARY INFO'!C8</f>
        <v>2022/02/14</v>
      </c>
      <c r="J24" s="115"/>
      <c r="K24" s="115"/>
      <c r="L24" s="115"/>
      <c r="M24" s="115"/>
    </row>
    <row r="25" spans="2:15" ht="15.75" customHeight="1">
      <c r="B25" s="36" t="s">
        <v>18</v>
      </c>
      <c r="I25" s="36" t="str">
        <f>'SUMMARY INFO'!C9</f>
        <v>NEW YORK, NY</v>
      </c>
    </row>
    <row r="26" spans="2:15" ht="15.75" customHeight="1">
      <c r="B26" s="36" t="s">
        <v>19</v>
      </c>
      <c r="I26" s="36" t="str">
        <f>'SUMMARY INFO'!I10</f>
        <v>01x40'HC-GOH (24 BARS – 20 STRINGS – 13 KNOTS)</v>
      </c>
    </row>
    <row r="27" spans="2:15" ht="15.75" customHeight="1">
      <c r="B27" s="36" t="s">
        <v>20</v>
      </c>
      <c r="I27" s="36" t="s">
        <v>21</v>
      </c>
    </row>
    <row r="28" spans="2:15" ht="15.75" customHeight="1">
      <c r="B28" s="36" t="s">
        <v>22</v>
      </c>
      <c r="I28" s="40" t="s">
        <v>23</v>
      </c>
    </row>
    <row r="29" spans="2:15" ht="15.75" customHeight="1">
      <c r="B29" s="36" t="s">
        <v>24</v>
      </c>
      <c r="I29" s="104" t="s">
        <v>135</v>
      </c>
    </row>
    <row r="30" spans="2:15" ht="15.75" customHeight="1">
      <c r="B30" s="39" t="s">
        <v>25</v>
      </c>
      <c r="I30" s="39" t="str">
        <f>'SUMMARY INFO'!I11</f>
        <v>BEFORE 17:00 14-Jan-2022</v>
      </c>
    </row>
    <row r="31" spans="2:15" ht="15.75" customHeight="1"/>
    <row r="32" spans="2:15" ht="15.75" customHeight="1">
      <c r="K32" s="41" t="s">
        <v>26</v>
      </c>
    </row>
    <row r="33" spans="15:15" ht="15.75" customHeight="1"/>
    <row r="34" spans="15:15" ht="15.75" customHeight="1">
      <c r="O34" s="37" t="s">
        <v>27</v>
      </c>
    </row>
    <row r="35" spans="15:15" ht="15.75" customHeight="1"/>
    <row r="36" spans="15:15" ht="15.75" customHeight="1"/>
    <row r="37" spans="15:15" ht="15.75" customHeight="1"/>
    <row r="38" spans="15:15" ht="15.75" customHeight="1"/>
    <row r="39" spans="15:15" ht="15.75" customHeight="1"/>
    <row r="40" spans="15:15" ht="15.75" customHeight="1"/>
    <row r="41" spans="15:15" ht="15.75" customHeight="1"/>
    <row r="42" spans="15:15" ht="15.75" customHeight="1"/>
    <row r="43" spans="15:15" ht="15.75" customHeight="1"/>
    <row r="44" spans="15:15" ht="15.75" customHeight="1"/>
    <row r="45" spans="15:15" ht="15.75" customHeight="1"/>
    <row r="46" spans="15:15" ht="15.75" customHeight="1"/>
    <row r="47" spans="15:15" ht="15.75" customHeight="1"/>
  </sheetData>
  <mergeCells count="3">
    <mergeCell ref="J11:N11"/>
    <mergeCell ref="I23:M23"/>
    <mergeCell ref="I24:M24"/>
  </mergeCells>
  <pageMargins left="0.25" right="0.25"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workbookViewId="0">
      <selection activeCell="D8" sqref="D8"/>
    </sheetView>
  </sheetViews>
  <sheetFormatPr defaultRowHeight="12.75"/>
  <cols>
    <col min="1" max="1" width="10" customWidth="1"/>
    <col min="2" max="2" width="32.5703125" customWidth="1"/>
    <col min="3" max="3" width="62.85546875" customWidth="1"/>
  </cols>
  <sheetData>
    <row r="1" spans="1:7">
      <c r="A1" s="74" t="s">
        <v>113</v>
      </c>
      <c r="B1" s="73" t="s">
        <v>114</v>
      </c>
    </row>
    <row r="2" spans="1:7">
      <c r="A2" s="74" t="s">
        <v>115</v>
      </c>
      <c r="B2" t="s">
        <v>142</v>
      </c>
    </row>
    <row r="3" spans="1:7">
      <c r="A3" s="74" t="s">
        <v>117</v>
      </c>
      <c r="B3" t="str">
        <f>("BOOKING ADVICE KYUNG RHIM "&amp;'SUMMARY INFO'!D9&amp;" / ETD: "&amp;'SUMMARY INFO'!I7&amp;" / "&amp;'SUMMARY INFO'!C3&amp;" / "&amp;'SUMMARY INFO'!C5&amp;"")</f>
        <v>BOOKING ADVICE KYUNG RHIM NYC / ETD: 18-Jan-2022 / SGNM56411100 / ana220202h</v>
      </c>
    </row>
    <row r="4" spans="1:7">
      <c r="A4" s="74"/>
    </row>
    <row r="5" spans="1:7" ht="15.75">
      <c r="A5" s="74" t="s">
        <v>118</v>
      </c>
      <c r="B5" s="98" t="s">
        <v>132</v>
      </c>
      <c r="C5" s="99"/>
      <c r="D5" s="96"/>
      <c r="E5" s="96"/>
      <c r="F5" s="96"/>
      <c r="G5" s="96"/>
    </row>
    <row r="6" spans="1:7" ht="15.75">
      <c r="A6" s="74"/>
      <c r="B6" s="116" t="str">
        <f>("Please be advised that KYUNG RHIM has new shipment to "&amp;'SUMMARY INFO'!D9&amp;" via HMM on "&amp;'SUMMARY INFO'!I7&amp;"")</f>
        <v>Please be advised that KYUNG RHIM has new shipment to NYC via HMM on 18-Jan-2022</v>
      </c>
      <c r="C6" s="116"/>
      <c r="D6" s="96"/>
      <c r="E6" s="96"/>
      <c r="F6" s="96"/>
      <c r="G6" s="96"/>
    </row>
    <row r="7" spans="1:7" ht="15.75">
      <c r="A7" s="74"/>
      <c r="B7" s="98" t="s">
        <v>119</v>
      </c>
      <c r="C7" s="99"/>
      <c r="D7" s="96"/>
      <c r="E7" s="96"/>
      <c r="F7" s="96"/>
      <c r="G7" s="96"/>
    </row>
    <row r="8" spans="1:7" ht="15.75">
      <c r="A8" s="74"/>
      <c r="B8" s="99"/>
      <c r="C8" s="99"/>
      <c r="D8" s="96"/>
      <c r="E8" s="96"/>
      <c r="F8" s="96"/>
      <c r="G8" s="96"/>
    </row>
    <row r="9" spans="1:7" ht="15.75">
      <c r="A9" s="74"/>
      <c r="B9" s="99" t="s">
        <v>120</v>
      </c>
      <c r="C9" s="99" t="str">
        <f>'SUMMARY INFO'!I12</f>
        <v>1x 40'HC GOH</v>
      </c>
      <c r="D9" s="96"/>
      <c r="E9" s="96"/>
      <c r="F9" s="96"/>
      <c r="G9" s="96"/>
    </row>
    <row r="10" spans="1:7" ht="15.75">
      <c r="A10" s="74"/>
      <c r="B10" s="98" t="s">
        <v>121</v>
      </c>
      <c r="C10" s="99" t="str">
        <f>'SUMMARY INFO'!C3</f>
        <v>SGNM56411100</v>
      </c>
      <c r="D10" s="96"/>
      <c r="E10" s="96"/>
      <c r="F10" s="96"/>
      <c r="G10" s="96"/>
    </row>
    <row r="11" spans="1:7" ht="15.75">
      <c r="A11" s="74"/>
      <c r="B11" s="98" t="s">
        <v>122</v>
      </c>
      <c r="C11" s="99" t="str">
        <f>'SUMMARY INFO'!C6</f>
        <v>AL QIBLA 0024E</v>
      </c>
      <c r="D11" s="96"/>
      <c r="E11" s="96"/>
      <c r="F11" s="96"/>
      <c r="G11" s="96"/>
    </row>
    <row r="12" spans="1:7" ht="15.75">
      <c r="A12" s="74"/>
      <c r="B12" s="98" t="s">
        <v>123</v>
      </c>
      <c r="C12" s="100" t="str">
        <f>'SUMMARY INFO'!C7</f>
        <v>2022/01/18</v>
      </c>
      <c r="D12" s="97"/>
      <c r="E12" s="96"/>
      <c r="F12" s="96"/>
      <c r="G12" s="96"/>
    </row>
    <row r="13" spans="1:7" ht="15.75">
      <c r="A13" s="74"/>
      <c r="B13" s="98" t="str">
        <f>IF('SUMMARY INFO'!D9="NYC","ETA NEW YORK:", IF('SUMMARY INFO'!D9="LAX","ETA LOS ANGELES:", "ETA LONG BEACH:"))</f>
        <v>ETA NEW YORK:</v>
      </c>
      <c r="C13" s="100" t="str">
        <f>'SUMMARY INFO'!C8</f>
        <v>2022/02/14</v>
      </c>
      <c r="D13" s="97"/>
      <c r="E13" s="96"/>
      <c r="F13" s="96"/>
      <c r="G13" s="96"/>
    </row>
    <row r="14" spans="1:7" ht="15.75">
      <c r="A14" s="74"/>
      <c r="B14" s="98" t="str">
        <f>IF('SUMMARY INFO'!G10="YES", "GOH:        SINGLE BAR"," ")</f>
        <v>GOH:        SINGLE BAR</v>
      </c>
      <c r="C14" s="99"/>
      <c r="D14" s="96"/>
      <c r="E14" s="96"/>
      <c r="F14" s="96"/>
      <c r="G14" s="96"/>
    </row>
    <row r="15" spans="1:7" ht="15.75">
      <c r="A15" s="74"/>
      <c r="B15" s="99"/>
      <c r="C15" s="99"/>
      <c r="D15" s="96"/>
      <c r="E15" s="96"/>
      <c r="F15" s="96"/>
      <c r="G15" s="96"/>
    </row>
    <row r="16" spans="1:7" ht="15.75">
      <c r="A16" s="74"/>
      <c r="B16" s="99" t="s">
        <v>124</v>
      </c>
      <c r="C16" s="99"/>
      <c r="D16" s="96"/>
      <c r="E16" s="96"/>
      <c r="F16" s="96"/>
      <c r="G16" s="96"/>
    </row>
    <row r="17" spans="1:7" ht="15.75">
      <c r="A17" s="74"/>
      <c r="B17" s="96"/>
      <c r="C17" s="96"/>
      <c r="D17" s="96"/>
      <c r="E17" s="96"/>
      <c r="F17" s="96"/>
      <c r="G17" s="96"/>
    </row>
    <row r="18" spans="1:7">
      <c r="A18" s="74"/>
    </row>
    <row r="19" spans="1:7">
      <c r="A19" s="74"/>
    </row>
  </sheetData>
  <mergeCells count="1">
    <mergeCell ref="B6:C6"/>
  </mergeCells>
  <hyperlinks>
    <hyperlink ref="B1" r:id="rId1" xr:uid="{00000000-0004-0000-0200-000000000000}"/>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
  <sheetViews>
    <sheetView view="pageBreakPreview" zoomScale="85" zoomScaleNormal="100" zoomScaleSheetLayoutView="85" workbookViewId="0">
      <selection activeCell="B9" sqref="B9"/>
    </sheetView>
  </sheetViews>
  <sheetFormatPr defaultColWidth="8.85546875" defaultRowHeight="12.75"/>
  <cols>
    <col min="1" max="1" width="51.42578125" style="55" customWidth="1"/>
    <col min="2" max="2" width="17.85546875" style="55" customWidth="1"/>
    <col min="3" max="3" width="50.42578125" style="55" customWidth="1"/>
    <col min="4" max="4" width="15.7109375" style="55" customWidth="1"/>
    <col min="5" max="6" width="7.28515625" style="55" bestFit="1" customWidth="1"/>
    <col min="7" max="16384" width="8.85546875" style="55"/>
  </cols>
  <sheetData>
    <row r="1" spans="1:4">
      <c r="A1" s="54"/>
      <c r="B1" s="54"/>
    </row>
    <row r="2" spans="1:4">
      <c r="A2" s="56" t="s">
        <v>84</v>
      </c>
      <c r="B2" s="57" t="str">
        <f>'SUMMARY INFO'!C3</f>
        <v>SGNM56411100</v>
      </c>
    </row>
    <row r="3" spans="1:4">
      <c r="A3" s="56" t="s">
        <v>85</v>
      </c>
      <c r="B3" s="57" t="s">
        <v>86</v>
      </c>
      <c r="C3" s="58"/>
    </row>
    <row r="4" spans="1:4" ht="25.5">
      <c r="A4" s="56" t="s">
        <v>87</v>
      </c>
      <c r="B4" s="59" t="str">
        <f>'SUMMARY INFO'!I12</f>
        <v>1x 40'HC GOH</v>
      </c>
      <c r="C4" s="60" t="s">
        <v>88</v>
      </c>
    </row>
    <row r="5" spans="1:4" ht="25.5">
      <c r="A5" s="56" t="s">
        <v>89</v>
      </c>
      <c r="B5" s="57" t="str">
        <f>'SUMMARY INFO'!I12</f>
        <v>1x 40'HC GOH</v>
      </c>
      <c r="C5" s="58" t="s">
        <v>90</v>
      </c>
    </row>
    <row r="6" spans="1:4" ht="25.5">
      <c r="A6" s="61" t="s">
        <v>91</v>
      </c>
      <c r="B6" s="72">
        <f>IF('SUMMARY INFO'!D9="LGB",'SUMMARY INFO'!C7-4,'SUMMARY INFO'!C7-2)</f>
        <v>44577</v>
      </c>
      <c r="C6" s="109" t="s">
        <v>92</v>
      </c>
    </row>
    <row r="7" spans="1:4" ht="2.4500000000000002" customHeight="1">
      <c r="A7" s="62"/>
      <c r="B7" s="54"/>
      <c r="C7" s="63"/>
    </row>
    <row r="8" spans="1:4" s="64" customFormat="1" ht="40.15" customHeight="1">
      <c r="A8" s="117" t="s">
        <v>93</v>
      </c>
      <c r="B8" s="117"/>
      <c r="C8" s="117" t="s">
        <v>94</v>
      </c>
      <c r="D8" s="117"/>
    </row>
    <row r="9" spans="1:4" ht="25.5">
      <c r="A9" s="65" t="s">
        <v>95</v>
      </c>
      <c r="B9" s="66">
        <f>'SUMMARY INFO'!E10</f>
        <v>24</v>
      </c>
      <c r="C9" s="65" t="s">
        <v>96</v>
      </c>
      <c r="D9" s="66"/>
    </row>
    <row r="10" spans="1:4" ht="25.5">
      <c r="A10" s="65" t="s">
        <v>97</v>
      </c>
      <c r="B10" s="66">
        <v>20</v>
      </c>
      <c r="C10" s="65" t="s">
        <v>98</v>
      </c>
      <c r="D10" s="66"/>
    </row>
    <row r="11" spans="1:4" ht="25.5">
      <c r="A11" s="65" t="s">
        <v>99</v>
      </c>
      <c r="B11" s="66">
        <v>13</v>
      </c>
      <c r="C11" s="65" t="s">
        <v>100</v>
      </c>
      <c r="D11" s="66"/>
    </row>
    <row r="12" spans="1:4" ht="25.5">
      <c r="A12" s="65" t="s">
        <v>101</v>
      </c>
      <c r="B12" s="67" t="s">
        <v>102</v>
      </c>
      <c r="C12" s="65" t="s">
        <v>103</v>
      </c>
      <c r="D12" s="66"/>
    </row>
    <row r="13" spans="1:4" ht="39.6" customHeight="1">
      <c r="A13" s="65" t="s">
        <v>104</v>
      </c>
      <c r="B13" s="66">
        <v>15</v>
      </c>
      <c r="C13" s="65" t="s">
        <v>105</v>
      </c>
      <c r="D13" s="66"/>
    </row>
    <row r="14" spans="1:4" ht="25.5">
      <c r="A14" s="65" t="s">
        <v>106</v>
      </c>
      <c r="B14" s="66">
        <v>30</v>
      </c>
      <c r="C14" s="65" t="s">
        <v>107</v>
      </c>
      <c r="D14" s="66"/>
    </row>
    <row r="15" spans="1:4" ht="38.25">
      <c r="A15" s="65" t="s">
        <v>108</v>
      </c>
      <c r="B15" s="66" t="s">
        <v>109</v>
      </c>
      <c r="C15" s="65" t="s">
        <v>108</v>
      </c>
      <c r="D15" s="66" t="s">
        <v>109</v>
      </c>
    </row>
    <row r="16" spans="1:4" ht="32.450000000000003" customHeight="1">
      <c r="A16" s="118" t="s">
        <v>110</v>
      </c>
      <c r="B16" s="118"/>
      <c r="C16" s="118" t="s">
        <v>111</v>
      </c>
      <c r="D16" s="118"/>
    </row>
    <row r="17" spans="1:4" ht="26.45" customHeight="1">
      <c r="A17" s="68" t="s">
        <v>112</v>
      </c>
      <c r="B17" s="69"/>
      <c r="C17" s="68" t="s">
        <v>112</v>
      </c>
      <c r="D17" s="69"/>
    </row>
    <row r="18" spans="1:4">
      <c r="A18" s="70"/>
      <c r="B18" s="71"/>
      <c r="C18" s="70"/>
      <c r="D18" s="71"/>
    </row>
  </sheetData>
  <mergeCells count="4">
    <mergeCell ref="A8:B8"/>
    <mergeCell ref="C8:D8"/>
    <mergeCell ref="A16:B16"/>
    <mergeCell ref="C16:D16"/>
  </mergeCells>
  <dataValidations count="1">
    <dataValidation type="list" allowBlank="1" showInputMessage="1" showErrorMessage="1" sqref="B15 D15" xr:uid="{00000000-0002-0000-0300-000000000000}">
      <formula1>"NO, YES: CONT WALL -&gt; GOH -&gt; PARTITION -&gt; CARTON -&gt; CONT DOOR, YES: CONT WALL -&gt; CARTON -&gt; PARTITION -&gt; GOH -&gt; CONT DOOR"</formula1>
    </dataValidation>
  </dataValidations>
  <pageMargins left="0.25" right="0.25" top="0.75" bottom="0.75" header="0.3" footer="0.3"/>
  <pageSetup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B1:AB66"/>
  <sheetViews>
    <sheetView topLeftCell="A39" zoomScaleNormal="100" zoomScaleSheetLayoutView="96" workbookViewId="0">
      <selection activeCell="X52" sqref="X52"/>
    </sheetView>
  </sheetViews>
  <sheetFormatPr defaultRowHeight="12"/>
  <cols>
    <col min="1" max="1" width="3.140625" style="2" customWidth="1"/>
    <col min="2" max="28" width="3.7109375" style="2" customWidth="1"/>
    <col min="29" max="16384" width="9.140625" style="2"/>
  </cols>
  <sheetData>
    <row r="1" spans="2:16" ht="35.25" customHeight="1"/>
    <row r="2" spans="2:16" ht="12" customHeight="1">
      <c r="B2" s="1" t="s">
        <v>37</v>
      </c>
      <c r="E2" s="1"/>
      <c r="F2" s="1"/>
      <c r="G2" s="8"/>
      <c r="H2" s="9"/>
      <c r="I2" s="9"/>
    </row>
    <row r="3" spans="2:16" ht="12" customHeight="1">
      <c r="B3" s="1" t="s">
        <v>38</v>
      </c>
      <c r="D3" s="1"/>
      <c r="E3" s="1"/>
      <c r="F3" s="1"/>
      <c r="G3" s="30"/>
      <c r="H3" s="9"/>
      <c r="I3" s="9"/>
    </row>
    <row r="4" spans="2:16" ht="12" customHeight="1">
      <c r="B4" s="1" t="s">
        <v>39</v>
      </c>
      <c r="C4" s="12"/>
      <c r="D4" s="1"/>
      <c r="E4" s="1"/>
      <c r="F4" s="1"/>
    </row>
    <row r="5" spans="2:16" ht="12" customHeight="1">
      <c r="C5" s="1"/>
      <c r="D5" s="1"/>
    </row>
    <row r="6" spans="2:16" ht="9.75" customHeight="1">
      <c r="E6" s="1"/>
      <c r="F6" s="1"/>
      <c r="G6" s="1"/>
    </row>
    <row r="7" spans="2:16" ht="12" customHeight="1">
      <c r="B7" s="1" t="s">
        <v>40</v>
      </c>
      <c r="J7" s="1"/>
      <c r="P7" s="1" t="s">
        <v>47</v>
      </c>
    </row>
    <row r="8" spans="2:16" ht="12" customHeight="1">
      <c r="B8" s="1" t="s">
        <v>41</v>
      </c>
      <c r="C8" s="1"/>
      <c r="D8" s="1"/>
      <c r="E8" s="1"/>
      <c r="J8" s="1"/>
      <c r="P8" s="2" t="s">
        <v>48</v>
      </c>
    </row>
    <row r="9" spans="2:16" ht="12" customHeight="1">
      <c r="B9" s="2" t="s">
        <v>42</v>
      </c>
      <c r="C9" s="1"/>
      <c r="D9" s="1"/>
      <c r="E9" s="1"/>
      <c r="F9" s="1"/>
      <c r="P9" s="2" t="s">
        <v>49</v>
      </c>
    </row>
    <row r="10" spans="2:16" ht="12" customHeight="1">
      <c r="B10" s="1" t="s">
        <v>43</v>
      </c>
      <c r="C10" s="1"/>
      <c r="D10" s="1"/>
      <c r="E10" s="1"/>
      <c r="F10" s="1"/>
    </row>
    <row r="11" spans="2:16" ht="12" customHeight="1">
      <c r="B11" s="1"/>
      <c r="C11" s="1"/>
      <c r="D11" s="1"/>
      <c r="E11" s="1"/>
      <c r="F11" s="1"/>
    </row>
    <row r="12" spans="2:16" ht="12" customHeight="1">
      <c r="C12" s="1"/>
      <c r="D12" s="1"/>
      <c r="E12" s="1"/>
      <c r="F12" s="1"/>
    </row>
    <row r="13" spans="2:16" ht="12" customHeight="1">
      <c r="B13" s="23"/>
      <c r="C13" s="1"/>
      <c r="D13" s="1"/>
      <c r="E13" s="1"/>
      <c r="F13" s="1"/>
    </row>
    <row r="14" spans="2:16" ht="12" customHeight="1">
      <c r="E14" s="1"/>
      <c r="F14" s="1"/>
    </row>
    <row r="15" spans="2:16" ht="14.25" customHeight="1">
      <c r="B15" s="23"/>
      <c r="C15" s="1"/>
      <c r="D15" s="1"/>
      <c r="E15" s="1"/>
      <c r="F15" s="1"/>
    </row>
    <row r="16" spans="2:16" ht="12" customHeight="1">
      <c r="B16" s="2" t="s">
        <v>44</v>
      </c>
      <c r="C16" s="1"/>
      <c r="D16" s="1"/>
      <c r="E16" s="1"/>
      <c r="F16" s="1"/>
    </row>
    <row r="17" spans="2:28" ht="12" customHeight="1">
      <c r="C17" s="1"/>
      <c r="D17" s="1"/>
      <c r="F17" s="1"/>
    </row>
    <row r="18" spans="2:28" ht="15.75" customHeight="1">
      <c r="C18" s="12"/>
      <c r="D18" s="12"/>
      <c r="E18" s="12"/>
      <c r="F18" s="12"/>
      <c r="G18" s="12"/>
    </row>
    <row r="19" spans="2:28" ht="12" customHeight="1">
      <c r="B19" s="2" t="s">
        <v>45</v>
      </c>
      <c r="I19" s="20"/>
    </row>
    <row r="20" spans="2:28" ht="16.5" customHeight="1">
      <c r="C20" s="5"/>
      <c r="F20" s="1"/>
      <c r="J20" s="1"/>
      <c r="K20" s="1"/>
      <c r="L20" s="1"/>
      <c r="M20" s="1"/>
      <c r="N20" s="1"/>
    </row>
    <row r="21" spans="2:28" ht="12" customHeight="1">
      <c r="B21" s="28" t="str">
        <f>'SUMMARY INFO'!C6</f>
        <v>AL QIBLA 0024E</v>
      </c>
      <c r="H21" s="1"/>
      <c r="I21" s="1"/>
      <c r="J21" s="2" t="s">
        <v>3</v>
      </c>
      <c r="K21" s="1"/>
      <c r="L21" s="1"/>
      <c r="M21" s="1"/>
      <c r="N21" s="1"/>
    </row>
    <row r="22" spans="2:28" ht="12" customHeight="1">
      <c r="J22" s="1"/>
      <c r="K22" s="1"/>
      <c r="L22" s="1"/>
      <c r="M22" s="1"/>
      <c r="N22" s="1"/>
    </row>
    <row r="23" spans="2:28" ht="12" customHeight="1">
      <c r="B23" s="28" t="str">
        <f>'SUMMARY INFO'!C9</f>
        <v>NEW YORK, NY</v>
      </c>
      <c r="J23" s="42" t="str">
        <f>'SUMMARY INFO'!C9</f>
        <v>NEW YORK, NY</v>
      </c>
      <c r="K23" s="27"/>
      <c r="L23" s="27"/>
      <c r="M23" s="27"/>
      <c r="N23" s="1"/>
    </row>
    <row r="24" spans="2:28" ht="12" customHeight="1">
      <c r="D24" s="1"/>
      <c r="F24" s="4"/>
      <c r="G24" s="4"/>
      <c r="I24" s="6"/>
      <c r="J24" s="122"/>
      <c r="K24" s="123"/>
      <c r="L24" s="123"/>
      <c r="M24" s="123"/>
      <c r="N24" s="1"/>
    </row>
    <row r="25" spans="2:28" ht="12" customHeight="1">
      <c r="J25" s="1"/>
    </row>
    <row r="26" spans="2:28" ht="12" customHeight="1">
      <c r="B26" s="3"/>
      <c r="C26" s="1"/>
      <c r="D26" s="1" t="s">
        <v>0</v>
      </c>
      <c r="J26" s="1"/>
      <c r="K26" s="1"/>
    </row>
    <row r="27" spans="2:28" ht="12" customHeight="1">
      <c r="B27" s="16"/>
      <c r="D27" s="4"/>
      <c r="H27" s="28"/>
      <c r="J27" s="1"/>
      <c r="K27" s="1"/>
    </row>
    <row r="28" spans="2:28" ht="12" customHeight="1">
      <c r="B28" s="19"/>
      <c r="D28" s="11"/>
      <c r="G28" s="13"/>
      <c r="K28" s="2" t="s">
        <v>2</v>
      </c>
      <c r="W28" s="126">
        <f>'SUMMARY INFO'!C16</f>
        <v>10145.77</v>
      </c>
      <c r="X28" s="126"/>
      <c r="Y28" s="126"/>
      <c r="AA28" s="128">
        <f>'SUMMARY INFO'!C17</f>
        <v>60</v>
      </c>
      <c r="AB28" s="128"/>
    </row>
    <row r="29" spans="2:28" s="7" customFormat="1" ht="12" customHeight="1">
      <c r="B29" s="124" t="s">
        <v>50</v>
      </c>
      <c r="C29" s="124"/>
      <c r="D29" s="124"/>
      <c r="E29" s="44" t="str">
        <f>'SUMMARY INFO'!I12</f>
        <v>1x 40'HC GOH</v>
      </c>
      <c r="F29" s="17"/>
      <c r="G29" s="18"/>
      <c r="H29" s="8"/>
      <c r="K29" s="17" t="s">
        <v>57</v>
      </c>
      <c r="M29" s="127">
        <f>'SUMMARY INFO'!C13</f>
        <v>13632</v>
      </c>
      <c r="N29" s="127"/>
      <c r="O29" s="7" t="str">
        <f>DRAFT!O29</f>
        <v>PIECES</v>
      </c>
      <c r="W29" s="6" t="s">
        <v>52</v>
      </c>
      <c r="AA29" s="7" t="s">
        <v>51</v>
      </c>
    </row>
    <row r="30" spans="2:28" ht="12" customHeight="1">
      <c r="B30" s="42" t="str">
        <f>'SUMMARY INFO'!I19</f>
        <v>HMMU6089280 / 193280344</v>
      </c>
      <c r="G30" s="29"/>
      <c r="H30" s="29"/>
      <c r="K30" s="110" t="str">
        <f>'SUMMARY INFO'!I13</f>
        <v>13632 PKGS = 0 CTNS + 13632 PCS</v>
      </c>
      <c r="S30" s="25"/>
    </row>
    <row r="31" spans="2:28" ht="12" customHeight="1">
      <c r="F31" s="29"/>
      <c r="K31" s="111" t="str">
        <f>DRAFT!K31</f>
        <v>TOTAL: 9610 PCS.</v>
      </c>
    </row>
    <row r="32" spans="2:28" ht="12" customHeight="1"/>
    <row r="33" spans="2:11" ht="12" customHeight="1">
      <c r="E33" s="33"/>
      <c r="J33" s="32"/>
      <c r="K33" s="34" t="s">
        <v>4</v>
      </c>
    </row>
    <row r="34" spans="2:11" ht="12" customHeight="1">
      <c r="B34" s="25"/>
      <c r="E34" s="33"/>
      <c r="J34" s="32"/>
    </row>
    <row r="35" spans="2:11" ht="12" customHeight="1">
      <c r="E35" s="33"/>
      <c r="J35" s="31"/>
    </row>
    <row r="36" spans="2:11" ht="12" customHeight="1">
      <c r="E36" s="33"/>
      <c r="J36" s="31"/>
    </row>
    <row r="37" spans="2:11" ht="12" customHeight="1">
      <c r="E37" s="33"/>
    </row>
    <row r="38" spans="2:11" ht="12" customHeight="1"/>
    <row r="39" spans="2:11" ht="12" customHeight="1">
      <c r="C39" s="1"/>
      <c r="E39" s="17"/>
      <c r="F39" s="24"/>
      <c r="G39" s="24"/>
      <c r="I39" s="20"/>
    </row>
    <row r="40" spans="2:11" ht="12" customHeight="1">
      <c r="F40" s="24"/>
      <c r="G40" s="24"/>
      <c r="H40" s="28" t="str">
        <f>'SUMMARY INFO'!C18</f>
        <v>SAY:    THIRTEEN THOUSAND SIX HUNDRED AND THIRTY TWO PIECES ONLY.</v>
      </c>
    </row>
    <row r="41" spans="2:11" ht="12" customHeight="1">
      <c r="E41" s="17"/>
      <c r="G41" s="21"/>
      <c r="H41" s="17"/>
    </row>
    <row r="42" spans="2:11" ht="12" customHeight="1">
      <c r="D42" s="17"/>
      <c r="E42" s="17"/>
      <c r="G42" s="1"/>
    </row>
    <row r="43" spans="2:11" ht="12" customHeight="1">
      <c r="E43" s="17"/>
    </row>
    <row r="44" spans="2:11" ht="12" customHeight="1">
      <c r="B44" s="1"/>
      <c r="C44" s="1"/>
      <c r="D44" s="1"/>
    </row>
    <row r="45" spans="2:11" ht="12" customHeight="1">
      <c r="B45" s="26"/>
      <c r="C45" s="26"/>
      <c r="D45" s="26"/>
    </row>
    <row r="46" spans="2:11" ht="12" customHeight="1">
      <c r="B46" s="120"/>
      <c r="C46" s="120"/>
      <c r="D46" s="120"/>
      <c r="E46" s="120"/>
      <c r="G46" s="22"/>
    </row>
    <row r="47" spans="2:11" ht="12" customHeight="1">
      <c r="B47" s="121"/>
      <c r="C47" s="121"/>
      <c r="D47" s="121"/>
      <c r="E47" s="121"/>
    </row>
    <row r="48" spans="2:11" ht="12" customHeight="1"/>
    <row r="49" spans="2:28" ht="12" customHeight="1">
      <c r="C49" s="43"/>
      <c r="D49" s="1"/>
      <c r="E49" s="1"/>
      <c r="H49" s="1"/>
      <c r="I49" s="1"/>
      <c r="J49" s="1"/>
    </row>
    <row r="50" spans="2:28" ht="12" customHeight="1">
      <c r="B50" s="2" t="s">
        <v>46</v>
      </c>
      <c r="C50" s="1"/>
      <c r="D50" s="1"/>
      <c r="E50" s="1"/>
      <c r="G50" s="2" t="s">
        <v>1</v>
      </c>
      <c r="H50" s="1"/>
      <c r="J50" s="1"/>
    </row>
    <row r="51" spans="2:28" ht="12" customHeight="1">
      <c r="B51" s="125" t="str">
        <f>'SUMMARY INFO'!I7</f>
        <v>18-Jan-2022</v>
      </c>
      <c r="C51" s="125"/>
      <c r="D51" s="125"/>
      <c r="J51" s="4"/>
    </row>
    <row r="52" spans="2:28" ht="12" customHeight="1">
      <c r="B52" s="1"/>
      <c r="C52" s="1"/>
      <c r="F52" s="1"/>
      <c r="G52" s="1"/>
      <c r="J52" s="4"/>
    </row>
    <row r="53" spans="2:28" ht="12" customHeight="1">
      <c r="B53" s="1"/>
      <c r="C53" s="1"/>
      <c r="F53" s="1"/>
      <c r="G53" s="4"/>
      <c r="I53" s="2" t="s">
        <v>5</v>
      </c>
      <c r="J53" s="4"/>
    </row>
    <row r="54" spans="2:28" ht="12" customHeight="1">
      <c r="B54" s="1"/>
      <c r="C54" s="1"/>
      <c r="D54" s="1"/>
      <c r="E54" s="6"/>
      <c r="H54" s="4"/>
      <c r="I54" s="14"/>
    </row>
    <row r="55" spans="2:28" ht="15.75" customHeight="1">
      <c r="B55" s="1"/>
      <c r="C55" s="1"/>
      <c r="D55" s="1"/>
      <c r="E55" s="7"/>
      <c r="H55" s="1"/>
      <c r="I55" s="15"/>
    </row>
    <row r="56" spans="2:28" ht="12" customHeight="1">
      <c r="B56" s="1"/>
      <c r="C56" s="1"/>
      <c r="D56" s="1"/>
      <c r="E56" s="1"/>
      <c r="F56" s="1"/>
      <c r="H56" s="1"/>
      <c r="X56" s="129" t="str">
        <f>B51</f>
        <v>18-Jan-2022</v>
      </c>
      <c r="Y56" s="129"/>
      <c r="Z56" s="129"/>
      <c r="AA56" s="129"/>
      <c r="AB56" s="129"/>
    </row>
    <row r="57" spans="2:28" ht="12" customHeight="1">
      <c r="B57" s="1"/>
      <c r="C57" s="1"/>
      <c r="D57" s="1"/>
      <c r="E57" s="1"/>
      <c r="F57" s="1"/>
      <c r="G57" s="1"/>
      <c r="I57" s="10"/>
    </row>
    <row r="58" spans="2:28" ht="14.25" customHeight="1">
      <c r="B58" s="1"/>
      <c r="C58" s="1"/>
      <c r="D58" s="1"/>
      <c r="E58" s="1"/>
      <c r="F58" s="1"/>
      <c r="G58" s="1"/>
    </row>
    <row r="59" spans="2:28" ht="14.25" customHeight="1">
      <c r="B59" s="1"/>
      <c r="C59" s="1"/>
      <c r="D59" s="1"/>
      <c r="E59" s="1"/>
      <c r="G59" s="1"/>
    </row>
    <row r="60" spans="2:28" ht="14.25" customHeight="1">
      <c r="B60" s="1"/>
      <c r="C60" s="1"/>
      <c r="D60" s="1"/>
      <c r="E60" s="1"/>
      <c r="F60" s="1"/>
      <c r="H60" s="1"/>
      <c r="I60" s="1"/>
      <c r="J60" s="1"/>
      <c r="Y60" s="119" t="str">
        <f>'SUMMARY INFO'!C5</f>
        <v>ana220202h</v>
      </c>
      <c r="Z60" s="119"/>
      <c r="AA60" s="119"/>
    </row>
    <row r="61" spans="2:28" ht="14.25" customHeight="1">
      <c r="B61" s="1"/>
      <c r="C61" s="1"/>
      <c r="D61" s="1"/>
      <c r="E61" s="1"/>
      <c r="F61" s="1"/>
      <c r="G61" s="1"/>
      <c r="H61" s="1"/>
      <c r="I61" s="1"/>
      <c r="J61" s="1"/>
    </row>
    <row r="62" spans="2:28">
      <c r="B62" s="1"/>
      <c r="C62" s="1"/>
      <c r="D62" s="1"/>
      <c r="E62" s="1"/>
      <c r="G62" s="1"/>
      <c r="H62" s="1"/>
      <c r="I62" s="1"/>
      <c r="J62" s="1"/>
    </row>
    <row r="63" spans="2:28" ht="12.75" customHeight="1">
      <c r="B63" s="1"/>
      <c r="C63" s="1"/>
      <c r="D63" s="1"/>
      <c r="E63" s="1"/>
      <c r="I63" s="1"/>
      <c r="J63" s="1"/>
    </row>
    <row r="64" spans="2:28" ht="11.25" customHeight="1">
      <c r="B64" s="1"/>
      <c r="C64" s="1"/>
      <c r="D64" s="1"/>
      <c r="E64" s="1"/>
      <c r="G64" s="1"/>
    </row>
    <row r="65" spans="2:7" ht="11.25" customHeight="1">
      <c r="B65" s="1"/>
      <c r="C65" s="1"/>
      <c r="D65" s="1"/>
      <c r="E65" s="1"/>
      <c r="G65" s="1"/>
    </row>
    <row r="66" spans="2:7" ht="12.75" customHeight="1">
      <c r="B66" s="1"/>
      <c r="C66" s="1"/>
      <c r="D66" s="1"/>
      <c r="E66" s="1"/>
      <c r="F66" s="1"/>
      <c r="G66" s="1"/>
    </row>
  </sheetData>
  <mergeCells count="10">
    <mergeCell ref="Y60:AA60"/>
    <mergeCell ref="B46:E46"/>
    <mergeCell ref="B47:E47"/>
    <mergeCell ref="J24:M24"/>
    <mergeCell ref="B29:D29"/>
    <mergeCell ref="B51:D51"/>
    <mergeCell ref="W28:Y28"/>
    <mergeCell ref="M29:N29"/>
    <mergeCell ref="AA28:AB28"/>
    <mergeCell ref="X56:AB56"/>
  </mergeCells>
  <phoneticPr fontId="0" type="noConversion"/>
  <pageMargins left="0.25" right="0.25" top="0.75" bottom="0.75" header="0.3" footer="0.3"/>
  <pageSetup paperSize="5" orientation="portrait"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AB66"/>
  <sheetViews>
    <sheetView tabSelected="1" view="pageLayout" zoomScaleNormal="100" zoomScaleSheetLayoutView="96" workbookViewId="0">
      <selection activeCell="O7" sqref="O7"/>
    </sheetView>
  </sheetViews>
  <sheetFormatPr defaultRowHeight="12"/>
  <cols>
    <col min="1" max="1" width="2.85546875" style="2" customWidth="1"/>
    <col min="2" max="14" width="3.7109375" style="2" customWidth="1"/>
    <col min="15" max="15" width="4.85546875" style="2" customWidth="1"/>
    <col min="16" max="28" width="3.7109375" style="2" customWidth="1"/>
    <col min="29" max="16384" width="9.140625" style="2"/>
  </cols>
  <sheetData>
    <row r="1" spans="2:16" ht="30" customHeight="1"/>
    <row r="2" spans="2:16" ht="12" customHeight="1">
      <c r="B2" s="1" t="s">
        <v>37</v>
      </c>
      <c r="E2" s="1"/>
      <c r="F2" s="1"/>
      <c r="G2" s="8"/>
      <c r="H2" s="9"/>
      <c r="I2" s="9"/>
    </row>
    <row r="3" spans="2:16" ht="12" customHeight="1">
      <c r="B3" s="1" t="s">
        <v>38</v>
      </c>
      <c r="D3" s="1"/>
      <c r="E3" s="1"/>
      <c r="F3" s="1"/>
      <c r="G3" s="105"/>
      <c r="H3" s="9"/>
      <c r="I3" s="9"/>
    </row>
    <row r="4" spans="2:16" ht="12" customHeight="1">
      <c r="B4" s="1" t="s">
        <v>39</v>
      </c>
      <c r="C4" s="12"/>
      <c r="D4" s="1"/>
      <c r="E4" s="1"/>
      <c r="F4" s="1"/>
    </row>
    <row r="5" spans="2:16" ht="12" customHeight="1">
      <c r="C5" s="1"/>
      <c r="D5" s="1"/>
    </row>
    <row r="6" spans="2:16" ht="9.75" customHeight="1">
      <c r="E6" s="1"/>
      <c r="F6" s="1"/>
      <c r="G6" s="1"/>
    </row>
    <row r="7" spans="2:16" ht="12" customHeight="1">
      <c r="B7" s="1" t="s">
        <v>40</v>
      </c>
      <c r="J7" s="1"/>
      <c r="P7" s="1" t="s">
        <v>47</v>
      </c>
    </row>
    <row r="8" spans="2:16" ht="12" customHeight="1">
      <c r="B8" s="1" t="s">
        <v>41</v>
      </c>
      <c r="C8" s="1"/>
      <c r="D8" s="1"/>
      <c r="E8" s="1"/>
      <c r="J8" s="1"/>
      <c r="P8" s="2" t="s">
        <v>48</v>
      </c>
    </row>
    <row r="9" spans="2:16" ht="12" customHeight="1">
      <c r="B9" s="2" t="s">
        <v>42</v>
      </c>
      <c r="C9" s="1"/>
      <c r="D9" s="1"/>
      <c r="E9" s="1"/>
      <c r="F9" s="1"/>
      <c r="P9" s="2" t="s">
        <v>49</v>
      </c>
    </row>
    <row r="10" spans="2:16" ht="12" customHeight="1">
      <c r="B10" s="1" t="s">
        <v>43</v>
      </c>
      <c r="C10" s="1"/>
      <c r="D10" s="1"/>
      <c r="E10" s="1"/>
      <c r="F10" s="1"/>
    </row>
    <row r="11" spans="2:16" ht="12" customHeight="1">
      <c r="B11" s="1"/>
      <c r="C11" s="1"/>
      <c r="D11" s="1"/>
      <c r="E11" s="1"/>
      <c r="F11" s="1"/>
    </row>
    <row r="12" spans="2:16" ht="2.25" customHeight="1">
      <c r="C12" s="1"/>
      <c r="D12" s="1"/>
      <c r="E12" s="1"/>
      <c r="F12" s="1"/>
    </row>
    <row r="13" spans="2:16" ht="12" customHeight="1">
      <c r="B13" s="23"/>
      <c r="C13" s="1"/>
      <c r="D13" s="1"/>
      <c r="E13" s="1"/>
      <c r="F13" s="1"/>
    </row>
    <row r="14" spans="2:16" ht="12" customHeight="1">
      <c r="E14" s="1"/>
      <c r="F14" s="1"/>
    </row>
    <row r="15" spans="2:16" ht="14.25" customHeight="1">
      <c r="B15" s="23"/>
      <c r="C15" s="1"/>
      <c r="D15" s="1"/>
      <c r="E15" s="1"/>
      <c r="F15" s="1"/>
    </row>
    <row r="16" spans="2:16" ht="12" customHeight="1">
      <c r="B16" s="2" t="s">
        <v>44</v>
      </c>
      <c r="C16" s="1"/>
      <c r="D16" s="1"/>
      <c r="E16" s="1"/>
      <c r="F16" s="1"/>
    </row>
    <row r="17" spans="2:28" ht="12" customHeight="1">
      <c r="C17" s="1"/>
      <c r="D17" s="1"/>
      <c r="F17" s="1"/>
    </row>
    <row r="18" spans="2:28" ht="15.75" customHeight="1">
      <c r="C18" s="12"/>
      <c r="D18" s="12"/>
      <c r="E18" s="12"/>
      <c r="F18" s="12"/>
      <c r="G18" s="12"/>
    </row>
    <row r="19" spans="2:28" ht="12" customHeight="1">
      <c r="B19" s="2" t="s">
        <v>45</v>
      </c>
      <c r="I19" s="20"/>
    </row>
    <row r="20" spans="2:28" ht="16.5" customHeight="1">
      <c r="C20" s="5"/>
      <c r="F20" s="1"/>
      <c r="J20" s="1"/>
      <c r="K20" s="1"/>
      <c r="L20" s="1"/>
      <c r="M20" s="1"/>
      <c r="N20" s="1"/>
    </row>
    <row r="21" spans="2:28" ht="12" customHeight="1">
      <c r="B21" s="2" t="str">
        <f>'SUMMARY INFO'!C6</f>
        <v>AL QIBLA 0024E</v>
      </c>
      <c r="H21" s="1"/>
      <c r="I21" s="1"/>
      <c r="J21" s="2" t="s">
        <v>3</v>
      </c>
      <c r="K21" s="1"/>
      <c r="L21" s="1"/>
      <c r="M21" s="1"/>
      <c r="N21" s="1"/>
    </row>
    <row r="22" spans="2:28" ht="12" customHeight="1">
      <c r="J22" s="1"/>
      <c r="K22" s="1"/>
      <c r="L22" s="1"/>
      <c r="M22" s="1"/>
      <c r="N22" s="1"/>
    </row>
    <row r="23" spans="2:28" ht="12" customHeight="1">
      <c r="B23" s="2" t="str">
        <f>'SUMMARY INFO'!C9</f>
        <v>NEW YORK, NY</v>
      </c>
      <c r="J23" s="8" t="str">
        <f>'SUMMARY INFO'!C9</f>
        <v>NEW YORK, NY</v>
      </c>
      <c r="K23" s="27"/>
      <c r="L23" s="27"/>
      <c r="M23" s="27"/>
      <c r="N23" s="1"/>
    </row>
    <row r="24" spans="2:28" ht="12" customHeight="1">
      <c r="D24" s="1"/>
      <c r="F24" s="4"/>
      <c r="G24" s="4"/>
      <c r="I24" s="6"/>
      <c r="J24" s="122"/>
      <c r="K24" s="123"/>
      <c r="L24" s="123"/>
      <c r="M24" s="123"/>
      <c r="N24" s="1"/>
    </row>
    <row r="25" spans="2:28" ht="12" customHeight="1">
      <c r="J25" s="1"/>
    </row>
    <row r="26" spans="2:28" ht="12" customHeight="1">
      <c r="B26" s="3"/>
      <c r="C26" s="1"/>
      <c r="D26" s="1" t="s">
        <v>0</v>
      </c>
      <c r="J26" s="1"/>
      <c r="K26" s="1"/>
    </row>
    <row r="27" spans="2:28" ht="12" customHeight="1">
      <c r="B27" s="16"/>
      <c r="D27" s="4"/>
      <c r="J27" s="1"/>
      <c r="K27" s="1"/>
    </row>
    <row r="28" spans="2:28" ht="12" customHeight="1">
      <c r="B28" s="19"/>
      <c r="D28" s="11"/>
      <c r="G28" s="106"/>
      <c r="K28" s="2" t="s">
        <v>2</v>
      </c>
      <c r="W28" s="134">
        <f>'SUMMARY INFO'!C16</f>
        <v>10145.77</v>
      </c>
      <c r="X28" s="134"/>
      <c r="Y28" s="134"/>
      <c r="AA28" s="135">
        <f>'SUMMARY INFO'!C17</f>
        <v>60</v>
      </c>
      <c r="AB28" s="135"/>
    </row>
    <row r="29" spans="2:28" s="7" customFormat="1" ht="12" customHeight="1">
      <c r="B29" s="124" t="s">
        <v>138</v>
      </c>
      <c r="C29" s="124"/>
      <c r="D29" s="124"/>
      <c r="E29" s="7" t="str">
        <f>'SUMMARY INFO'!I12</f>
        <v>1x 40'HC GOH</v>
      </c>
      <c r="F29" s="17"/>
      <c r="G29" s="18"/>
      <c r="H29" s="8"/>
      <c r="K29" s="17" t="s">
        <v>57</v>
      </c>
      <c r="M29" s="136">
        <f>'SUMMARY INFO'!C13</f>
        <v>13632</v>
      </c>
      <c r="N29" s="136"/>
      <c r="O29" s="7" t="s">
        <v>140</v>
      </c>
      <c r="W29" s="6" t="s">
        <v>52</v>
      </c>
      <c r="AA29" s="7" t="s">
        <v>51</v>
      </c>
    </row>
    <row r="30" spans="2:28" ht="12" customHeight="1">
      <c r="B30" s="8" t="str">
        <f>'SUMMARY INFO'!I19</f>
        <v>HMMU6089280 / 193280344</v>
      </c>
      <c r="G30" s="17"/>
      <c r="H30" s="17"/>
      <c r="K30" s="110" t="str">
        <f>'SUMMARY INFO'!I13</f>
        <v>13632 PKGS = 0 CTNS + 13632 PCS</v>
      </c>
      <c r="S30" s="25"/>
    </row>
    <row r="31" spans="2:28" ht="12" customHeight="1">
      <c r="F31" s="17"/>
      <c r="K31" s="111" t="s">
        <v>137</v>
      </c>
    </row>
    <row r="32" spans="2:28" ht="12" customHeight="1"/>
    <row r="33" spans="2:11" ht="12" customHeight="1">
      <c r="J33" s="32"/>
      <c r="K33" s="107" t="s">
        <v>4</v>
      </c>
    </row>
    <row r="34" spans="2:11" ht="12" customHeight="1">
      <c r="B34" s="25"/>
      <c r="J34" s="32"/>
    </row>
    <row r="35" spans="2:11" ht="12" customHeight="1">
      <c r="J35" s="31"/>
    </row>
    <row r="36" spans="2:11" ht="12" customHeight="1">
      <c r="J36" s="31"/>
    </row>
    <row r="37" spans="2:11" ht="12" customHeight="1"/>
    <row r="38" spans="2:11" ht="12" customHeight="1"/>
    <row r="39" spans="2:11" ht="12" customHeight="1">
      <c r="C39" s="1"/>
      <c r="E39" s="17"/>
      <c r="F39" s="24"/>
      <c r="G39" s="24"/>
      <c r="I39" s="20"/>
    </row>
    <row r="40" spans="2:11" ht="12" customHeight="1">
      <c r="F40" s="24"/>
      <c r="G40" s="24"/>
      <c r="H40" s="2" t="str">
        <f>'SUMMARY INFO'!C18</f>
        <v>SAY:    THIRTEEN THOUSAND SIX HUNDRED AND THIRTY TWO PIECES ONLY.</v>
      </c>
    </row>
    <row r="41" spans="2:11" ht="12" customHeight="1">
      <c r="E41" s="17"/>
      <c r="G41" s="21"/>
      <c r="H41" s="17"/>
    </row>
    <row r="42" spans="2:11" ht="12" customHeight="1">
      <c r="D42" s="17"/>
      <c r="E42" s="17"/>
      <c r="G42" s="1"/>
    </row>
    <row r="43" spans="2:11" ht="12" customHeight="1">
      <c r="E43" s="17"/>
    </row>
    <row r="44" spans="2:11" ht="12" customHeight="1">
      <c r="B44" s="1"/>
      <c r="C44" s="1"/>
      <c r="D44" s="1"/>
    </row>
    <row r="45" spans="2:11" ht="12" customHeight="1">
      <c r="B45" s="112"/>
      <c r="C45" s="112"/>
      <c r="D45" s="112"/>
      <c r="E45" s="113"/>
    </row>
    <row r="46" spans="2:11" ht="12" customHeight="1">
      <c r="B46" s="137"/>
      <c r="C46" s="137"/>
      <c r="D46" s="137"/>
      <c r="E46" s="137"/>
      <c r="G46" s="22"/>
    </row>
    <row r="47" spans="2:11" ht="12" customHeight="1">
      <c r="B47" s="130"/>
      <c r="C47" s="130"/>
      <c r="D47" s="130"/>
      <c r="E47" s="130"/>
    </row>
    <row r="48" spans="2:11" ht="12" customHeight="1"/>
    <row r="49" spans="2:28" ht="12" customHeight="1">
      <c r="C49" s="108"/>
      <c r="D49" s="1"/>
      <c r="E49" s="1"/>
      <c r="H49" s="1"/>
      <c r="I49" s="1"/>
      <c r="J49" s="1"/>
    </row>
    <row r="50" spans="2:28" ht="12" customHeight="1">
      <c r="B50" s="2" t="s">
        <v>46</v>
      </c>
      <c r="C50" s="1"/>
      <c r="D50" s="1"/>
      <c r="E50" s="1"/>
      <c r="G50" s="2" t="s">
        <v>1</v>
      </c>
      <c r="H50" s="1"/>
      <c r="J50" s="1"/>
    </row>
    <row r="51" spans="2:28" ht="12" customHeight="1">
      <c r="B51" s="131" t="str">
        <f>'SUMMARY INFO'!I7</f>
        <v>18-Jan-2022</v>
      </c>
      <c r="C51" s="131"/>
      <c r="D51" s="131"/>
      <c r="J51" s="4"/>
    </row>
    <row r="52" spans="2:28" ht="12" customHeight="1">
      <c r="B52" s="1"/>
      <c r="C52" s="1"/>
      <c r="F52" s="1"/>
      <c r="G52" s="1"/>
      <c r="J52" s="4"/>
    </row>
    <row r="53" spans="2:28" ht="12" customHeight="1">
      <c r="B53" s="1"/>
      <c r="C53" s="1"/>
      <c r="F53" s="1"/>
      <c r="G53" s="4"/>
      <c r="I53" s="2" t="s">
        <v>5</v>
      </c>
      <c r="J53" s="4"/>
    </row>
    <row r="54" spans="2:28" ht="12" customHeight="1">
      <c r="B54" s="1"/>
      <c r="C54" s="1"/>
      <c r="D54" s="1"/>
      <c r="E54" s="6"/>
      <c r="H54" s="4"/>
      <c r="I54" s="14"/>
    </row>
    <row r="55" spans="2:28" ht="2.25" customHeight="1">
      <c r="B55" s="1"/>
      <c r="C55" s="1"/>
      <c r="D55" s="1"/>
      <c r="E55" s="7"/>
      <c r="H55" s="1"/>
      <c r="I55" s="15"/>
    </row>
    <row r="56" spans="2:28" ht="12" customHeight="1">
      <c r="B56" s="1"/>
      <c r="C56" s="1"/>
      <c r="D56" s="1"/>
      <c r="E56" s="1"/>
      <c r="F56" s="1"/>
      <c r="H56" s="1"/>
      <c r="X56" s="132" t="str">
        <f>B51</f>
        <v>18-Jan-2022</v>
      </c>
      <c r="Y56" s="132"/>
      <c r="Z56" s="132"/>
      <c r="AA56" s="132"/>
      <c r="AB56" s="132"/>
    </row>
    <row r="57" spans="2:28" ht="4.5" customHeight="1">
      <c r="B57" s="1"/>
      <c r="C57" s="1"/>
      <c r="D57" s="1"/>
      <c r="E57" s="1"/>
      <c r="F57" s="1"/>
      <c r="G57" s="1"/>
      <c r="I57" s="10"/>
    </row>
    <row r="58" spans="2:28" ht="4.5" customHeight="1">
      <c r="B58" s="1"/>
      <c r="C58" s="1"/>
      <c r="D58" s="1"/>
      <c r="E58" s="1"/>
      <c r="F58" s="1"/>
      <c r="G58" s="1"/>
    </row>
    <row r="59" spans="2:28" ht="14.25" customHeight="1">
      <c r="B59" s="1"/>
      <c r="C59" s="1"/>
      <c r="D59" s="1"/>
      <c r="E59" s="1"/>
      <c r="G59" s="1"/>
    </row>
    <row r="60" spans="2:28" ht="14.25" customHeight="1">
      <c r="B60" s="1"/>
      <c r="C60" s="1"/>
      <c r="D60" s="1"/>
      <c r="E60" s="1"/>
      <c r="F60" s="1"/>
      <c r="H60" s="1"/>
      <c r="I60" s="1"/>
      <c r="J60" s="1"/>
      <c r="Y60" s="133" t="str">
        <f>'SUMMARY INFO'!C5</f>
        <v>ana220202h</v>
      </c>
      <c r="Z60" s="133"/>
      <c r="AA60" s="133"/>
    </row>
    <row r="61" spans="2:28" ht="14.25" customHeight="1">
      <c r="B61" s="1"/>
      <c r="C61" s="1"/>
      <c r="D61" s="1"/>
      <c r="E61" s="1"/>
      <c r="F61" s="1"/>
      <c r="G61" s="1"/>
      <c r="H61" s="1"/>
      <c r="I61" s="1"/>
      <c r="J61" s="1"/>
    </row>
    <row r="62" spans="2:28">
      <c r="B62" s="1"/>
      <c r="C62" s="1"/>
      <c r="D62" s="1"/>
      <c r="E62" s="1"/>
      <c r="G62" s="1"/>
      <c r="H62" s="1"/>
      <c r="I62" s="1"/>
      <c r="J62" s="1"/>
    </row>
    <row r="63" spans="2:28" ht="12.75" customHeight="1">
      <c r="B63" s="1"/>
      <c r="C63" s="1"/>
      <c r="D63" s="1"/>
      <c r="E63" s="1"/>
      <c r="I63" s="1"/>
      <c r="J63" s="1"/>
    </row>
    <row r="64" spans="2:28" ht="11.25" customHeight="1">
      <c r="B64" s="1"/>
      <c r="C64" s="1"/>
      <c r="D64" s="1"/>
      <c r="E64" s="1"/>
      <c r="G64" s="1"/>
    </row>
    <row r="65" spans="2:7" ht="11.25" customHeight="1">
      <c r="B65" s="1"/>
      <c r="C65" s="1"/>
      <c r="D65" s="1"/>
      <c r="E65" s="1"/>
      <c r="G65" s="1"/>
    </row>
    <row r="66" spans="2:7" ht="12.75" customHeight="1">
      <c r="B66" s="1"/>
      <c r="C66" s="1"/>
      <c r="D66" s="1"/>
      <c r="E66" s="1"/>
      <c r="F66" s="1"/>
      <c r="G66" s="1"/>
    </row>
  </sheetData>
  <mergeCells count="10">
    <mergeCell ref="B47:E47"/>
    <mergeCell ref="B51:D51"/>
    <mergeCell ref="X56:AB56"/>
    <mergeCell ref="Y60:AA60"/>
    <mergeCell ref="J24:M24"/>
    <mergeCell ref="W28:Y28"/>
    <mergeCell ref="AA28:AB28"/>
    <mergeCell ref="B29:D29"/>
    <mergeCell ref="M29:N29"/>
    <mergeCell ref="B46:E46"/>
  </mergeCells>
  <pageMargins left="0" right="0" top="0.73958333333333337" bottom="0.75" header="0.3" footer="0.3"/>
  <pageSetup paperSize="5" orientation="portrait" verticalDpi="300" r:id="rId1"/>
  <headerFooter scaleWithDoc="0">
    <oddHeader>&amp;C&amp;G</oddHeader>
  </headerFooter>
  <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10:T42"/>
  <sheetViews>
    <sheetView view="pageBreakPreview" topLeftCell="A16" zoomScaleNormal="100" zoomScaleSheetLayoutView="100" workbookViewId="0">
      <selection activeCell="S13" sqref="S13"/>
    </sheetView>
  </sheetViews>
  <sheetFormatPr defaultRowHeight="12.75"/>
  <cols>
    <col min="1" max="11" width="3.7109375" customWidth="1"/>
    <col min="12" max="12" width="5.7109375" customWidth="1"/>
    <col min="13" max="16" width="3.7109375" customWidth="1"/>
    <col min="17" max="17" width="6.140625" customWidth="1"/>
    <col min="18" max="31" width="3.7109375" customWidth="1"/>
  </cols>
  <sheetData>
    <row r="10" spans="3:16" ht="18.75">
      <c r="G10" s="46" t="s">
        <v>60</v>
      </c>
    </row>
    <row r="11" spans="3:16" ht="18.75">
      <c r="G11" s="46"/>
    </row>
    <row r="12" spans="3:16">
      <c r="C12" s="47" t="s">
        <v>61</v>
      </c>
    </row>
    <row r="13" spans="3:16">
      <c r="C13" s="47" t="s">
        <v>62</v>
      </c>
    </row>
    <row r="14" spans="3:16" ht="13.5" thickBot="1"/>
    <row r="15" spans="3:16">
      <c r="C15" s="163" t="s">
        <v>63</v>
      </c>
      <c r="D15" s="164"/>
      <c r="E15" s="164"/>
      <c r="F15" s="164"/>
      <c r="G15" s="164" t="s">
        <v>64</v>
      </c>
      <c r="H15" s="164"/>
      <c r="I15" s="164"/>
      <c r="J15" s="164"/>
      <c r="K15" s="164"/>
      <c r="L15" s="164"/>
      <c r="M15" s="164"/>
      <c r="N15" s="164"/>
      <c r="O15" s="164"/>
      <c r="P15" s="165"/>
    </row>
    <row r="16" spans="3:16">
      <c r="C16" s="156" t="s">
        <v>65</v>
      </c>
      <c r="D16" s="157"/>
      <c r="E16" s="157"/>
      <c r="F16" s="157"/>
      <c r="G16" s="161" t="str">
        <f>'SUMMARY INFO'!C4</f>
        <v>SGNM56411100</v>
      </c>
      <c r="H16" s="157"/>
      <c r="I16" s="157"/>
      <c r="J16" s="157"/>
      <c r="K16" s="157"/>
      <c r="L16" s="157"/>
      <c r="M16" s="157"/>
      <c r="N16" s="157"/>
      <c r="O16" s="157"/>
      <c r="P16" s="166"/>
    </row>
    <row r="17" spans="3:20">
      <c r="C17" s="156" t="s">
        <v>66</v>
      </c>
      <c r="D17" s="157"/>
      <c r="E17" s="157"/>
      <c r="F17" s="157"/>
      <c r="G17" s="157" t="str">
        <f>'SUMMARY INFO'!C6</f>
        <v>AL QIBLA 0024E</v>
      </c>
      <c r="H17" s="157"/>
      <c r="I17" s="157"/>
      <c r="J17" s="157"/>
      <c r="K17" s="157"/>
      <c r="L17" s="157"/>
      <c r="M17" s="157"/>
      <c r="N17" s="157"/>
      <c r="O17" s="157"/>
      <c r="P17" s="166"/>
    </row>
    <row r="18" spans="3:20">
      <c r="C18" s="156" t="s">
        <v>67</v>
      </c>
      <c r="D18" s="157"/>
      <c r="E18" s="157"/>
      <c r="F18" s="157"/>
      <c r="G18" s="167" t="str">
        <f>('SUMMARY INFO'!C7)</f>
        <v>2022/01/18</v>
      </c>
      <c r="H18" s="167"/>
      <c r="I18" s="167"/>
      <c r="J18" s="167"/>
      <c r="K18" s="167"/>
      <c r="L18" s="167"/>
      <c r="M18" s="167"/>
      <c r="N18" s="167"/>
      <c r="O18" s="167"/>
      <c r="P18" s="168"/>
    </row>
    <row r="19" spans="3:20">
      <c r="C19" s="156" t="s">
        <v>68</v>
      </c>
      <c r="D19" s="157"/>
      <c r="E19" s="157"/>
      <c r="F19" s="157"/>
      <c r="G19" s="157" t="str">
        <f>("BA RIA VUNG TAU / "&amp;'SUMMARY INFO'!C9&amp;"")</f>
        <v>BA RIA VUNG TAU / NEW YORK, NY</v>
      </c>
      <c r="H19" s="157"/>
      <c r="I19" s="157"/>
      <c r="J19" s="157"/>
      <c r="K19" s="157"/>
      <c r="L19" s="157"/>
      <c r="M19" s="157"/>
      <c r="N19" s="157"/>
      <c r="O19" s="157"/>
      <c r="P19" s="166"/>
    </row>
    <row r="20" spans="3:20" ht="13.5" thickBot="1">
      <c r="C20" s="148" t="s">
        <v>69</v>
      </c>
      <c r="D20" s="146"/>
      <c r="E20" s="146"/>
      <c r="F20" s="146"/>
      <c r="G20" s="146" t="str">
        <f>'SUMMARY INFO'!I19</f>
        <v>HMMU6089280 / 193280344</v>
      </c>
      <c r="H20" s="146"/>
      <c r="I20" s="146"/>
      <c r="J20" s="146"/>
      <c r="K20" s="146"/>
      <c r="L20" s="146"/>
      <c r="M20" s="146"/>
      <c r="N20" s="146"/>
      <c r="O20" s="146"/>
      <c r="P20" s="147"/>
    </row>
    <row r="22" spans="3:20">
      <c r="C22" s="49" t="s">
        <v>72</v>
      </c>
    </row>
    <row r="23" spans="3:20" ht="13.5" thickBot="1">
      <c r="T23" t="s">
        <v>133</v>
      </c>
    </row>
    <row r="24" spans="3:20">
      <c r="C24" s="154" t="s">
        <v>73</v>
      </c>
      <c r="D24" s="149"/>
      <c r="E24" s="149"/>
      <c r="F24" s="149"/>
      <c r="G24" s="149"/>
      <c r="H24" s="149" t="s">
        <v>74</v>
      </c>
      <c r="I24" s="149"/>
      <c r="J24" s="149"/>
      <c r="K24" s="149"/>
      <c r="L24" s="149"/>
      <c r="M24" s="149" t="s">
        <v>75</v>
      </c>
      <c r="N24" s="149"/>
      <c r="O24" s="149"/>
      <c r="P24" s="149"/>
      <c r="Q24" s="150"/>
      <c r="R24" s="53"/>
      <c r="S24" s="48"/>
    </row>
    <row r="25" spans="3:20">
      <c r="C25" s="155"/>
      <c r="D25" s="151"/>
      <c r="E25" s="151"/>
      <c r="F25" s="151"/>
      <c r="G25" s="151"/>
      <c r="H25" s="151"/>
      <c r="I25" s="151"/>
      <c r="J25" s="151"/>
      <c r="K25" s="151"/>
      <c r="L25" s="151"/>
      <c r="M25" s="151"/>
      <c r="N25" s="151"/>
      <c r="O25" s="151"/>
      <c r="P25" s="151"/>
      <c r="Q25" s="152"/>
      <c r="R25" s="51"/>
      <c r="S25" s="48"/>
    </row>
    <row r="26" spans="3:20">
      <c r="C26" s="156" t="s">
        <v>139</v>
      </c>
      <c r="D26" s="157"/>
      <c r="E26" s="157"/>
      <c r="F26" s="157"/>
      <c r="G26" s="157"/>
      <c r="H26" s="159" t="s">
        <v>146</v>
      </c>
      <c r="I26" s="159"/>
      <c r="J26" s="159"/>
      <c r="K26" s="159"/>
      <c r="L26" s="159"/>
      <c r="M26" s="143" t="s">
        <v>145</v>
      </c>
      <c r="N26" s="143"/>
      <c r="O26" s="143"/>
      <c r="P26" s="143"/>
      <c r="Q26" s="153"/>
      <c r="R26" s="52"/>
      <c r="S26" s="48"/>
    </row>
    <row r="27" spans="3:20">
      <c r="C27" s="156"/>
      <c r="D27" s="157"/>
      <c r="E27" s="157"/>
      <c r="F27" s="157"/>
      <c r="G27" s="157"/>
      <c r="H27" s="159"/>
      <c r="I27" s="159"/>
      <c r="J27" s="159"/>
      <c r="K27" s="159"/>
      <c r="L27" s="159"/>
      <c r="M27" s="143"/>
      <c r="N27" s="143"/>
      <c r="O27" s="143"/>
      <c r="P27" s="143"/>
      <c r="Q27" s="153"/>
      <c r="R27" s="50"/>
      <c r="S27" s="48"/>
    </row>
    <row r="28" spans="3:20">
      <c r="C28" s="156" t="s">
        <v>141</v>
      </c>
      <c r="D28" s="157"/>
      <c r="E28" s="157"/>
      <c r="F28" s="157"/>
      <c r="G28" s="157"/>
      <c r="H28" s="160" t="s">
        <v>147</v>
      </c>
      <c r="I28" s="161"/>
      <c r="J28" s="161"/>
      <c r="K28" s="161"/>
      <c r="L28" s="161"/>
      <c r="M28" s="143" t="s">
        <v>148</v>
      </c>
      <c r="N28" s="144"/>
      <c r="O28" s="144"/>
      <c r="P28" s="144"/>
      <c r="Q28" s="145"/>
      <c r="R28" s="51"/>
      <c r="S28" s="48"/>
    </row>
    <row r="29" spans="3:20" ht="14.25" customHeight="1">
      <c r="C29" s="156"/>
      <c r="D29" s="157"/>
      <c r="E29" s="157"/>
      <c r="F29" s="157"/>
      <c r="G29" s="157"/>
      <c r="H29" s="161"/>
      <c r="I29" s="161"/>
      <c r="J29" s="161"/>
      <c r="K29" s="161"/>
      <c r="L29" s="161"/>
      <c r="M29" s="144"/>
      <c r="N29" s="144"/>
      <c r="O29" s="144"/>
      <c r="P29" s="144"/>
      <c r="Q29" s="145"/>
      <c r="R29" s="50"/>
      <c r="S29" s="48"/>
    </row>
    <row r="30" spans="3:20">
      <c r="C30" s="156"/>
      <c r="D30" s="157"/>
      <c r="E30" s="157"/>
      <c r="F30" s="157"/>
      <c r="G30" s="157"/>
      <c r="H30" s="138"/>
      <c r="I30" s="138"/>
      <c r="J30" s="138"/>
      <c r="K30" s="138"/>
      <c r="L30" s="138"/>
      <c r="M30" s="138"/>
      <c r="N30" s="139"/>
      <c r="O30" s="139"/>
      <c r="P30" s="139"/>
      <c r="Q30" s="140"/>
      <c r="R30" s="48"/>
      <c r="S30" s="48"/>
    </row>
    <row r="31" spans="3:20" ht="13.5" thickBot="1">
      <c r="C31" s="148"/>
      <c r="D31" s="146"/>
      <c r="E31" s="146"/>
      <c r="F31" s="146"/>
      <c r="G31" s="146"/>
      <c r="H31" s="162"/>
      <c r="I31" s="162"/>
      <c r="J31" s="162"/>
      <c r="K31" s="162"/>
      <c r="L31" s="162"/>
      <c r="M31" s="141"/>
      <c r="N31" s="141"/>
      <c r="O31" s="141"/>
      <c r="P31" s="141"/>
      <c r="Q31" s="142"/>
      <c r="R31" s="48"/>
      <c r="S31" s="48"/>
    </row>
    <row r="33" spans="3:9">
      <c r="C33" s="8" t="s">
        <v>76</v>
      </c>
    </row>
    <row r="34" spans="3:9">
      <c r="C34" t="s">
        <v>77</v>
      </c>
    </row>
    <row r="36" spans="3:9">
      <c r="C36" s="8" t="s">
        <v>78</v>
      </c>
    </row>
    <row r="37" spans="3:9">
      <c r="C37" s="8" t="s">
        <v>79</v>
      </c>
    </row>
    <row r="38" spans="3:9">
      <c r="C38" s="8" t="s">
        <v>134</v>
      </c>
    </row>
    <row r="39" spans="3:9">
      <c r="C39" s="8" t="s">
        <v>80</v>
      </c>
    </row>
    <row r="40" spans="3:9">
      <c r="C40" s="8" t="s">
        <v>83</v>
      </c>
      <c r="E40" s="158">
        <f ca="1">'SUMMARY INFO'!C2</f>
        <v>44601</v>
      </c>
      <c r="F40" s="158"/>
      <c r="G40" s="158"/>
      <c r="H40" s="158"/>
      <c r="I40" s="158"/>
    </row>
    <row r="41" spans="3:9">
      <c r="C41" s="8" t="s">
        <v>81</v>
      </c>
    </row>
    <row r="42" spans="3:9">
      <c r="C42" s="8" t="s">
        <v>82</v>
      </c>
    </row>
  </sheetData>
  <mergeCells count="25">
    <mergeCell ref="G15:P15"/>
    <mergeCell ref="G16:P16"/>
    <mergeCell ref="G17:P17"/>
    <mergeCell ref="G18:P18"/>
    <mergeCell ref="G19:P19"/>
    <mergeCell ref="C15:F15"/>
    <mergeCell ref="C16:F16"/>
    <mergeCell ref="C17:F17"/>
    <mergeCell ref="C18:F18"/>
    <mergeCell ref="C19:F19"/>
    <mergeCell ref="E40:I40"/>
    <mergeCell ref="H24:L25"/>
    <mergeCell ref="H26:L27"/>
    <mergeCell ref="C28:G29"/>
    <mergeCell ref="H28:L29"/>
    <mergeCell ref="C30:G31"/>
    <mergeCell ref="H30:L31"/>
    <mergeCell ref="M30:Q31"/>
    <mergeCell ref="M28:Q29"/>
    <mergeCell ref="G20:P20"/>
    <mergeCell ref="C20:F20"/>
    <mergeCell ref="M24:Q25"/>
    <mergeCell ref="M26:Q27"/>
    <mergeCell ref="C24:G25"/>
    <mergeCell ref="C26:G27"/>
  </mergeCells>
  <pageMargins left="0.25" right="0.25" top="0.75" bottom="0.75" header="0.3" footer="0.3"/>
  <pageSetup orientation="portrait" horizontalDpi="1200" verticalDpi="1200"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6"/>
  <sheetViews>
    <sheetView workbookViewId="0">
      <selection activeCell="C11" sqref="C11"/>
    </sheetView>
  </sheetViews>
  <sheetFormatPr defaultRowHeight="12.75"/>
  <cols>
    <col min="1" max="1" width="10.7109375" customWidth="1"/>
    <col min="2" max="2" width="20.85546875" customWidth="1"/>
    <col min="3" max="3" width="43.5703125" customWidth="1"/>
  </cols>
  <sheetData>
    <row r="1" spans="1:7">
      <c r="A1" s="74" t="s">
        <v>113</v>
      </c>
      <c r="B1" t="s">
        <v>114</v>
      </c>
    </row>
    <row r="2" spans="1:7">
      <c r="A2" s="74" t="s">
        <v>115</v>
      </c>
      <c r="B2" t="s">
        <v>116</v>
      </c>
    </row>
    <row r="3" spans="1:7">
      <c r="A3" s="74" t="s">
        <v>117</v>
      </c>
      <c r="B3" t="str">
        <f>("PRE-ALERT KYUNG RHIM "&amp;'SUMMARY INFO'!D9&amp;" / ETD: "&amp;'SUMMARY INFO'!I7&amp;" / "&amp;'SUMMARY INFO'!C3&amp;" / "&amp;'SUMMARY INFO'!C5&amp;"")</f>
        <v>PRE-ALERT KYUNG RHIM NYC / ETD: 18-Jan-2022 / SGNM56411100 / ana220202h</v>
      </c>
    </row>
    <row r="5" spans="1:7" ht="15.75">
      <c r="A5" s="74" t="s">
        <v>118</v>
      </c>
      <c r="B5" s="96" t="str">
        <f>'BOOKING ADVICE'!B5</f>
        <v>Dear Eunjin,</v>
      </c>
      <c r="C5" s="96"/>
      <c r="D5" s="96"/>
      <c r="E5" s="96"/>
      <c r="F5" s="96"/>
      <c r="G5" s="96"/>
    </row>
    <row r="6" spans="1:7" ht="15.75">
      <c r="B6" s="96"/>
      <c r="C6" s="96"/>
      <c r="D6" s="96"/>
      <c r="E6" s="96"/>
      <c r="F6" s="96"/>
      <c r="G6" s="96"/>
    </row>
    <row r="7" spans="1:7" ht="15.75">
      <c r="B7" s="169" t="str">
        <f>("Pre-alert of Kyung Rhim / BBM shipment to "&amp;'SUMMARY INFO'!D9&amp;" on "&amp;'SUMMARY INFO'!I7&amp;" :")</f>
        <v>Pre-alert of Kyung Rhim / BBM shipment to NYC on 18-Jan-2022 :</v>
      </c>
      <c r="C7" s="169"/>
      <c r="D7" s="96"/>
      <c r="E7" s="96"/>
      <c r="F7" s="96"/>
      <c r="G7" s="96"/>
    </row>
    <row r="8" spans="1:7" ht="15.75">
      <c r="B8" s="96"/>
      <c r="C8" s="96"/>
      <c r="D8" s="96"/>
      <c r="E8" s="96"/>
      <c r="F8" s="96"/>
      <c r="G8" s="96"/>
    </row>
    <row r="9" spans="1:7" ht="15.75">
      <c r="B9" s="96" t="s">
        <v>130</v>
      </c>
      <c r="C9" s="96" t="str">
        <f>'SUMMARY INFO'!I8</f>
        <v>14-Jan-2022</v>
      </c>
      <c r="D9" s="96"/>
      <c r="E9" s="96"/>
      <c r="F9" s="96"/>
      <c r="G9" s="96"/>
    </row>
    <row r="10" spans="1:7" ht="15.75">
      <c r="B10" s="96" t="s">
        <v>126</v>
      </c>
      <c r="C10" s="96" t="str">
        <f>'SUMMARY INFO'!I4</f>
        <v>HDMUSGNM56411100</v>
      </c>
      <c r="D10" s="96"/>
      <c r="E10" s="96"/>
      <c r="F10" s="96"/>
      <c r="G10" s="96"/>
    </row>
    <row r="11" spans="1:7" ht="15.75">
      <c r="B11" s="96" t="s">
        <v>127</v>
      </c>
      <c r="C11" s="96" t="str">
        <f>'SUMMARY INFO'!C5</f>
        <v>ana220202h</v>
      </c>
      <c r="D11" s="96"/>
      <c r="E11" s="96"/>
      <c r="F11" s="96"/>
      <c r="G11" s="96"/>
    </row>
    <row r="12" spans="1:7" ht="15.75">
      <c r="B12" s="96" t="s">
        <v>128</v>
      </c>
      <c r="C12" s="96" t="str">
        <f>'SUMMARY INFO'!I12</f>
        <v>1x 40'HC GOH</v>
      </c>
      <c r="D12" s="96"/>
      <c r="E12" s="96"/>
      <c r="F12" s="96"/>
      <c r="G12" s="96"/>
    </row>
    <row r="13" spans="1:7" ht="15.75">
      <c r="B13" s="96" t="s">
        <v>129</v>
      </c>
      <c r="C13" s="96" t="str">
        <f>'SUMMARY INFO'!I19</f>
        <v>HMMU6089280 / 193280344</v>
      </c>
      <c r="D13" s="96"/>
      <c r="E13" s="96"/>
      <c r="F13" s="96"/>
      <c r="G13" s="96"/>
    </row>
    <row r="14" spans="1:7" ht="15.75">
      <c r="B14" s="98" t="str">
        <f>'BOOKING ADVICE'!B14</f>
        <v>GOH:        SINGLE BAR</v>
      </c>
      <c r="C14" s="96"/>
      <c r="D14" s="96"/>
      <c r="E14" s="96"/>
      <c r="F14" s="96"/>
      <c r="G14" s="96"/>
    </row>
    <row r="15" spans="1:7" ht="15.75">
      <c r="B15" s="96"/>
      <c r="C15" s="96"/>
      <c r="D15" s="96"/>
      <c r="E15" s="96"/>
      <c r="F15" s="96"/>
      <c r="G15" s="96"/>
    </row>
    <row r="16" spans="1:7" ht="15.75">
      <c r="B16" s="96" t="s">
        <v>125</v>
      </c>
      <c r="C16" s="96"/>
      <c r="D16" s="96"/>
      <c r="E16" s="96"/>
      <c r="F16" s="96"/>
      <c r="G16" s="96"/>
    </row>
  </sheetData>
  <mergeCells count="1">
    <mergeCell ref="B7:C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INFO</vt:lpstr>
      <vt:lpstr>BOOKING</vt:lpstr>
      <vt:lpstr>BOOKING ADVICE</vt:lpstr>
      <vt:lpstr>HMM GOH FORM</vt:lpstr>
      <vt:lpstr>BL PRINT</vt:lpstr>
      <vt:lpstr>DRAFT</vt:lpstr>
      <vt:lpstr>LETTER OF INDEMNITY</vt:lpstr>
      <vt:lpstr>PRE-ALERT</vt:lpstr>
      <vt:lpstr>BOOKING!Print_Area</vt:lpstr>
      <vt:lpstr>'HMM GOH FORM'!Print_Area</vt:lpstr>
      <vt:lpstr>'LETTER OF INDEMNITY'!Print_Area</vt:lpstr>
    </vt:vector>
  </TitlesOfParts>
  <Company>Truong 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An</dc:creator>
  <cp:lastModifiedBy>DELL</cp:lastModifiedBy>
  <cp:lastPrinted>2021-12-29T09:06:06Z</cp:lastPrinted>
  <dcterms:created xsi:type="dcterms:W3CDTF">2003-03-15T06:40:49Z</dcterms:created>
  <dcterms:modified xsi:type="dcterms:W3CDTF">2022-02-09T11:04:45Z</dcterms:modified>
</cp:coreProperties>
</file>