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I\Documents\Zalo Received Files\HOÀN CHỈNH\"/>
    </mc:Choice>
  </mc:AlternateContent>
  <bookViews>
    <workbookView xWindow="0" yWindow="0" windowWidth="23040" windowHeight="9075" activeTab="2"/>
  </bookViews>
  <sheets>
    <sheet name="Sprint 1" sheetId="1" r:id="rId1"/>
    <sheet name="Sprint 2" sheetId="2" r:id="rId2"/>
    <sheet name="Total" sheetId="3" r:id="rId3"/>
  </sheets>
  <calcPr calcId="162913"/>
</workbook>
</file>

<file path=xl/calcChain.xml><?xml version="1.0" encoding="utf-8"?>
<calcChain xmlns="http://schemas.openxmlformats.org/spreadsheetml/2006/main">
  <c r="M85" i="1" l="1"/>
  <c r="I85" i="1"/>
  <c r="J85" i="1"/>
  <c r="J84" i="1"/>
  <c r="AH66" i="1"/>
  <c r="E8" i="2" l="1"/>
  <c r="G60" i="2"/>
  <c r="E12" i="2"/>
  <c r="E11" i="2"/>
  <c r="E10" i="2"/>
  <c r="E9" i="2"/>
  <c r="D12" i="2"/>
  <c r="D11" i="2"/>
  <c r="D10" i="2"/>
  <c r="D9" i="2"/>
  <c r="D8" i="2"/>
  <c r="AC60" i="2"/>
  <c r="AB60" i="2"/>
  <c r="AA60" i="2"/>
  <c r="Z60" i="2"/>
  <c r="V60" i="2"/>
  <c r="U60" i="2"/>
  <c r="U59" i="2"/>
  <c r="T60" i="2"/>
  <c r="Q59" i="2"/>
  <c r="Q60" i="2"/>
  <c r="P60" i="2"/>
  <c r="G84" i="1"/>
  <c r="E12" i="1"/>
  <c r="G85" i="1"/>
  <c r="E11" i="1"/>
  <c r="E10" i="1"/>
  <c r="E9" i="1"/>
  <c r="E8" i="1"/>
  <c r="D12" i="1"/>
  <c r="D11" i="1"/>
  <c r="D10" i="1"/>
  <c r="D9" i="1"/>
  <c r="D8" i="1"/>
  <c r="X85" i="1"/>
  <c r="X84" i="1"/>
  <c r="W84" i="1"/>
  <c r="W85" i="1"/>
  <c r="V85" i="1"/>
  <c r="V84" i="1"/>
  <c r="U85" i="1"/>
  <c r="U84" i="1"/>
  <c r="T85" i="1"/>
  <c r="O85" i="1"/>
  <c r="N85" i="1"/>
  <c r="N84" i="1"/>
  <c r="M84" i="1"/>
  <c r="L85" i="1"/>
  <c r="P85" i="1"/>
  <c r="Q85" i="1"/>
  <c r="R85" i="1"/>
  <c r="S85" i="1"/>
  <c r="O84" i="1"/>
  <c r="P84" i="1"/>
  <c r="Q84" i="1"/>
  <c r="R84" i="1"/>
  <c r="S84" i="1"/>
  <c r="T84" i="1"/>
  <c r="L84" i="1"/>
  <c r="K84" i="1"/>
  <c r="K85" i="1"/>
  <c r="D13" i="1" l="1"/>
  <c r="AE60" i="2" l="1"/>
  <c r="AD60" i="2"/>
  <c r="Y60" i="2"/>
  <c r="X60" i="2"/>
  <c r="W60" i="2"/>
  <c r="S60" i="2"/>
  <c r="R60" i="2"/>
  <c r="O60" i="2"/>
  <c r="N60" i="2"/>
  <c r="M60" i="2"/>
  <c r="L60" i="2"/>
  <c r="K60" i="2"/>
  <c r="J60" i="2"/>
  <c r="I60" i="2"/>
  <c r="AE59" i="2"/>
  <c r="AD59" i="2"/>
  <c r="AC59" i="2"/>
  <c r="AB59" i="2"/>
  <c r="AA59" i="2"/>
  <c r="Z59" i="2"/>
  <c r="Y59" i="2"/>
  <c r="X59" i="2"/>
  <c r="W59" i="2"/>
  <c r="V59" i="2"/>
  <c r="T59" i="2"/>
  <c r="S59" i="2"/>
  <c r="R59" i="2"/>
  <c r="P59" i="2"/>
  <c r="O59" i="2"/>
  <c r="N59" i="2"/>
  <c r="M59" i="2"/>
  <c r="L59" i="2"/>
  <c r="K59" i="2"/>
  <c r="J59" i="2"/>
  <c r="I59" i="2"/>
  <c r="G59" i="2"/>
  <c r="K5" i="3"/>
  <c r="J5" i="3"/>
  <c r="I5" i="3"/>
  <c r="H5" i="3"/>
  <c r="G5" i="3"/>
  <c r="F5" i="3"/>
  <c r="E5" i="3"/>
  <c r="D5" i="3"/>
  <c r="I84" i="1"/>
  <c r="K4" i="3"/>
  <c r="J4" i="3"/>
  <c r="I4" i="3"/>
  <c r="H4" i="3"/>
  <c r="G4" i="3"/>
  <c r="F4" i="3"/>
  <c r="E4" i="3"/>
  <c r="D4" i="3"/>
  <c r="E13" i="2" l="1"/>
  <c r="H6" i="3"/>
  <c r="F6" i="3"/>
  <c r="J6" i="3"/>
  <c r="G6" i="3"/>
  <c r="K6" i="3"/>
  <c r="I6" i="3"/>
  <c r="D13" i="2"/>
  <c r="E13" i="1"/>
  <c r="D6" i="3"/>
  <c r="E6" i="3"/>
  <c r="B4" i="3"/>
  <c r="C4" i="3"/>
  <c r="B5" i="3"/>
  <c r="C5" i="3"/>
  <c r="B6" i="3" l="1"/>
  <c r="F10" i="3" s="1"/>
  <c r="C6" i="3"/>
  <c r="F11" i="3" s="1"/>
</calcChain>
</file>

<file path=xl/sharedStrings.xml><?xml version="1.0" encoding="utf-8"?>
<sst xmlns="http://schemas.openxmlformats.org/spreadsheetml/2006/main" count="283" uniqueCount="135">
  <si>
    <t>Project name:</t>
  </si>
  <si>
    <t>Kết thúc</t>
  </si>
  <si>
    <t>Module name:</t>
  </si>
  <si>
    <t>Sprint 1</t>
  </si>
  <si>
    <t>Tăng ca</t>
  </si>
  <si>
    <t>Start date:</t>
  </si>
  <si>
    <t>Muộn</t>
  </si>
  <si>
    <t>End date:</t>
  </si>
  <si>
    <t>Chậm tiến độ</t>
  </si>
  <si>
    <t>Trước thời hạn</t>
  </si>
  <si>
    <t>SPRINT 1 REPORT</t>
  </si>
  <si>
    <t>No</t>
  </si>
  <si>
    <t>Thành viên</t>
  </si>
  <si>
    <t>Thực tế</t>
  </si>
  <si>
    <t>Ước tính</t>
  </si>
  <si>
    <t>Trần Tiến Đạt</t>
  </si>
  <si>
    <t>Trần Hữu Thủy</t>
  </si>
  <si>
    <t>Trần Trung Hiếu</t>
  </si>
  <si>
    <t>Nguyễn Thân Nguyên Chương</t>
  </si>
  <si>
    <t>Hồ Đức Phi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</si>
  <si>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</si>
  <si>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</si>
  <si>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</si>
  <si>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</si>
  <si>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</si>
  <si>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</si>
  <si>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</si>
  <si>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</si>
  <si>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Tạo tài liệu kiểm thử cho Sprint</t>
  </si>
  <si>
    <t>Chương,Đạt</t>
  </si>
  <si>
    <t>User interface design</t>
  </si>
  <si>
    <t>Giao diện đăng nhập</t>
  </si>
  <si>
    <t>Giao diện đăng ký</t>
  </si>
  <si>
    <t>Chương</t>
  </si>
  <si>
    <t>Giao diện đăng xuất</t>
  </si>
  <si>
    <t>Giao diện xem đề thi</t>
  </si>
  <si>
    <t>Giao diện làm đề thi</t>
  </si>
  <si>
    <t>Đạt</t>
  </si>
  <si>
    <t>Giao diện quên mật khẩu</t>
  </si>
  <si>
    <t>Giao diện đổi mật khẩu</t>
  </si>
  <si>
    <t>Design test case</t>
  </si>
  <si>
    <t>Thiết kế trường kiểm thử cho đăng nhập</t>
  </si>
  <si>
    <t>Phi</t>
  </si>
  <si>
    <t>Thiết kế trường kiểm thử cho đăng ký</t>
  </si>
  <si>
    <t>Thiết kế trường kiểm thử cho đăng xuất</t>
  </si>
  <si>
    <t xml:space="preserve">Thiết kế trường kiểm thử cho xem đề thi </t>
  </si>
  <si>
    <t>Thiết kế trường kiểm thử cho làm đề thi</t>
  </si>
  <si>
    <t>Thiết kế trường kiểm thử cho quên mật khẩu</t>
  </si>
  <si>
    <t>Thiết kế trường kiểm thử cho đổi mật khẩu</t>
  </si>
  <si>
    <t>Coding</t>
  </si>
  <si>
    <t>Thiết kê front-end cho đăng nhập</t>
  </si>
  <si>
    <t>Code back-end cho đăng nhập</t>
  </si>
  <si>
    <t>Hiếu</t>
  </si>
  <si>
    <t>Thiết kê front-end cho đăng ký</t>
  </si>
  <si>
    <t>Code back-end cho đăng ký</t>
  </si>
  <si>
    <t>Thủy</t>
  </si>
  <si>
    <t>Thiết kê front-end cho đăng xuất</t>
  </si>
  <si>
    <t>Code back-end cho đăng xuất</t>
  </si>
  <si>
    <t>Thiết kê front-end cho xem đề thi</t>
  </si>
  <si>
    <t>Code back-end cho xem đề thi</t>
  </si>
  <si>
    <t>Thiết kê front-end cho làm đề thi</t>
  </si>
  <si>
    <t>Code back-end cho làm đề thi</t>
  </si>
  <si>
    <t>Thiết kê front-end cho quên mật khẩu</t>
  </si>
  <si>
    <t>Code back-end cho quên mật khẩu</t>
  </si>
  <si>
    <t>Thiết kê front-end cho đổi mật khẩu</t>
  </si>
  <si>
    <t>Code back-end cho đổi mật khẩu</t>
  </si>
  <si>
    <t>Testing</t>
  </si>
  <si>
    <t>Kiểm tra đăng nhập</t>
  </si>
  <si>
    <t>Kiểm tra đăng ký</t>
  </si>
  <si>
    <t>Kiểm tra đăng xuất</t>
  </si>
  <si>
    <t>Kiểm tra xem đề thi</t>
  </si>
  <si>
    <t>Kiểm tra làm đề thi</t>
  </si>
  <si>
    <t>Kiểm tra quên mật khẩu</t>
  </si>
  <si>
    <t>Kiểm tra đổi mật khẩu</t>
  </si>
  <si>
    <t>Fix Bug</t>
  </si>
  <si>
    <t>Sửa lỗi đăng nhập</t>
  </si>
  <si>
    <t>Hiếu,Thủy</t>
  </si>
  <si>
    <t>Sửa lỗi đăng ký</t>
  </si>
  <si>
    <t>Sửa lỗi đăng xuất</t>
  </si>
  <si>
    <t>Sửa lỗi xem đề thi</t>
  </si>
  <si>
    <t>Sửa lỗi làm đề thi</t>
  </si>
  <si>
    <t>Sửa lỗi quên mật khẩu</t>
  </si>
  <si>
    <t>Sửa lỗi đổi mật khẩu</t>
  </si>
  <si>
    <t>Re-testing</t>
  </si>
  <si>
    <t>Kiểm tra lại đăng nhập</t>
  </si>
  <si>
    <t>Kiểm tra lại đăng ký</t>
  </si>
  <si>
    <t>Kiểm tra lại đăng xuất</t>
  </si>
  <si>
    <t>Kiểm tra lại đổi mật khẩu</t>
  </si>
  <si>
    <t>Kiểm tra lại quên mật khẩu</t>
  </si>
  <si>
    <t>Release Sprint 1</t>
  </si>
  <si>
    <t>Sprint 1 review meeting</t>
  </si>
  <si>
    <t>Sprint 1 retrospective</t>
  </si>
  <si>
    <t>Sprint 2</t>
  </si>
  <si>
    <t>SPRINT 2 REPORT</t>
  </si>
  <si>
    <t>Tạo Sprint Backlog 2</t>
  </si>
  <si>
    <t>Giao diện quản lý thông tin cá nhân</t>
  </si>
  <si>
    <t>Giao diện quản lý lịch sử thi</t>
  </si>
  <si>
    <t>Giao diện quản lý người dùng</t>
  </si>
  <si>
    <t>Giao diện quản lý bộ đề thi</t>
  </si>
  <si>
    <t>Thiết kế trường kiểm thử cho quản lý thông tin cá nhân</t>
  </si>
  <si>
    <t>Thiết kế trường kiểm thử cho quản lý lịch sử thi</t>
  </si>
  <si>
    <t>Thiết kế trường kiểm thử cho quản lý người dùng</t>
  </si>
  <si>
    <t>Thiết kế trường kiểm thử cho quản lý bộ đề thi</t>
  </si>
  <si>
    <t>Thiết kê front-end cho quản lý thông tin cá nhân</t>
  </si>
  <si>
    <t>Code back-end cho quản lý thông tin cá nhân</t>
  </si>
  <si>
    <t>Thiết kê front-end cho quản lý lịch sử thi</t>
  </si>
  <si>
    <t>Code back-end cho quản lý lịch sử thi</t>
  </si>
  <si>
    <t>Thiết kê front-end cho quản lý người dùng</t>
  </si>
  <si>
    <t>Code back-end cho quản lý người dùng</t>
  </si>
  <si>
    <t>Thiết kê front-end cho quản lý bộ đề thi</t>
  </si>
  <si>
    <t>Code back-end cho giỏ quản lý bộ đề thi</t>
  </si>
  <si>
    <t>Kiểm tra quản lý thông tin cá nhân</t>
  </si>
  <si>
    <t>Kiểm tra quản lý lịch sử thi</t>
  </si>
  <si>
    <t>Kiểm tra quản lý người dùng</t>
  </si>
  <si>
    <t>Kiểm tra quản lý bộ đề thi</t>
  </si>
  <si>
    <t>Sửa lỗi quản lý thông tin cá nhân</t>
  </si>
  <si>
    <t>Sửa lỗi quản lý lịch sử thi</t>
  </si>
  <si>
    <t>Sửa lỗi quản lý người dùng</t>
  </si>
  <si>
    <t>Sửa lỗi quản lý bộ đề thi</t>
  </si>
  <si>
    <t>Kiểm tra lại quản lý thông tin cá nhân</t>
  </si>
  <si>
    <t>Kiểm tra lại quản lý lịch sử thi</t>
  </si>
  <si>
    <t>Kiểm tra lại quản lý người dùng</t>
  </si>
  <si>
    <t>Kiểm tra lại quản lý bộ đề thi</t>
  </si>
  <si>
    <t>Release Sprint 2</t>
  </si>
  <si>
    <t>Sprint 2 review meeting</t>
  </si>
  <si>
    <t>Sprint 2 retrospective</t>
  </si>
  <si>
    <t>SPRINT BACKLOG REPORT</t>
  </si>
  <si>
    <t>FINAL TOTAL</t>
  </si>
  <si>
    <t>Xây dựng hệ thống hỗ trợ luyện thi GPLX</t>
  </si>
  <si>
    <t>Xem lại tất cả giao diện người dùng của sprint 1</t>
  </si>
  <si>
    <t>Xem lại tất cả các trường kiểm thử của sprint 1</t>
  </si>
  <si>
    <t>All</t>
  </si>
  <si>
    <t>Xem lại tất cả giao diện người dùng của sprint 2</t>
  </si>
  <si>
    <t>Xem lại tất cả các trường kiểm thử của sprint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</si>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</sst>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8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  <scheme val="minor"/>
    </font>
    <font>
      <sz val="13"/>
      <color theme="1"/>
      <name val="Calibri"/>
      <scheme val="minor"/>
    </font>
    <font>
      <sz val="13"/>
      <color rgb="FF000000"/>
      <name val="&quot;Times New Roman&quot;"/>
    </font>
    <font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6DCE4"/>
        <bgColor rgb="FFD6DCE4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3" xfId="0" applyFont="1" applyBorder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7" borderId="3" xfId="0" applyFont="1" applyFill="1" applyBorder="1"/>
    <xf numFmtId="0" fontId="1" fillId="7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1" fillId="0" borderId="0" xfId="0" applyNumberFormat="1" applyFont="1" applyAlignment="1">
      <alignment textRotation="90" wrapText="1"/>
    </xf>
    <xf numFmtId="0" fontId="3" fillId="0" borderId="11" xfId="0" applyFont="1" applyBorder="1" applyAlignment="1"/>
    <xf numFmtId="0" fontId="4" fillId="0" borderId="0" xfId="0" applyFont="1" applyAlignment="1"/>
    <xf numFmtId="0" fontId="3" fillId="2" borderId="11" xfId="0" applyFont="1" applyFill="1" applyBorder="1" applyAlignment="1"/>
    <xf numFmtId="0" fontId="3" fillId="0" borderId="11" xfId="0" applyFont="1" applyBorder="1"/>
    <xf numFmtId="0" fontId="3" fillId="6" borderId="11" xfId="0" applyFont="1" applyFill="1" applyBorder="1"/>
    <xf numFmtId="0" fontId="3" fillId="2" borderId="11" xfId="0" applyFont="1" applyFill="1" applyBorder="1"/>
    <xf numFmtId="0" fontId="3" fillId="6" borderId="11" xfId="0" applyFont="1" applyFill="1" applyBorder="1" applyAlignment="1"/>
    <xf numFmtId="0" fontId="5" fillId="0" borderId="0" xfId="0" applyFont="1" applyAlignment="1"/>
    <xf numFmtId="0" fontId="3" fillId="4" borderId="11" xfId="0" applyFont="1" applyFill="1" applyBorder="1"/>
    <xf numFmtId="0" fontId="6" fillId="9" borderId="0" xfId="0" applyFont="1" applyFill="1" applyAlignment="1">
      <alignment horizontal="left"/>
    </xf>
    <xf numFmtId="0" fontId="3" fillId="0" borderId="13" xfId="0" applyFont="1" applyBorder="1" applyAlignment="1">
      <alignment horizontal="left"/>
    </xf>
    <xf numFmtId="0" fontId="3" fillId="10" borderId="11" xfId="0" applyFont="1" applyFill="1" applyBorder="1" applyAlignment="1"/>
    <xf numFmtId="0" fontId="3" fillId="0" borderId="11" xfId="0" applyFont="1" applyBorder="1" applyAlignment="1">
      <alignment horizontal="center" vertical="center" wrapText="1"/>
    </xf>
    <xf numFmtId="0" fontId="1" fillId="12" borderId="11" xfId="0" applyFont="1" applyFill="1" applyBorder="1"/>
    <xf numFmtId="164" fontId="7" fillId="0" borderId="0" xfId="0" applyNumberFormat="1" applyFont="1"/>
    <xf numFmtId="0" fontId="7" fillId="0" borderId="11" xfId="0" applyFont="1" applyBorder="1"/>
    <xf numFmtId="0" fontId="4" fillId="0" borderId="11" xfId="0" applyFont="1" applyBorder="1"/>
    <xf numFmtId="0" fontId="4" fillId="0" borderId="11" xfId="0" applyFont="1" applyBorder="1" applyAlignment="1"/>
    <xf numFmtId="0" fontId="5" fillId="0" borderId="11" xfId="0" applyFont="1" applyBorder="1" applyAlignment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0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0" borderId="0" xfId="0" applyFont="1" applyFill="1"/>
    <xf numFmtId="0" fontId="3" fillId="0" borderId="16" xfId="0" applyFont="1" applyFill="1" applyBorder="1" applyAlignment="1"/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2" xfId="0" applyFont="1" applyBorder="1" applyAlignment="1">
      <alignment horizontal="left"/>
    </xf>
    <xf numFmtId="0" fontId="0" fillId="0" borderId="0" xfId="0" applyFont="1" applyAlignment="1"/>
    <xf numFmtId="0" fontId="2" fillId="0" borderId="15" xfId="0" applyFont="1" applyBorder="1"/>
    <xf numFmtId="0" fontId="3" fillId="0" borderId="1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1" fillId="7" borderId="1" xfId="0" applyFont="1" applyFill="1" applyBorder="1" applyAlignment="1">
      <alignment horizontal="center"/>
    </xf>
    <xf numFmtId="0" fontId="2" fillId="0" borderId="10" xfId="0" applyFont="1" applyBorder="1"/>
    <xf numFmtId="0" fontId="1" fillId="7" borderId="12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1" fillId="7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12" borderId="18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3" fillId="13" borderId="24" xfId="0" applyFont="1" applyFill="1" applyBorder="1" applyAlignment="1">
      <alignment horizontal="center"/>
    </xf>
    <xf numFmtId="0" fontId="2" fillId="0" borderId="26" xfId="0" applyFont="1" applyBorder="1"/>
    <xf numFmtId="0" fontId="1" fillId="13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3" fillId="13" borderId="27" xfId="0" applyFont="1" applyFill="1" applyBorder="1" applyAlignment="1">
      <alignment horizontal="center"/>
    </xf>
    <xf numFmtId="0" fontId="2" fillId="0" borderId="29" xfId="0" applyFont="1" applyBorder="1"/>
    <xf numFmtId="0" fontId="1" fillId="13" borderId="12" xfId="0" applyFont="1" applyFill="1" applyBorder="1" applyAlignment="1">
      <alignment horizontal="center" vertical="center"/>
    </xf>
    <xf numFmtId="0" fontId="2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1'!$I$15:$W$15</c:f>
              <c:numCache>
                <c:formatCode>dd/mm</c:formatCode>
                <c:ptCount val="15"/>
                <c:pt idx="0">
                  <c:v>45605</c:v>
                </c:pt>
                <c:pt idx="1">
                  <c:v>45606</c:v>
                </c:pt>
                <c:pt idx="2">
                  <c:v>45607</c:v>
                </c:pt>
                <c:pt idx="3">
                  <c:v>45608</c:v>
                </c:pt>
                <c:pt idx="4">
                  <c:v>45609</c:v>
                </c:pt>
                <c:pt idx="5">
                  <c:v>45610</c:v>
                </c:pt>
                <c:pt idx="6">
                  <c:v>45611</c:v>
                </c:pt>
                <c:pt idx="7">
                  <c:v>45612</c:v>
                </c:pt>
                <c:pt idx="8">
                  <c:v>45613</c:v>
                </c:pt>
                <c:pt idx="9">
                  <c:v>45614</c:v>
                </c:pt>
                <c:pt idx="10">
                  <c:v>45615</c:v>
                </c:pt>
                <c:pt idx="11">
                  <c:v>45616</c:v>
                </c:pt>
                <c:pt idx="12">
                  <c:v>45617</c:v>
                </c:pt>
                <c:pt idx="13">
                  <c:v>45618</c:v>
                </c:pt>
                <c:pt idx="14">
                  <c:v>45619</c:v>
                </c:pt>
              </c:numCache>
            </c:numRef>
          </c:cat>
          <c:val>
            <c:numRef>
              <c:f>'Sprint 1'!$I$84:$W$84</c:f>
              <c:numCache>
                <c:formatCode>General</c:formatCode>
                <c:ptCount val="15"/>
                <c:pt idx="0">
                  <c:v>235.5</c:v>
                </c:pt>
                <c:pt idx="1">
                  <c:v>217.5</c:v>
                </c:pt>
                <c:pt idx="2">
                  <c:v>206.5</c:v>
                </c:pt>
                <c:pt idx="3">
                  <c:v>196.5</c:v>
                </c:pt>
                <c:pt idx="4">
                  <c:v>173.5</c:v>
                </c:pt>
                <c:pt idx="5">
                  <c:v>146.5</c:v>
                </c:pt>
                <c:pt idx="6">
                  <c:v>130.5</c:v>
                </c:pt>
                <c:pt idx="7">
                  <c:v>115.5</c:v>
                </c:pt>
                <c:pt idx="8">
                  <c:v>91.5</c:v>
                </c:pt>
                <c:pt idx="9">
                  <c:v>71</c:v>
                </c:pt>
                <c:pt idx="10">
                  <c:v>58</c:v>
                </c:pt>
                <c:pt idx="11">
                  <c:v>46.5</c:v>
                </c:pt>
                <c:pt idx="12">
                  <c:v>24.5</c:v>
                </c:pt>
                <c:pt idx="13">
                  <c:v>11.5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A-438B-9DD9-FD871208CC11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1'!$I$15:$W$15</c:f>
              <c:numCache>
                <c:formatCode>dd/mm</c:formatCode>
                <c:ptCount val="15"/>
                <c:pt idx="0">
                  <c:v>45605</c:v>
                </c:pt>
                <c:pt idx="1">
                  <c:v>45606</c:v>
                </c:pt>
                <c:pt idx="2">
                  <c:v>45607</c:v>
                </c:pt>
                <c:pt idx="3">
                  <c:v>45608</c:v>
                </c:pt>
                <c:pt idx="4">
                  <c:v>45609</c:v>
                </c:pt>
                <c:pt idx="5">
                  <c:v>45610</c:v>
                </c:pt>
                <c:pt idx="6">
                  <c:v>45611</c:v>
                </c:pt>
                <c:pt idx="7">
                  <c:v>45612</c:v>
                </c:pt>
                <c:pt idx="8">
                  <c:v>45613</c:v>
                </c:pt>
                <c:pt idx="9">
                  <c:v>45614</c:v>
                </c:pt>
                <c:pt idx="10">
                  <c:v>45615</c:v>
                </c:pt>
                <c:pt idx="11">
                  <c:v>45616</c:v>
                </c:pt>
                <c:pt idx="12">
                  <c:v>45617</c:v>
                </c:pt>
                <c:pt idx="13">
                  <c:v>45618</c:v>
                </c:pt>
                <c:pt idx="14">
                  <c:v>45619</c:v>
                </c:pt>
              </c:numCache>
            </c:numRef>
          </c:cat>
          <c:val>
            <c:numRef>
              <c:f>'Sprint 1'!$I$85:$W$85</c:f>
              <c:numCache>
                <c:formatCode>General</c:formatCode>
                <c:ptCount val="15"/>
                <c:pt idx="0">
                  <c:v>237.5</c:v>
                </c:pt>
                <c:pt idx="1">
                  <c:v>219.5</c:v>
                </c:pt>
                <c:pt idx="2">
                  <c:v>206.5</c:v>
                </c:pt>
                <c:pt idx="3">
                  <c:v>197.5</c:v>
                </c:pt>
                <c:pt idx="4">
                  <c:v>175.5</c:v>
                </c:pt>
                <c:pt idx="5">
                  <c:v>147.5</c:v>
                </c:pt>
                <c:pt idx="6">
                  <c:v>130.5</c:v>
                </c:pt>
                <c:pt idx="7">
                  <c:v>115.5</c:v>
                </c:pt>
                <c:pt idx="8">
                  <c:v>91.5</c:v>
                </c:pt>
                <c:pt idx="9">
                  <c:v>71</c:v>
                </c:pt>
                <c:pt idx="10">
                  <c:v>58</c:v>
                </c:pt>
                <c:pt idx="11">
                  <c:v>53.5</c:v>
                </c:pt>
                <c:pt idx="12">
                  <c:v>26.5</c:v>
                </c:pt>
                <c:pt idx="13">
                  <c:v>14.5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A-438B-9DD9-FD871208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82424"/>
        <c:axId val="1427608227"/>
      </c:lineChart>
      <c:dateAx>
        <c:axId val="132788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7608227"/>
        <c:crosses val="autoZero"/>
        <c:auto val="1"/>
        <c:lblOffset val="100"/>
        <c:baseTimeUnit val="days"/>
      </c:dateAx>
      <c:valAx>
        <c:axId val="1427608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7882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45620</c:v>
                </c:pt>
                <c:pt idx="1">
                  <c:v>45621</c:v>
                </c:pt>
                <c:pt idx="2">
                  <c:v>45622</c:v>
                </c:pt>
                <c:pt idx="3">
                  <c:v>45623</c:v>
                </c:pt>
                <c:pt idx="4">
                  <c:v>45624</c:v>
                </c:pt>
                <c:pt idx="5">
                  <c:v>45625</c:v>
                </c:pt>
                <c:pt idx="6">
                  <c:v>45626</c:v>
                </c:pt>
                <c:pt idx="7">
                  <c:v>45627</c:v>
                </c:pt>
                <c:pt idx="8">
                  <c:v>45628</c:v>
                </c:pt>
                <c:pt idx="9">
                  <c:v>45629</c:v>
                </c:pt>
                <c:pt idx="10">
                  <c:v>45630</c:v>
                </c:pt>
                <c:pt idx="11">
                  <c:v>45631</c:v>
                </c:pt>
                <c:pt idx="12">
                  <c:v>45632</c:v>
                </c:pt>
                <c:pt idx="13">
                  <c:v>45633</c:v>
                </c:pt>
                <c:pt idx="14">
                  <c:v>45634</c:v>
                </c:pt>
                <c:pt idx="15">
                  <c:v>45635</c:v>
                </c:pt>
                <c:pt idx="16">
                  <c:v>45636</c:v>
                </c:pt>
                <c:pt idx="17">
                  <c:v>45637</c:v>
                </c:pt>
                <c:pt idx="18">
                  <c:v>45638</c:v>
                </c:pt>
                <c:pt idx="19">
                  <c:v>45639</c:v>
                </c:pt>
                <c:pt idx="20">
                  <c:v>45640</c:v>
                </c:pt>
                <c:pt idx="21">
                  <c:v>45641</c:v>
                </c:pt>
              </c:numCache>
            </c:numRef>
          </c:cat>
          <c:val>
            <c:numRef>
              <c:f>'Sprint 2'!$I$59:$AD$59</c:f>
              <c:numCache>
                <c:formatCode>General</c:formatCode>
                <c:ptCount val="22"/>
                <c:pt idx="0">
                  <c:v>127</c:v>
                </c:pt>
                <c:pt idx="1">
                  <c:v>117</c:v>
                </c:pt>
                <c:pt idx="2">
                  <c:v>115</c:v>
                </c:pt>
                <c:pt idx="3">
                  <c:v>114</c:v>
                </c:pt>
                <c:pt idx="4">
                  <c:v>109</c:v>
                </c:pt>
                <c:pt idx="5">
                  <c:v>108</c:v>
                </c:pt>
                <c:pt idx="6">
                  <c:v>105</c:v>
                </c:pt>
                <c:pt idx="7">
                  <c:v>103</c:v>
                </c:pt>
                <c:pt idx="8">
                  <c:v>89</c:v>
                </c:pt>
                <c:pt idx="9">
                  <c:v>86</c:v>
                </c:pt>
                <c:pt idx="10">
                  <c:v>80</c:v>
                </c:pt>
                <c:pt idx="11">
                  <c:v>80</c:v>
                </c:pt>
                <c:pt idx="12">
                  <c:v>71</c:v>
                </c:pt>
                <c:pt idx="13">
                  <c:v>62</c:v>
                </c:pt>
                <c:pt idx="14">
                  <c:v>62</c:v>
                </c:pt>
                <c:pt idx="15">
                  <c:v>52</c:v>
                </c:pt>
                <c:pt idx="16">
                  <c:v>41</c:v>
                </c:pt>
                <c:pt idx="17">
                  <c:v>41</c:v>
                </c:pt>
                <c:pt idx="18">
                  <c:v>32</c:v>
                </c:pt>
                <c:pt idx="19">
                  <c:v>17</c:v>
                </c:pt>
                <c:pt idx="20">
                  <c:v>11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9-414C-BA21-6D5934B1A9F7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45620</c:v>
                </c:pt>
                <c:pt idx="1">
                  <c:v>45621</c:v>
                </c:pt>
                <c:pt idx="2">
                  <c:v>45622</c:v>
                </c:pt>
                <c:pt idx="3">
                  <c:v>45623</c:v>
                </c:pt>
                <c:pt idx="4">
                  <c:v>45624</c:v>
                </c:pt>
                <c:pt idx="5">
                  <c:v>45625</c:v>
                </c:pt>
                <c:pt idx="6">
                  <c:v>45626</c:v>
                </c:pt>
                <c:pt idx="7">
                  <c:v>45627</c:v>
                </c:pt>
                <c:pt idx="8">
                  <c:v>45628</c:v>
                </c:pt>
                <c:pt idx="9">
                  <c:v>45629</c:v>
                </c:pt>
                <c:pt idx="10">
                  <c:v>45630</c:v>
                </c:pt>
                <c:pt idx="11">
                  <c:v>45631</c:v>
                </c:pt>
                <c:pt idx="12">
                  <c:v>45632</c:v>
                </c:pt>
                <c:pt idx="13">
                  <c:v>45633</c:v>
                </c:pt>
                <c:pt idx="14">
                  <c:v>45634</c:v>
                </c:pt>
                <c:pt idx="15">
                  <c:v>45635</c:v>
                </c:pt>
                <c:pt idx="16">
                  <c:v>45636</c:v>
                </c:pt>
                <c:pt idx="17">
                  <c:v>45637</c:v>
                </c:pt>
                <c:pt idx="18">
                  <c:v>45638</c:v>
                </c:pt>
                <c:pt idx="19">
                  <c:v>45639</c:v>
                </c:pt>
                <c:pt idx="20">
                  <c:v>45640</c:v>
                </c:pt>
                <c:pt idx="21">
                  <c:v>45641</c:v>
                </c:pt>
              </c:numCache>
            </c:numRef>
          </c:cat>
          <c:val>
            <c:numRef>
              <c:f>'Sprint 2'!$I$60:$AD$60</c:f>
              <c:numCache>
                <c:formatCode>General</c:formatCode>
                <c:ptCount val="22"/>
                <c:pt idx="0">
                  <c:v>127</c:v>
                </c:pt>
                <c:pt idx="1">
                  <c:v>119</c:v>
                </c:pt>
                <c:pt idx="2">
                  <c:v>115</c:v>
                </c:pt>
                <c:pt idx="3">
                  <c:v>114</c:v>
                </c:pt>
                <c:pt idx="4">
                  <c:v>109</c:v>
                </c:pt>
                <c:pt idx="5">
                  <c:v>110</c:v>
                </c:pt>
                <c:pt idx="6">
                  <c:v>105</c:v>
                </c:pt>
                <c:pt idx="7">
                  <c:v>105</c:v>
                </c:pt>
                <c:pt idx="8">
                  <c:v>89</c:v>
                </c:pt>
                <c:pt idx="9">
                  <c:v>86</c:v>
                </c:pt>
                <c:pt idx="10">
                  <c:v>80</c:v>
                </c:pt>
                <c:pt idx="11">
                  <c:v>80</c:v>
                </c:pt>
                <c:pt idx="12">
                  <c:v>72</c:v>
                </c:pt>
                <c:pt idx="13">
                  <c:v>62</c:v>
                </c:pt>
                <c:pt idx="14">
                  <c:v>62</c:v>
                </c:pt>
                <c:pt idx="15">
                  <c:v>52</c:v>
                </c:pt>
                <c:pt idx="16">
                  <c:v>41</c:v>
                </c:pt>
                <c:pt idx="17">
                  <c:v>41</c:v>
                </c:pt>
                <c:pt idx="18">
                  <c:v>31</c:v>
                </c:pt>
                <c:pt idx="19">
                  <c:v>20</c:v>
                </c:pt>
                <c:pt idx="20">
                  <c:v>11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9-414C-BA21-6D5934B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146858"/>
        <c:axId val="1691556242"/>
      </c:lineChart>
      <c:dateAx>
        <c:axId val="1828146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1556242"/>
        <c:crosses val="autoZero"/>
        <c:auto val="1"/>
        <c:lblOffset val="100"/>
        <c:baseTimeUnit val="days"/>
      </c:dateAx>
      <c:valAx>
        <c:axId val="1691556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814685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87</xdr:row>
      <xdr:rowOff>142875</xdr:rowOff>
    </xdr:from>
    <xdr:ext cx="12077700" cy="6657975"/>
    <xdr:graphicFrame macro="">
      <xdr:nvGraphicFramePr>
        <xdr:cNvPr id="2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65</xdr:row>
      <xdr:rowOff>9525</xdr:rowOff>
    </xdr:from>
    <xdr:ext cx="11220450" cy="4953000"/>
    <xdr:graphicFrame macro=""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7"/>
  <sheetViews>
    <sheetView view="pageBreakPreview" topLeftCell="A34" zoomScale="60" zoomScaleNormal="57" workbookViewId="0">
      <selection activeCell="Q40" sqref="Q40"/>
    </sheetView>
  </sheetViews>
  <sheetFormatPr defaultColWidth="14.42578125" defaultRowHeight="15" customHeight="1"/>
  <cols>
    <col min="1" max="1" width="16" customWidth="1"/>
    <col min="2" max="2" width="20.28515625" customWidth="1"/>
    <col min="3" max="3" width="54.7109375" customWidth="1"/>
    <col min="4" max="5" width="11" customWidth="1"/>
    <col min="6" max="6" width="20.7109375" customWidth="1"/>
    <col min="7" max="9" width="6.140625" customWidth="1"/>
    <col min="10" max="10" width="6" customWidth="1"/>
    <col min="11" max="14" width="6.140625" customWidth="1"/>
    <col min="15" max="15" width="6" customWidth="1"/>
    <col min="16" max="16" width="6.140625" customWidth="1"/>
    <col min="17" max="21" width="6" customWidth="1"/>
    <col min="22" max="24" width="6.140625" customWidth="1"/>
    <col min="25" max="25" width="4.28515625" customWidth="1"/>
    <col min="26" max="33" width="6.140625" hidden="1" customWidth="1"/>
    <col min="34" max="34" width="14.42578125" hidden="1" customWidth="1"/>
  </cols>
  <sheetData>
    <row r="1" spans="1:33" ht="16.5" customHeight="1">
      <c r="A1" s="57" t="s">
        <v>0</v>
      </c>
      <c r="B1" s="58"/>
      <c r="C1" s="1" t="s">
        <v>128</v>
      </c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6.5" customHeight="1">
      <c r="A2" s="57" t="s">
        <v>2</v>
      </c>
      <c r="B2" s="58"/>
      <c r="C2" s="5" t="s">
        <v>3</v>
      </c>
      <c r="D2" s="2"/>
      <c r="E2" s="6"/>
      <c r="F2" s="7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6.5" customHeight="1">
      <c r="A3" s="57" t="s">
        <v>5</v>
      </c>
      <c r="B3" s="58"/>
      <c r="C3" s="8">
        <v>45605</v>
      </c>
      <c r="D3" s="2"/>
      <c r="E3" s="9"/>
      <c r="F3" s="7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7.25" customHeight="1">
      <c r="A4" s="57" t="s">
        <v>7</v>
      </c>
      <c r="B4" s="58"/>
      <c r="C4" s="8">
        <v>45619</v>
      </c>
      <c r="D4" s="2"/>
      <c r="E4" s="10"/>
      <c r="F4" s="7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6.5" customHeight="1">
      <c r="A5" s="2"/>
      <c r="B5" s="2"/>
      <c r="C5" s="2"/>
      <c r="D5" s="2"/>
      <c r="E5" s="11"/>
      <c r="F5" s="12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6.5" customHeight="1">
      <c r="A6" s="2"/>
      <c r="B6" s="59" t="s">
        <v>10</v>
      </c>
      <c r="C6" s="60"/>
      <c r="D6" s="60"/>
      <c r="E6" s="5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6.5" customHeight="1">
      <c r="A7" s="2"/>
      <c r="B7" s="13" t="s">
        <v>11</v>
      </c>
      <c r="C7" s="13" t="s">
        <v>12</v>
      </c>
      <c r="D7" s="13" t="s">
        <v>13</v>
      </c>
      <c r="E7" s="13" t="s">
        <v>14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6.5" customHeight="1">
      <c r="A8" s="2"/>
      <c r="B8" s="14">
        <v>1</v>
      </c>
      <c r="C8" s="5" t="s">
        <v>15</v>
      </c>
      <c r="D8" s="5">
        <f ca="1">SUMIF($E$16:$F$82,"Đạt",$G$16:$G$82)+SUMIF($E$16:$F$82,"All",$G$16:$G$82)/5+SUMIF($E$16:$F$82,"Chương,Đạt",$G$16:$G$82)/2</f>
        <v>47.1</v>
      </c>
      <c r="E8" s="5">
        <f ca="1">SUMIF($E$16:$F$82,"Đạt",$H$16:$H$82)+SUMIF($E$16:$F$82,"All",$H$16:$H$82)/5+SUMIF($E$16:$F$82,"Chương,Đạt",$H$16:$H$82)/2</f>
        <v>53.6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6.5" customHeight="1">
      <c r="A9" s="2"/>
      <c r="B9" s="14">
        <v>2</v>
      </c>
      <c r="C9" s="5" t="s">
        <v>16</v>
      </c>
      <c r="D9" s="5">
        <f ca="1">SUMIF($E$16:$F$82,"Thủy",$G$16:$G$82)+SUMIF($E$16:$F$82,"All",$G$16:$G$82)/5+SUMIF($E$16:$F$82,"Hiếu,Thủy",$G$16:$G$82)/2</f>
        <v>43.6</v>
      </c>
      <c r="E9" s="5">
        <f ca="1">SUMIF($E$16:$F$82,"Thủy",$H$16:$H$82)+SUMIF($E$16:$F$82,"All",$H$16:$H$82)/5+SUMIF($E$16:$F$82,"Hiếu,Thủy",$H$16:$H$82)/2</f>
        <v>44.6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6.5" customHeight="1">
      <c r="A10" s="2"/>
      <c r="B10" s="14">
        <v>3</v>
      </c>
      <c r="C10" s="5" t="s">
        <v>17</v>
      </c>
      <c r="D10" s="5">
        <f ca="1">SUMIF($E$16:$F$82,"Hiếu",$G$16:$G$82)+SUMIF($E$16:$F$82,"All",$G$16:$G$82)/5+SUMIF($E$16:$F$82,"Hiếu,Thủy",$G$16:$G$82)/2</f>
        <v>49.6</v>
      </c>
      <c r="E10" s="5">
        <f ca="1">SUMIF($E$16:$F$82,"Hiếu",$H$16:$H$82)+SUMIF($E$16:$F$82,"All",$H$16:$H$82)/5+SUMIF($E$16:$F$82,"Hiếu,Thủy",$H$16:$H$82)/2</f>
        <v>53.6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6.5" customHeight="1">
      <c r="A11" s="2"/>
      <c r="B11" s="14">
        <v>4</v>
      </c>
      <c r="C11" s="5" t="s">
        <v>18</v>
      </c>
      <c r="D11" s="5">
        <f ca="1">SUMIF($E$16:$F$82,"Chương",$G$16:$G$82)+SUMIF($E$16:$F$82,"All",$G$16:$G$82)/5+SUMIF($E$16:$F$82,"Chương,Đạt",$G$16:$G$82)/2</f>
        <v>51.6</v>
      </c>
      <c r="E11" s="5">
        <f ca="1">SUMIF($E$16:$F$82,"Chương",$H$16:$H$82)+SUMIF($E$16:$F$82,"All",$H$16:$H$82)/5+SUMIF($E$16:$F$82,"Chương,Đạt",$H$16:$H$82)/2</f>
        <v>58.1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6.5" customHeight="1">
      <c r="A12" s="2"/>
      <c r="B12" s="14">
        <v>5</v>
      </c>
      <c r="C12" s="5" t="s">
        <v>19</v>
      </c>
      <c r="D12" s="5">
        <f ca="1">SUMIF($E$16:$F$82,"Phi",$G$16:$G$82)+SUMIF($E$16:$F$82,"All",$G$16:$G$82)/5</f>
        <v>29.6</v>
      </c>
      <c r="E12" s="5">
        <f ca="1">SUMIF($E$16:$F$82,"Phi",$H$16:$H$82)+SUMIF($E$16:$F$82,"All",$G$16:$G$82)/5</f>
        <v>31.6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6.5" customHeight="1">
      <c r="A13" s="2"/>
      <c r="B13" s="59" t="s">
        <v>20</v>
      </c>
      <c r="C13" s="58"/>
      <c r="D13" s="15">
        <f ca="1">SUM(D8:D12)</f>
        <v>221.5</v>
      </c>
      <c r="E13" s="15">
        <f t="shared" ref="E13" ca="1" si="0">SUM(E8:E12)</f>
        <v>241.5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6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62.25" customHeight="1">
      <c r="A15" s="16" t="s">
        <v>21</v>
      </c>
      <c r="B15" s="16" t="s">
        <v>22</v>
      </c>
      <c r="C15" s="61" t="s">
        <v>23</v>
      </c>
      <c r="D15" s="52"/>
      <c r="E15" s="61" t="s">
        <v>24</v>
      </c>
      <c r="F15" s="52"/>
      <c r="G15" s="17" t="s">
        <v>13</v>
      </c>
      <c r="H15" s="17" t="s">
        <v>14</v>
      </c>
      <c r="I15" s="18">
        <v>45605</v>
      </c>
      <c r="J15" s="18">
        <v>45606</v>
      </c>
      <c r="K15" s="18">
        <v>45607</v>
      </c>
      <c r="L15" s="18">
        <v>45608</v>
      </c>
      <c r="M15" s="18">
        <v>45609</v>
      </c>
      <c r="N15" s="18">
        <v>45610</v>
      </c>
      <c r="O15" s="18">
        <v>45611</v>
      </c>
      <c r="P15" s="18">
        <v>45612</v>
      </c>
      <c r="Q15" s="18">
        <v>45613</v>
      </c>
      <c r="R15" s="18">
        <v>45614</v>
      </c>
      <c r="S15" s="18">
        <v>45615</v>
      </c>
      <c r="T15" s="18">
        <v>45616</v>
      </c>
      <c r="U15" s="18">
        <v>45617</v>
      </c>
      <c r="V15" s="18">
        <v>45618</v>
      </c>
      <c r="W15" s="18">
        <v>45619</v>
      </c>
      <c r="X15" s="18">
        <v>45620</v>
      </c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6.5" customHeight="1">
      <c r="A16" s="62" t="s">
        <v>3</v>
      </c>
      <c r="B16" s="53" t="s">
        <v>25</v>
      </c>
      <c r="C16" s="55"/>
      <c r="D16" s="52"/>
      <c r="E16" s="51" t="s">
        <v>131</v>
      </c>
      <c r="F16" s="56"/>
      <c r="G16" s="20">
        <v>8</v>
      </c>
      <c r="H16" s="20">
        <v>8</v>
      </c>
      <c r="I16" s="21">
        <v>8</v>
      </c>
      <c r="J16" s="22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0">
        <v>0</v>
      </c>
      <c r="Y16" s="2"/>
      <c r="Z16" s="2"/>
      <c r="AA16" s="2"/>
      <c r="AB16" s="2"/>
      <c r="AC16" s="2"/>
      <c r="AD16" s="2"/>
      <c r="AE16" s="2"/>
      <c r="AF16" s="2"/>
      <c r="AG16" s="2"/>
    </row>
    <row r="17" spans="1:33" ht="16.5" customHeight="1">
      <c r="A17" s="63"/>
      <c r="B17" s="53" t="s">
        <v>27</v>
      </c>
      <c r="C17" s="55"/>
      <c r="D17" s="52"/>
      <c r="E17" s="51" t="s">
        <v>29</v>
      </c>
      <c r="F17" s="52"/>
      <c r="G17" s="20">
        <v>8</v>
      </c>
      <c r="H17" s="20">
        <v>10</v>
      </c>
      <c r="I17" s="20">
        <v>8</v>
      </c>
      <c r="J17" s="22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0">
        <v>0</v>
      </c>
      <c r="Y17" s="2"/>
      <c r="Z17" s="2"/>
      <c r="AA17" s="2"/>
      <c r="AB17" s="2"/>
      <c r="AC17" s="2"/>
      <c r="AD17" s="2"/>
      <c r="AE17" s="2"/>
      <c r="AF17" s="2"/>
      <c r="AG17" s="2"/>
    </row>
    <row r="18" spans="1:33" ht="16.5" customHeight="1">
      <c r="A18" s="63"/>
      <c r="B18" s="51"/>
      <c r="C18" s="55"/>
      <c r="D18" s="52"/>
      <c r="E18" s="51"/>
      <c r="F18" s="52"/>
      <c r="G18" s="23"/>
      <c r="H18" s="23"/>
      <c r="I18" s="23"/>
      <c r="J18" s="24">
        <v>2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0">
        <v>0</v>
      </c>
      <c r="Y18" s="2"/>
      <c r="Z18" s="2"/>
      <c r="AA18" s="2"/>
      <c r="AB18" s="2"/>
      <c r="AC18" s="2"/>
      <c r="AD18" s="2"/>
      <c r="AE18" s="2"/>
      <c r="AF18" s="2"/>
      <c r="AG18" s="2"/>
    </row>
    <row r="19" spans="1:33" ht="16.5" customHeight="1">
      <c r="A19" s="63"/>
      <c r="B19" s="53" t="s">
        <v>28</v>
      </c>
      <c r="C19" s="55"/>
      <c r="D19" s="52"/>
      <c r="E19" s="51" t="s">
        <v>29</v>
      </c>
      <c r="F19" s="52"/>
      <c r="G19" s="20">
        <v>6</v>
      </c>
      <c r="H19" s="20">
        <v>6</v>
      </c>
      <c r="I19" s="20">
        <v>3</v>
      </c>
      <c r="J19" s="20">
        <v>3</v>
      </c>
      <c r="K19" s="25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0">
        <v>0</v>
      </c>
      <c r="Y19" s="2"/>
      <c r="Z19" s="2"/>
      <c r="AA19" s="2"/>
      <c r="AB19" s="2"/>
      <c r="AC19" s="2"/>
      <c r="AD19" s="2"/>
      <c r="AE19" s="2"/>
      <c r="AF19" s="2"/>
      <c r="AG19" s="2"/>
    </row>
    <row r="20" spans="1:33" ht="16.5" customHeight="1">
      <c r="A20" s="63"/>
      <c r="B20" s="62" t="s">
        <v>30</v>
      </c>
      <c r="C20" s="53" t="s">
        <v>31</v>
      </c>
      <c r="D20" s="52"/>
      <c r="E20" s="51" t="s">
        <v>33</v>
      </c>
      <c r="F20" s="56"/>
      <c r="G20" s="20">
        <v>2</v>
      </c>
      <c r="H20" s="20">
        <v>2</v>
      </c>
      <c r="I20" s="20">
        <v>2</v>
      </c>
      <c r="J20" s="20">
        <v>2</v>
      </c>
      <c r="K20" s="25">
        <v>0</v>
      </c>
      <c r="L20" s="20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0">
        <v>0</v>
      </c>
      <c r="Y20" s="2"/>
      <c r="Z20" s="2"/>
      <c r="AA20" s="2"/>
      <c r="AB20" s="2"/>
      <c r="AC20" s="2"/>
      <c r="AD20" s="2"/>
      <c r="AE20" s="2"/>
      <c r="AF20" s="2"/>
      <c r="AG20" s="2"/>
    </row>
    <row r="21" spans="1:33" ht="16.5" customHeight="1">
      <c r="A21" s="63"/>
      <c r="B21" s="63"/>
      <c r="C21" s="53" t="s">
        <v>32</v>
      </c>
      <c r="D21" s="52"/>
      <c r="E21" s="51" t="s">
        <v>33</v>
      </c>
      <c r="F21" s="56"/>
      <c r="G21" s="20">
        <v>2</v>
      </c>
      <c r="H21" s="20">
        <v>2</v>
      </c>
      <c r="I21" s="20">
        <v>2</v>
      </c>
      <c r="J21" s="20">
        <v>2</v>
      </c>
      <c r="K21" s="25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0">
        <v>0</v>
      </c>
      <c r="Y21" s="2"/>
      <c r="Z21" s="2"/>
      <c r="AA21" s="2"/>
      <c r="AB21" s="2"/>
      <c r="AC21" s="2"/>
      <c r="AD21" s="2"/>
      <c r="AE21" s="2"/>
      <c r="AF21" s="2"/>
      <c r="AG21" s="2"/>
    </row>
    <row r="22" spans="1:33" ht="16.5" customHeight="1">
      <c r="A22" s="63"/>
      <c r="B22" s="63"/>
      <c r="C22" s="53" t="s">
        <v>34</v>
      </c>
      <c r="D22" s="52"/>
      <c r="E22" s="51" t="s">
        <v>33</v>
      </c>
      <c r="F22" s="56"/>
      <c r="G22" s="20">
        <v>2</v>
      </c>
      <c r="H22" s="20">
        <v>2</v>
      </c>
      <c r="I22" s="20">
        <v>2</v>
      </c>
      <c r="J22" s="20">
        <v>2</v>
      </c>
      <c r="K22" s="25">
        <v>0</v>
      </c>
      <c r="L22" s="20">
        <v>0</v>
      </c>
      <c r="M22" s="23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"/>
      <c r="Z22" s="2"/>
      <c r="AA22" s="2"/>
      <c r="AB22" s="2"/>
      <c r="AC22" s="2"/>
      <c r="AD22" s="2"/>
      <c r="AE22" s="2"/>
      <c r="AF22" s="2"/>
      <c r="AG22" s="2"/>
    </row>
    <row r="23" spans="1:33" ht="16.5" customHeight="1">
      <c r="A23" s="63"/>
      <c r="B23" s="63"/>
      <c r="C23" s="53" t="s">
        <v>35</v>
      </c>
      <c r="D23" s="52"/>
      <c r="E23" s="51" t="s">
        <v>33</v>
      </c>
      <c r="F23" s="56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25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0">
        <v>0</v>
      </c>
      <c r="Y23" s="2"/>
      <c r="Z23" s="2"/>
      <c r="AA23" s="2"/>
      <c r="AB23" s="2"/>
      <c r="AC23" s="2"/>
      <c r="AD23" s="2"/>
      <c r="AE23" s="2"/>
      <c r="AF23" s="2"/>
      <c r="AG23" s="2"/>
    </row>
    <row r="24" spans="1:33" ht="16.5" customHeight="1">
      <c r="A24" s="63"/>
      <c r="B24" s="63"/>
      <c r="C24" s="53" t="s">
        <v>36</v>
      </c>
      <c r="D24" s="52"/>
      <c r="E24" s="51" t="s">
        <v>37</v>
      </c>
      <c r="F24" s="52"/>
      <c r="G24" s="20">
        <v>2</v>
      </c>
      <c r="H24" s="20">
        <v>2</v>
      </c>
      <c r="I24" s="20">
        <v>2</v>
      </c>
      <c r="J24" s="20">
        <v>2</v>
      </c>
      <c r="K24" s="20">
        <v>2</v>
      </c>
      <c r="L24" s="25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0">
        <v>0</v>
      </c>
      <c r="Y24" s="2"/>
      <c r="Z24" s="2"/>
      <c r="AA24" s="2"/>
      <c r="AB24" s="2"/>
      <c r="AC24" s="2"/>
      <c r="AD24" s="2"/>
      <c r="AE24" s="2"/>
      <c r="AF24" s="2"/>
      <c r="AG24" s="2"/>
    </row>
    <row r="25" spans="1:33" ht="16.5" customHeight="1">
      <c r="A25" s="63"/>
      <c r="B25" s="63"/>
      <c r="C25" s="53" t="s">
        <v>38</v>
      </c>
      <c r="D25" s="52"/>
      <c r="E25" s="51" t="s">
        <v>37</v>
      </c>
      <c r="F25" s="52"/>
      <c r="G25" s="20">
        <v>2</v>
      </c>
      <c r="H25" s="20">
        <v>2</v>
      </c>
      <c r="I25" s="20">
        <v>2</v>
      </c>
      <c r="J25" s="20">
        <v>2</v>
      </c>
      <c r="K25" s="20">
        <v>2</v>
      </c>
      <c r="L25" s="25">
        <v>0</v>
      </c>
      <c r="M25" s="20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0">
        <v>0</v>
      </c>
      <c r="Y25" s="2"/>
      <c r="Z25" s="2"/>
      <c r="AA25" s="2"/>
      <c r="AB25" s="2"/>
      <c r="AC25" s="2"/>
      <c r="AD25" s="2"/>
      <c r="AE25" s="2"/>
      <c r="AF25" s="2"/>
      <c r="AG25" s="2"/>
    </row>
    <row r="26" spans="1:33" ht="16.5" customHeight="1">
      <c r="A26" s="63"/>
      <c r="B26" s="63"/>
      <c r="C26" s="53" t="s">
        <v>39</v>
      </c>
      <c r="D26" s="52"/>
      <c r="E26" s="51" t="s">
        <v>37</v>
      </c>
      <c r="F26" s="52"/>
      <c r="G26" s="20">
        <v>2</v>
      </c>
      <c r="H26" s="20">
        <v>2</v>
      </c>
      <c r="I26" s="20">
        <v>2</v>
      </c>
      <c r="J26" s="20">
        <v>2</v>
      </c>
      <c r="K26" s="20">
        <v>2</v>
      </c>
      <c r="L26" s="25">
        <v>0</v>
      </c>
      <c r="M26" s="20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0">
        <v>0</v>
      </c>
      <c r="Y26" s="2"/>
      <c r="Z26" s="2"/>
      <c r="AA26" s="2"/>
      <c r="AB26" s="2"/>
      <c r="AC26" s="2"/>
      <c r="AD26" s="2"/>
      <c r="AE26" s="2"/>
      <c r="AF26" s="2"/>
      <c r="AG26" s="2"/>
    </row>
    <row r="27" spans="1:33" ht="16.5" customHeight="1">
      <c r="A27" s="63"/>
      <c r="B27" s="63"/>
      <c r="C27" s="53" t="s">
        <v>129</v>
      </c>
      <c r="D27" s="52"/>
      <c r="E27" s="51" t="s">
        <v>29</v>
      </c>
      <c r="F27" s="52"/>
      <c r="G27" s="20">
        <v>3</v>
      </c>
      <c r="H27" s="20">
        <v>4</v>
      </c>
      <c r="I27" s="20">
        <v>4</v>
      </c>
      <c r="J27" s="20">
        <v>4</v>
      </c>
      <c r="K27" s="20">
        <v>4</v>
      </c>
      <c r="L27" s="20">
        <v>3</v>
      </c>
      <c r="M27" s="22">
        <v>0</v>
      </c>
      <c r="N27" s="20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0">
        <v>0</v>
      </c>
      <c r="Y27" s="2"/>
      <c r="Z27" s="2"/>
      <c r="AA27" s="49"/>
      <c r="AB27" s="2"/>
      <c r="AC27" s="2"/>
      <c r="AD27" s="2"/>
      <c r="AE27" s="2"/>
      <c r="AF27" s="2"/>
      <c r="AG27" s="2"/>
    </row>
    <row r="28" spans="1:33" ht="16.5" customHeight="1">
      <c r="A28" s="63"/>
      <c r="B28" s="64"/>
      <c r="C28" s="53"/>
      <c r="D28" s="52"/>
      <c r="E28" s="51"/>
      <c r="F28" s="52"/>
      <c r="G28" s="23"/>
      <c r="H28" s="23"/>
      <c r="I28" s="23"/>
      <c r="J28" s="23"/>
      <c r="K28" s="23"/>
      <c r="M28" s="26">
        <v>1</v>
      </c>
      <c r="N28" s="23"/>
      <c r="P28" s="23"/>
      <c r="Q28" s="23"/>
      <c r="R28" s="23"/>
      <c r="S28" s="23"/>
      <c r="T28" s="23"/>
      <c r="U28" s="23"/>
      <c r="V28" s="23"/>
      <c r="W28" s="23"/>
      <c r="X28" s="20">
        <v>0</v>
      </c>
      <c r="Y28" s="2"/>
      <c r="Z28" s="2"/>
      <c r="AA28" s="2"/>
      <c r="AB28" s="2"/>
      <c r="AC28" s="2"/>
      <c r="AD28" s="2"/>
      <c r="AE28" s="2"/>
      <c r="AF28" s="2"/>
      <c r="AG28" s="2"/>
    </row>
    <row r="29" spans="1:33" ht="16.5" customHeight="1">
      <c r="A29" s="63"/>
      <c r="B29" s="62" t="s">
        <v>40</v>
      </c>
      <c r="C29" s="53" t="s">
        <v>41</v>
      </c>
      <c r="D29" s="52"/>
      <c r="E29" s="51" t="s">
        <v>42</v>
      </c>
      <c r="F29" s="52"/>
      <c r="G29" s="20">
        <v>4</v>
      </c>
      <c r="H29" s="20">
        <v>4</v>
      </c>
      <c r="I29" s="20">
        <v>4</v>
      </c>
      <c r="J29" s="20">
        <v>4</v>
      </c>
      <c r="K29" s="20">
        <v>4</v>
      </c>
      <c r="L29" s="20">
        <v>4</v>
      </c>
      <c r="M29" s="25">
        <v>0</v>
      </c>
      <c r="N29" s="20">
        <v>0</v>
      </c>
      <c r="O29" s="20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0">
        <v>0</v>
      </c>
      <c r="Y29" s="2"/>
      <c r="Z29" s="2"/>
      <c r="AA29" s="2"/>
      <c r="AB29" s="2"/>
      <c r="AC29" s="2"/>
      <c r="AD29" s="2"/>
      <c r="AE29" s="2"/>
      <c r="AF29" s="2"/>
      <c r="AG29" s="2"/>
    </row>
    <row r="30" spans="1:33" ht="16.5" customHeight="1">
      <c r="A30" s="63"/>
      <c r="B30" s="63"/>
      <c r="C30" s="53" t="s">
        <v>43</v>
      </c>
      <c r="D30" s="52"/>
      <c r="E30" s="51" t="s">
        <v>42</v>
      </c>
      <c r="F30" s="52"/>
      <c r="G30" s="20">
        <v>5</v>
      </c>
      <c r="H30" s="20">
        <v>5</v>
      </c>
      <c r="I30" s="20">
        <v>5</v>
      </c>
      <c r="J30" s="20">
        <v>5</v>
      </c>
      <c r="K30" s="20">
        <v>5</v>
      </c>
      <c r="L30" s="20">
        <v>5</v>
      </c>
      <c r="M30" s="20">
        <v>5</v>
      </c>
      <c r="N30" s="25">
        <v>0</v>
      </c>
      <c r="O30" s="20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0">
        <v>0</v>
      </c>
      <c r="Y30" s="2"/>
      <c r="Z30" s="2"/>
      <c r="AA30" s="2"/>
      <c r="AB30" s="2"/>
      <c r="AC30" s="2"/>
      <c r="AD30" s="2"/>
      <c r="AE30" s="2"/>
      <c r="AF30" s="2"/>
      <c r="AG30" s="2"/>
    </row>
    <row r="31" spans="1:33" ht="16.5" customHeight="1">
      <c r="A31" s="63"/>
      <c r="B31" s="63"/>
      <c r="C31" s="53" t="s">
        <v>44</v>
      </c>
      <c r="D31" s="52"/>
      <c r="E31" s="51" t="s">
        <v>42</v>
      </c>
      <c r="F31" s="52"/>
      <c r="G31" s="20">
        <v>4</v>
      </c>
      <c r="H31" s="20">
        <v>4</v>
      </c>
      <c r="I31" s="20">
        <v>4</v>
      </c>
      <c r="J31" s="20">
        <v>4</v>
      </c>
      <c r="K31" s="20">
        <v>4</v>
      </c>
      <c r="L31" s="20">
        <v>4</v>
      </c>
      <c r="M31" s="20">
        <v>4</v>
      </c>
      <c r="N31" s="20">
        <v>4</v>
      </c>
      <c r="O31" s="22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"/>
      <c r="Z31" s="2"/>
      <c r="AA31" s="2"/>
      <c r="AB31" s="2"/>
      <c r="AC31" s="2"/>
      <c r="AD31" s="2"/>
      <c r="AE31" s="2"/>
      <c r="AF31" s="2"/>
      <c r="AG31" s="2"/>
    </row>
    <row r="32" spans="1:33" ht="16.5" customHeight="1">
      <c r="A32" s="63"/>
      <c r="B32" s="63"/>
      <c r="C32" s="53" t="s">
        <v>45</v>
      </c>
      <c r="D32" s="52"/>
      <c r="E32" s="51" t="s">
        <v>42</v>
      </c>
      <c r="F32" s="52"/>
      <c r="G32" s="20">
        <v>4</v>
      </c>
      <c r="H32" s="20">
        <v>4</v>
      </c>
      <c r="I32" s="20">
        <v>4</v>
      </c>
      <c r="J32" s="20">
        <v>4</v>
      </c>
      <c r="K32" s="20">
        <v>4</v>
      </c>
      <c r="L32" s="20">
        <v>4</v>
      </c>
      <c r="M32" s="20">
        <v>4</v>
      </c>
      <c r="N32" s="20">
        <v>4</v>
      </c>
      <c r="O32" s="20">
        <v>4</v>
      </c>
      <c r="P32" s="21">
        <v>4</v>
      </c>
      <c r="Q32" s="25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0">
        <v>0</v>
      </c>
      <c r="Y32" s="2"/>
      <c r="Z32" s="2"/>
      <c r="AA32" s="2"/>
      <c r="AB32" s="2"/>
      <c r="AC32" s="2"/>
      <c r="AD32" s="2"/>
      <c r="AE32" s="2"/>
      <c r="AF32" s="2"/>
      <c r="AG32" s="2"/>
    </row>
    <row r="33" spans="1:33" ht="16.5" customHeight="1">
      <c r="A33" s="63"/>
      <c r="B33" s="63"/>
      <c r="C33" s="53" t="s">
        <v>46</v>
      </c>
      <c r="D33" s="52"/>
      <c r="E33" s="51" t="s">
        <v>42</v>
      </c>
      <c r="F33" s="52"/>
      <c r="G33" s="20">
        <v>3</v>
      </c>
      <c r="H33" s="20">
        <v>3</v>
      </c>
      <c r="I33" s="20">
        <v>3</v>
      </c>
      <c r="J33" s="20">
        <v>3</v>
      </c>
      <c r="K33" s="20">
        <v>3</v>
      </c>
      <c r="L33" s="20">
        <v>3</v>
      </c>
      <c r="M33" s="20">
        <v>3</v>
      </c>
      <c r="N33" s="20">
        <v>3</v>
      </c>
      <c r="O33" s="20">
        <v>3</v>
      </c>
      <c r="P33" s="20">
        <v>3</v>
      </c>
      <c r="Q33" s="20">
        <v>3</v>
      </c>
      <c r="R33" s="25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0">
        <v>0</v>
      </c>
      <c r="Y33" s="2"/>
      <c r="Z33" s="2"/>
      <c r="AA33" s="2"/>
      <c r="AB33" s="2"/>
      <c r="AC33" s="2"/>
      <c r="AD33" s="2"/>
      <c r="AE33" s="2"/>
      <c r="AF33" s="2"/>
      <c r="AG33" s="2"/>
    </row>
    <row r="34" spans="1:33" ht="16.5" customHeight="1">
      <c r="A34" s="63"/>
      <c r="B34" s="63"/>
      <c r="C34" s="53" t="s">
        <v>47</v>
      </c>
      <c r="D34" s="52"/>
      <c r="E34" s="51" t="s">
        <v>42</v>
      </c>
      <c r="F34" s="52"/>
      <c r="G34" s="20">
        <v>5</v>
      </c>
      <c r="H34" s="20">
        <v>5</v>
      </c>
      <c r="I34" s="20">
        <v>5</v>
      </c>
      <c r="J34" s="20">
        <v>5</v>
      </c>
      <c r="K34" s="20">
        <v>5</v>
      </c>
      <c r="L34" s="20">
        <v>5</v>
      </c>
      <c r="M34" s="20">
        <v>5</v>
      </c>
      <c r="N34" s="20">
        <v>5</v>
      </c>
      <c r="O34" s="20">
        <v>5</v>
      </c>
      <c r="P34" s="20">
        <v>5</v>
      </c>
      <c r="Q34" s="27">
        <v>5</v>
      </c>
      <c r="R34" s="20">
        <v>5</v>
      </c>
      <c r="S34" s="22">
        <v>0</v>
      </c>
      <c r="T34" s="23">
        <v>0</v>
      </c>
      <c r="U34" s="23">
        <v>0</v>
      </c>
      <c r="V34" s="23">
        <v>0</v>
      </c>
      <c r="W34" s="23">
        <v>0</v>
      </c>
      <c r="X34" s="20">
        <v>0</v>
      </c>
      <c r="Y34" s="2"/>
      <c r="Z34" s="2"/>
      <c r="AA34" s="2"/>
      <c r="AB34" s="2"/>
      <c r="AC34" s="2"/>
      <c r="AD34" s="2"/>
      <c r="AE34" s="2"/>
      <c r="AF34" s="2"/>
      <c r="AG34" s="2"/>
    </row>
    <row r="35" spans="1:33" ht="16.5" customHeight="1">
      <c r="A35" s="63"/>
      <c r="B35" s="63"/>
      <c r="C35" s="53" t="s">
        <v>48</v>
      </c>
      <c r="D35" s="52"/>
      <c r="E35" s="51" t="s">
        <v>42</v>
      </c>
      <c r="F35" s="52"/>
      <c r="G35" s="20">
        <v>3</v>
      </c>
      <c r="H35" s="20">
        <v>5</v>
      </c>
      <c r="I35" s="20">
        <v>5</v>
      </c>
      <c r="J35" s="20">
        <v>5</v>
      </c>
      <c r="K35" s="20">
        <v>5</v>
      </c>
      <c r="L35" s="20">
        <v>5</v>
      </c>
      <c r="M35" s="20">
        <v>5</v>
      </c>
      <c r="N35" s="20">
        <v>5</v>
      </c>
      <c r="O35" s="20">
        <v>5</v>
      </c>
      <c r="P35" s="20">
        <v>5</v>
      </c>
      <c r="Q35" s="27">
        <v>5</v>
      </c>
      <c r="R35" s="20">
        <v>5</v>
      </c>
      <c r="S35" s="27">
        <v>5</v>
      </c>
      <c r="T35" s="20">
        <v>3</v>
      </c>
      <c r="U35" s="22">
        <v>0</v>
      </c>
      <c r="V35" s="23">
        <v>0</v>
      </c>
      <c r="W35" s="23">
        <v>0</v>
      </c>
      <c r="X35" s="20">
        <v>0</v>
      </c>
      <c r="Y35" s="2"/>
      <c r="Z35" s="2"/>
      <c r="AA35" s="2"/>
      <c r="AB35" s="2"/>
      <c r="AC35" s="2"/>
      <c r="AD35" s="2"/>
      <c r="AE35" s="2"/>
      <c r="AF35" s="2"/>
      <c r="AG35" s="2"/>
    </row>
    <row r="36" spans="1:33" ht="16.5" customHeight="1">
      <c r="A36" s="63"/>
      <c r="B36" s="63"/>
      <c r="C36" s="53"/>
      <c r="D36" s="52"/>
      <c r="E36" s="51"/>
      <c r="F36" s="5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>
        <v>2</v>
      </c>
      <c r="V36" s="23"/>
      <c r="W36" s="23"/>
      <c r="X36" s="20">
        <v>0</v>
      </c>
      <c r="Y36" s="2"/>
      <c r="Z36" s="2"/>
      <c r="AA36" s="2"/>
      <c r="AB36" s="2"/>
      <c r="AC36" s="2"/>
      <c r="AD36" s="2"/>
      <c r="AE36" s="2"/>
      <c r="AF36" s="2"/>
      <c r="AG36" s="2"/>
    </row>
    <row r="37" spans="1:33" ht="16.5" customHeight="1">
      <c r="A37" s="63"/>
      <c r="B37" s="63"/>
      <c r="C37" s="53" t="s">
        <v>130</v>
      </c>
      <c r="D37" s="52"/>
      <c r="E37" s="51" t="s">
        <v>29</v>
      </c>
      <c r="F37" s="52"/>
      <c r="G37" s="20">
        <v>7</v>
      </c>
      <c r="H37" s="20">
        <v>9</v>
      </c>
      <c r="I37" s="20">
        <v>9</v>
      </c>
      <c r="J37" s="20">
        <v>9</v>
      </c>
      <c r="K37" s="20">
        <v>9</v>
      </c>
      <c r="L37" s="20">
        <v>9</v>
      </c>
      <c r="M37" s="20">
        <v>9</v>
      </c>
      <c r="N37" s="20">
        <v>9</v>
      </c>
      <c r="O37" s="20">
        <v>9</v>
      </c>
      <c r="P37" s="20">
        <v>9</v>
      </c>
      <c r="Q37" s="20">
        <v>9</v>
      </c>
      <c r="R37" s="20">
        <v>9</v>
      </c>
      <c r="S37" s="20">
        <v>9</v>
      </c>
      <c r="T37" s="27">
        <v>9</v>
      </c>
      <c r="U37" s="20">
        <v>7</v>
      </c>
      <c r="V37" s="25">
        <v>0</v>
      </c>
      <c r="W37" s="23">
        <v>0</v>
      </c>
      <c r="X37" s="20">
        <v>0</v>
      </c>
      <c r="Y37" s="2"/>
      <c r="Z37" s="2"/>
      <c r="AA37" s="2"/>
      <c r="AB37" s="2"/>
      <c r="AC37" s="2"/>
      <c r="AD37" s="2"/>
      <c r="AE37" s="2"/>
      <c r="AF37" s="2"/>
      <c r="AG37" s="2"/>
    </row>
    <row r="38" spans="1:33" ht="16.5" customHeight="1">
      <c r="A38" s="63"/>
      <c r="B38" s="64"/>
      <c r="C38" s="53"/>
      <c r="D38" s="52"/>
      <c r="E38" s="51"/>
      <c r="F38" s="5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S38" s="23"/>
      <c r="U38" s="23"/>
      <c r="V38" s="24">
        <v>2</v>
      </c>
      <c r="W38" s="23"/>
      <c r="X38" s="20">
        <v>0</v>
      </c>
      <c r="Y38" s="2"/>
      <c r="Z38" s="2"/>
      <c r="AA38" s="2"/>
      <c r="AB38" s="2"/>
      <c r="AC38" s="2"/>
      <c r="AD38" s="2"/>
      <c r="AE38" s="2"/>
      <c r="AF38" s="2"/>
      <c r="AG38" s="2"/>
    </row>
    <row r="39" spans="1:33" ht="16.5" customHeight="1">
      <c r="A39" s="63"/>
      <c r="B39" s="62" t="s">
        <v>49</v>
      </c>
      <c r="C39" s="53" t="s">
        <v>50</v>
      </c>
      <c r="D39" s="52"/>
      <c r="E39" s="51" t="s">
        <v>33</v>
      </c>
      <c r="F39" s="52"/>
      <c r="G39" s="20">
        <v>4</v>
      </c>
      <c r="H39" s="20">
        <v>4</v>
      </c>
      <c r="I39" s="20">
        <v>4</v>
      </c>
      <c r="J39" s="20">
        <v>4</v>
      </c>
      <c r="K39" s="20">
        <v>4</v>
      </c>
      <c r="L39" s="20">
        <v>4</v>
      </c>
      <c r="M39" s="25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0">
        <v>0</v>
      </c>
      <c r="Y39" s="2"/>
      <c r="Z39" s="2"/>
      <c r="AA39" s="2"/>
      <c r="AB39" s="2"/>
      <c r="AC39" s="2"/>
      <c r="AD39" s="2"/>
      <c r="AE39" s="2"/>
      <c r="AF39" s="2"/>
      <c r="AG39" s="2"/>
    </row>
    <row r="40" spans="1:33" ht="16.5" customHeight="1">
      <c r="A40" s="63"/>
      <c r="B40" s="63"/>
      <c r="C40" s="53" t="s">
        <v>51</v>
      </c>
      <c r="D40" s="52"/>
      <c r="E40" s="51" t="s">
        <v>52</v>
      </c>
      <c r="F40" s="52"/>
      <c r="G40" s="20">
        <v>4</v>
      </c>
      <c r="H40" s="20">
        <v>4</v>
      </c>
      <c r="I40" s="20">
        <v>4</v>
      </c>
      <c r="J40" s="20">
        <v>4</v>
      </c>
      <c r="K40" s="20">
        <v>4</v>
      </c>
      <c r="L40" s="20">
        <v>4</v>
      </c>
      <c r="M40" s="25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0">
        <v>0</v>
      </c>
      <c r="Y40" s="2"/>
      <c r="Z40" s="2"/>
      <c r="AA40" s="2"/>
      <c r="AB40" s="2"/>
      <c r="AC40" s="2"/>
      <c r="AD40" s="2"/>
      <c r="AE40" s="2"/>
      <c r="AF40" s="2"/>
      <c r="AG40" s="2"/>
    </row>
    <row r="41" spans="1:33" ht="16.5" customHeight="1">
      <c r="A41" s="63"/>
      <c r="B41" s="63"/>
      <c r="C41" s="53" t="s">
        <v>53</v>
      </c>
      <c r="D41" s="52"/>
      <c r="E41" s="51" t="s">
        <v>37</v>
      </c>
      <c r="F41" s="52"/>
      <c r="G41" s="20">
        <v>4</v>
      </c>
      <c r="H41" s="20">
        <v>5</v>
      </c>
      <c r="I41" s="20">
        <v>5</v>
      </c>
      <c r="J41" s="20">
        <v>5</v>
      </c>
      <c r="K41" s="20">
        <v>5</v>
      </c>
      <c r="L41" s="20">
        <v>5</v>
      </c>
      <c r="M41" s="20">
        <v>4</v>
      </c>
      <c r="N41" s="25">
        <v>0</v>
      </c>
      <c r="O41" s="20">
        <v>0</v>
      </c>
      <c r="P41" s="20">
        <v>0</v>
      </c>
      <c r="Q41" s="20">
        <v>0</v>
      </c>
      <c r="R41" s="20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0">
        <v>0</v>
      </c>
      <c r="Y41" s="2"/>
      <c r="Z41" s="2"/>
      <c r="AA41" s="2"/>
      <c r="AB41" s="2"/>
      <c r="AC41" s="2"/>
      <c r="AD41" s="2"/>
      <c r="AE41" s="2"/>
      <c r="AF41" s="2"/>
      <c r="AG41" s="2"/>
    </row>
    <row r="42" spans="1:33" ht="16.5" customHeight="1">
      <c r="A42" s="63"/>
      <c r="B42" s="63"/>
      <c r="C42" s="53"/>
      <c r="D42" s="52"/>
      <c r="E42" s="51"/>
      <c r="F42" s="52"/>
      <c r="G42" s="23"/>
      <c r="H42" s="23"/>
      <c r="I42" s="23"/>
      <c r="J42" s="23"/>
      <c r="K42" s="23"/>
      <c r="L42" s="23"/>
      <c r="M42" s="23"/>
      <c r="N42" s="24">
        <v>1</v>
      </c>
      <c r="O42" s="23"/>
      <c r="P42" s="23"/>
      <c r="Q42" s="23"/>
      <c r="R42" s="23"/>
      <c r="S42" s="23"/>
      <c r="T42" s="23"/>
      <c r="U42" s="23"/>
      <c r="V42" s="23"/>
      <c r="W42" s="23"/>
      <c r="X42" s="20">
        <v>0</v>
      </c>
      <c r="Y42" s="2"/>
      <c r="Z42" s="2"/>
      <c r="AA42" s="2"/>
      <c r="AB42" s="2"/>
      <c r="AC42" s="2"/>
      <c r="AD42" s="2"/>
      <c r="AE42" s="2"/>
      <c r="AF42" s="2"/>
      <c r="AG42" s="2"/>
    </row>
    <row r="43" spans="1:33" ht="16.5" customHeight="1">
      <c r="A43" s="63"/>
      <c r="B43" s="63"/>
      <c r="C43" s="53" t="s">
        <v>54</v>
      </c>
      <c r="D43" s="52"/>
      <c r="E43" s="51" t="s">
        <v>55</v>
      </c>
      <c r="F43" s="52"/>
      <c r="G43" s="20">
        <v>4</v>
      </c>
      <c r="H43" s="20">
        <v>5</v>
      </c>
      <c r="I43" s="20">
        <v>5</v>
      </c>
      <c r="J43" s="20">
        <v>5</v>
      </c>
      <c r="K43" s="20">
        <v>5</v>
      </c>
      <c r="L43" s="20">
        <v>5</v>
      </c>
      <c r="M43" s="20">
        <v>4</v>
      </c>
      <c r="N43" s="25">
        <v>0</v>
      </c>
      <c r="O43" s="20">
        <v>0</v>
      </c>
      <c r="P43" s="20">
        <v>0</v>
      </c>
      <c r="Q43" s="20">
        <v>0</v>
      </c>
      <c r="R43" s="20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0">
        <v>0</v>
      </c>
      <c r="Y43" s="2"/>
      <c r="Z43" s="2"/>
      <c r="AA43" s="2"/>
      <c r="AB43" s="2"/>
      <c r="AC43" s="2"/>
      <c r="AD43" s="2"/>
      <c r="AE43" s="2"/>
      <c r="AF43" s="2"/>
      <c r="AG43" s="2"/>
    </row>
    <row r="44" spans="1:33" ht="16.5" customHeight="1">
      <c r="A44" s="63"/>
      <c r="B44" s="63"/>
      <c r="C44" s="53"/>
      <c r="D44" s="52"/>
      <c r="E44" s="51"/>
      <c r="F44" s="52"/>
      <c r="G44" s="23"/>
      <c r="H44" s="23"/>
      <c r="I44" s="23"/>
      <c r="J44" s="23"/>
      <c r="K44" s="23"/>
      <c r="L44" s="23"/>
      <c r="M44" s="23"/>
      <c r="N44" s="24">
        <v>1</v>
      </c>
      <c r="O44" s="23"/>
      <c r="P44" s="23"/>
      <c r="Q44" s="23"/>
      <c r="R44" s="23"/>
      <c r="S44" s="23"/>
      <c r="T44" s="23"/>
      <c r="U44" s="23"/>
      <c r="V44" s="23"/>
      <c r="W44" s="23"/>
      <c r="X44" s="20">
        <v>0</v>
      </c>
      <c r="Y44" s="2"/>
      <c r="Z44" s="2"/>
      <c r="AA44" s="2"/>
      <c r="AB44" s="2"/>
      <c r="AC44" s="2"/>
      <c r="AD44" s="2"/>
      <c r="AE44" s="2"/>
      <c r="AF44" s="2"/>
      <c r="AG44" s="2"/>
    </row>
    <row r="45" spans="1:33" ht="16.5" customHeight="1">
      <c r="A45" s="63"/>
      <c r="B45" s="63"/>
      <c r="C45" s="53" t="s">
        <v>56</v>
      </c>
      <c r="D45" s="52"/>
      <c r="E45" s="51" t="s">
        <v>33</v>
      </c>
      <c r="F45" s="52"/>
      <c r="G45" s="20">
        <v>2</v>
      </c>
      <c r="H45" s="20">
        <v>3</v>
      </c>
      <c r="I45" s="20">
        <v>3</v>
      </c>
      <c r="J45" s="20">
        <v>3</v>
      </c>
      <c r="K45" s="20">
        <v>3</v>
      </c>
      <c r="L45" s="20">
        <v>3</v>
      </c>
      <c r="M45" s="20">
        <v>3</v>
      </c>
      <c r="N45" s="23">
        <v>2</v>
      </c>
      <c r="O45" s="25">
        <v>0</v>
      </c>
      <c r="P45" s="20">
        <v>0</v>
      </c>
      <c r="Q45" s="20">
        <v>0</v>
      </c>
      <c r="R45" s="20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0">
        <v>0</v>
      </c>
      <c r="Y45" s="2"/>
      <c r="Z45" s="2"/>
      <c r="AA45" s="2"/>
      <c r="AB45" s="2"/>
      <c r="AC45" s="2"/>
      <c r="AD45" s="2"/>
      <c r="AE45" s="2"/>
      <c r="AF45" s="2"/>
      <c r="AG45" s="2"/>
    </row>
    <row r="46" spans="1:33" ht="16.5" customHeight="1">
      <c r="A46" s="63"/>
      <c r="B46" s="63"/>
      <c r="C46" s="53"/>
      <c r="D46" s="52"/>
      <c r="E46" s="51"/>
      <c r="F46" s="52"/>
      <c r="G46" s="23"/>
      <c r="H46" s="23"/>
      <c r="I46" s="23"/>
      <c r="J46" s="23"/>
      <c r="K46" s="23"/>
      <c r="L46" s="23"/>
      <c r="M46" s="23"/>
      <c r="N46" s="23"/>
      <c r="O46" s="24">
        <v>1</v>
      </c>
      <c r="P46" s="23"/>
      <c r="Q46" s="23"/>
      <c r="R46" s="23"/>
      <c r="S46" s="23"/>
      <c r="T46" s="23"/>
      <c r="V46" s="23"/>
      <c r="W46" s="23"/>
      <c r="X46" s="20">
        <v>0</v>
      </c>
      <c r="Y46" s="2"/>
      <c r="Z46" s="2"/>
      <c r="AA46" s="2"/>
      <c r="AB46" s="2"/>
      <c r="AC46" s="2"/>
      <c r="AD46" s="2"/>
      <c r="AE46" s="2"/>
      <c r="AF46" s="2"/>
      <c r="AG46" s="2"/>
    </row>
    <row r="47" spans="1:33" ht="16.5" customHeight="1">
      <c r="A47" s="63"/>
      <c r="B47" s="63"/>
      <c r="C47" s="53" t="s">
        <v>57</v>
      </c>
      <c r="D47" s="52"/>
      <c r="E47" s="51" t="s">
        <v>52</v>
      </c>
      <c r="F47" s="52"/>
      <c r="G47" s="20">
        <v>5</v>
      </c>
      <c r="H47" s="20">
        <v>4</v>
      </c>
      <c r="I47" s="20">
        <v>4</v>
      </c>
      <c r="J47" s="20">
        <v>4</v>
      </c>
      <c r="K47" s="20">
        <v>4</v>
      </c>
      <c r="L47" s="20">
        <v>4</v>
      </c>
      <c r="M47" s="20">
        <v>4</v>
      </c>
      <c r="N47" s="20">
        <v>4</v>
      </c>
      <c r="O47" s="25">
        <v>0</v>
      </c>
      <c r="P47" s="20">
        <v>0</v>
      </c>
      <c r="Q47" s="20">
        <v>0</v>
      </c>
      <c r="R47" s="20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0">
        <v>0</v>
      </c>
      <c r="Y47" s="2"/>
      <c r="Z47" s="2"/>
      <c r="AA47" s="2"/>
      <c r="AB47" s="2"/>
      <c r="AC47" s="2"/>
      <c r="AD47" s="2"/>
      <c r="AE47" s="2"/>
      <c r="AF47" s="2"/>
      <c r="AG47" s="2"/>
    </row>
    <row r="48" spans="1:33" ht="16.5" customHeight="1">
      <c r="A48" s="63"/>
      <c r="B48" s="63"/>
      <c r="C48" s="53"/>
      <c r="D48" s="52"/>
      <c r="E48" s="51"/>
      <c r="F48" s="52"/>
      <c r="G48" s="23"/>
      <c r="H48" s="23"/>
      <c r="I48" s="23"/>
      <c r="J48" s="23"/>
      <c r="K48" s="23"/>
      <c r="L48" s="23"/>
      <c r="M48" s="23"/>
      <c r="N48" s="23"/>
      <c r="O48" s="28">
        <v>1</v>
      </c>
      <c r="P48" s="23"/>
      <c r="Q48" s="23"/>
      <c r="R48" s="23"/>
      <c r="S48" s="23"/>
      <c r="T48" s="23"/>
      <c r="V48" s="23"/>
      <c r="W48" s="23"/>
      <c r="X48" s="20">
        <v>0</v>
      </c>
      <c r="Y48" s="2"/>
      <c r="Z48" s="2"/>
      <c r="AA48" s="2"/>
      <c r="AB48" s="2"/>
      <c r="AC48" s="2"/>
      <c r="AD48" s="2"/>
      <c r="AE48" s="2"/>
      <c r="AF48" s="2"/>
      <c r="AG48" s="2"/>
    </row>
    <row r="49" spans="1:33" ht="16.5" customHeight="1">
      <c r="A49" s="63"/>
      <c r="B49" s="63"/>
      <c r="C49" s="53" t="s">
        <v>58</v>
      </c>
      <c r="D49" s="52"/>
      <c r="E49" s="51" t="s">
        <v>37</v>
      </c>
      <c r="F49" s="52"/>
      <c r="G49" s="20">
        <v>3</v>
      </c>
      <c r="H49" s="20">
        <v>3</v>
      </c>
      <c r="I49" s="20">
        <v>3</v>
      </c>
      <c r="J49" s="20">
        <v>3</v>
      </c>
      <c r="K49" s="20">
        <v>3</v>
      </c>
      <c r="L49" s="20">
        <v>3</v>
      </c>
      <c r="M49" s="20">
        <v>3</v>
      </c>
      <c r="N49" s="20">
        <v>3</v>
      </c>
      <c r="O49" s="20">
        <v>3</v>
      </c>
      <c r="P49" s="20">
        <v>3</v>
      </c>
      <c r="Q49" s="25">
        <v>0</v>
      </c>
      <c r="R49" s="20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0">
        <v>0</v>
      </c>
      <c r="Y49" s="2"/>
      <c r="Z49" s="2"/>
      <c r="AA49" s="2"/>
      <c r="AB49" s="2"/>
      <c r="AC49" s="2"/>
      <c r="AD49" s="2"/>
      <c r="AE49" s="2"/>
      <c r="AF49" s="2"/>
      <c r="AG49" s="2"/>
    </row>
    <row r="50" spans="1:33" ht="16.5" customHeight="1">
      <c r="A50" s="63"/>
      <c r="B50" s="63"/>
      <c r="C50" s="53" t="s">
        <v>59</v>
      </c>
      <c r="D50" s="52"/>
      <c r="E50" s="51" t="s">
        <v>55</v>
      </c>
      <c r="F50" s="52"/>
      <c r="G50" s="20">
        <v>4</v>
      </c>
      <c r="H50" s="20">
        <v>4</v>
      </c>
      <c r="I50" s="20">
        <v>4</v>
      </c>
      <c r="J50" s="20">
        <v>4</v>
      </c>
      <c r="K50" s="20">
        <v>4</v>
      </c>
      <c r="L50" s="20">
        <v>4</v>
      </c>
      <c r="M50" s="20">
        <v>4</v>
      </c>
      <c r="N50" s="20">
        <v>4</v>
      </c>
      <c r="O50" s="20">
        <v>4</v>
      </c>
      <c r="P50" s="20">
        <v>4</v>
      </c>
      <c r="Q50" s="25">
        <v>0</v>
      </c>
      <c r="R50" s="20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0">
        <v>0</v>
      </c>
      <c r="Y50" s="2"/>
      <c r="Z50" s="2"/>
      <c r="AA50" s="2"/>
      <c r="AB50" s="2"/>
      <c r="AC50" s="2"/>
      <c r="AD50" s="2"/>
      <c r="AE50" s="2"/>
      <c r="AF50" s="2"/>
      <c r="AG50" s="2"/>
    </row>
    <row r="51" spans="1:33" ht="16.5" customHeight="1">
      <c r="A51" s="63"/>
      <c r="B51" s="63"/>
      <c r="C51" s="53" t="s">
        <v>60</v>
      </c>
      <c r="D51" s="52"/>
      <c r="E51" s="51" t="s">
        <v>55</v>
      </c>
      <c r="F51" s="52"/>
      <c r="G51" s="20">
        <v>3</v>
      </c>
      <c r="H51" s="20">
        <v>3</v>
      </c>
      <c r="I51" s="20">
        <v>3</v>
      </c>
      <c r="J51" s="20">
        <v>3</v>
      </c>
      <c r="K51" s="20">
        <v>3</v>
      </c>
      <c r="L51" s="20">
        <v>3</v>
      </c>
      <c r="M51" s="20">
        <v>3</v>
      </c>
      <c r="N51" s="20">
        <v>3</v>
      </c>
      <c r="O51" s="20">
        <v>3</v>
      </c>
      <c r="P51" s="20">
        <v>3</v>
      </c>
      <c r="Q51" s="20">
        <v>3</v>
      </c>
      <c r="R51" s="25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0">
        <v>0</v>
      </c>
      <c r="Y51" s="2"/>
      <c r="Z51" s="2"/>
      <c r="AA51" s="2"/>
      <c r="AB51" s="2"/>
      <c r="AC51" s="2"/>
      <c r="AD51" s="2"/>
      <c r="AE51" s="2"/>
      <c r="AF51" s="2"/>
      <c r="AG51" s="2"/>
    </row>
    <row r="52" spans="1:33" ht="16.5" customHeight="1">
      <c r="A52" s="63"/>
      <c r="B52" s="63"/>
      <c r="C52" s="53" t="s">
        <v>61</v>
      </c>
      <c r="D52" s="52"/>
      <c r="E52" s="51" t="s">
        <v>52</v>
      </c>
      <c r="F52" s="52"/>
      <c r="G52" s="20">
        <v>3</v>
      </c>
      <c r="H52" s="20">
        <v>3</v>
      </c>
      <c r="I52" s="20">
        <v>3</v>
      </c>
      <c r="J52" s="20">
        <v>3</v>
      </c>
      <c r="K52" s="20">
        <v>3</v>
      </c>
      <c r="L52" s="20">
        <v>3</v>
      </c>
      <c r="M52" s="20">
        <v>3</v>
      </c>
      <c r="N52" s="20">
        <v>3</v>
      </c>
      <c r="O52" s="20">
        <v>3</v>
      </c>
      <c r="P52" s="20">
        <v>3</v>
      </c>
      <c r="Q52" s="20">
        <v>3</v>
      </c>
      <c r="R52" s="25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0">
        <v>0</v>
      </c>
      <c r="Y52" s="2"/>
      <c r="Z52" s="2"/>
      <c r="AA52" s="2"/>
      <c r="AB52" s="2"/>
      <c r="AC52" s="2"/>
      <c r="AD52" s="2"/>
      <c r="AE52" s="2"/>
      <c r="AF52" s="2"/>
      <c r="AG52" s="2"/>
    </row>
    <row r="53" spans="1:33" ht="16.5" customHeight="1">
      <c r="A53" s="63"/>
      <c r="B53" s="63"/>
      <c r="C53" s="53" t="s">
        <v>62</v>
      </c>
      <c r="D53" s="52"/>
      <c r="E53" s="51" t="s">
        <v>52</v>
      </c>
      <c r="F53" s="52"/>
      <c r="G53" s="20">
        <v>5</v>
      </c>
      <c r="H53" s="20">
        <v>5</v>
      </c>
      <c r="I53" s="20">
        <v>5</v>
      </c>
      <c r="J53" s="20">
        <v>5</v>
      </c>
      <c r="K53" s="20">
        <v>5</v>
      </c>
      <c r="L53" s="20">
        <v>5</v>
      </c>
      <c r="M53" s="20">
        <v>5</v>
      </c>
      <c r="N53" s="20">
        <v>5</v>
      </c>
      <c r="O53" s="20">
        <v>5</v>
      </c>
      <c r="P53" s="20">
        <v>5</v>
      </c>
      <c r="Q53" s="20">
        <v>5</v>
      </c>
      <c r="R53" s="20">
        <v>5</v>
      </c>
      <c r="S53" s="25">
        <v>0</v>
      </c>
      <c r="T53" s="23">
        <v>0</v>
      </c>
      <c r="U53" s="23">
        <v>0</v>
      </c>
      <c r="V53" s="23">
        <v>0</v>
      </c>
      <c r="W53" s="23">
        <v>0</v>
      </c>
      <c r="X53" s="20">
        <v>0</v>
      </c>
      <c r="Y53" s="2"/>
      <c r="Z53" s="2"/>
      <c r="AA53" s="2"/>
      <c r="AB53" s="2"/>
      <c r="AC53" s="2"/>
      <c r="AD53" s="2"/>
      <c r="AE53" s="2"/>
      <c r="AF53" s="2"/>
      <c r="AG53" s="2"/>
    </row>
    <row r="54" spans="1:33" ht="16.5" customHeight="1">
      <c r="A54" s="63"/>
      <c r="B54" s="63"/>
      <c r="C54" s="29" t="s">
        <v>63</v>
      </c>
      <c r="D54" s="30"/>
      <c r="E54" s="51" t="s">
        <v>55</v>
      </c>
      <c r="F54" s="52"/>
      <c r="G54" s="20">
        <v>7</v>
      </c>
      <c r="H54" s="20">
        <v>7</v>
      </c>
      <c r="I54" s="20">
        <v>7</v>
      </c>
      <c r="J54" s="20">
        <v>7</v>
      </c>
      <c r="K54" s="20">
        <v>7</v>
      </c>
      <c r="L54" s="20">
        <v>7</v>
      </c>
      <c r="M54" s="20">
        <v>6</v>
      </c>
      <c r="N54" s="20">
        <v>6</v>
      </c>
      <c r="O54" s="20">
        <v>5</v>
      </c>
      <c r="P54" s="20">
        <v>5</v>
      </c>
      <c r="Q54" s="20">
        <v>2</v>
      </c>
      <c r="R54" s="20">
        <v>2</v>
      </c>
      <c r="S54" s="25">
        <v>0</v>
      </c>
      <c r="T54" s="23">
        <v>0</v>
      </c>
      <c r="U54" s="23">
        <v>0</v>
      </c>
      <c r="V54" s="23">
        <v>0</v>
      </c>
      <c r="W54" s="23">
        <v>0</v>
      </c>
      <c r="X54" s="20">
        <v>0</v>
      </c>
      <c r="Y54" s="2"/>
      <c r="Z54" s="2"/>
      <c r="AA54" s="2"/>
      <c r="AB54" s="2"/>
      <c r="AC54" s="2"/>
      <c r="AD54" s="2"/>
      <c r="AE54" s="2"/>
      <c r="AF54" s="2"/>
      <c r="AG54" s="2"/>
    </row>
    <row r="55" spans="1:33" ht="16.5" customHeight="1">
      <c r="A55" s="63"/>
      <c r="B55" s="63"/>
      <c r="C55" s="53" t="s">
        <v>64</v>
      </c>
      <c r="D55" s="52"/>
      <c r="E55" s="51" t="s">
        <v>52</v>
      </c>
      <c r="F55" s="52"/>
      <c r="G55" s="20">
        <v>2</v>
      </c>
      <c r="H55" s="20">
        <v>4</v>
      </c>
      <c r="I55" s="23">
        <v>4</v>
      </c>
      <c r="J55" s="23">
        <v>4</v>
      </c>
      <c r="K55" s="23">
        <v>4</v>
      </c>
      <c r="L55" s="23">
        <v>4</v>
      </c>
      <c r="M55" s="23">
        <v>4</v>
      </c>
      <c r="N55" s="23">
        <v>4</v>
      </c>
      <c r="O55" s="23">
        <v>4</v>
      </c>
      <c r="P55" s="23">
        <v>4</v>
      </c>
      <c r="Q55" s="23">
        <v>4</v>
      </c>
      <c r="R55" s="23">
        <v>4</v>
      </c>
      <c r="S55" s="23">
        <v>4</v>
      </c>
      <c r="T55" s="20">
        <v>2</v>
      </c>
      <c r="U55" s="25">
        <v>0</v>
      </c>
      <c r="V55" s="20">
        <v>0</v>
      </c>
      <c r="W55" s="20">
        <v>0</v>
      </c>
      <c r="X55" s="20">
        <v>0</v>
      </c>
      <c r="Y55" s="2"/>
      <c r="Z55" s="2"/>
      <c r="AA55" s="2"/>
      <c r="AB55" s="2"/>
      <c r="AC55" s="2"/>
      <c r="AD55" s="2"/>
      <c r="AE55" s="2"/>
      <c r="AF55" s="2"/>
      <c r="AG55" s="2"/>
    </row>
    <row r="56" spans="1:33" ht="16.5" customHeight="1">
      <c r="A56" s="63"/>
      <c r="B56" s="63"/>
      <c r="C56" s="54"/>
      <c r="D56" s="54"/>
      <c r="E56" s="51"/>
      <c r="F56" s="52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6">
        <v>2</v>
      </c>
      <c r="V56" s="20">
        <v>0</v>
      </c>
      <c r="W56" s="20">
        <v>0</v>
      </c>
      <c r="X56" s="20">
        <v>0</v>
      </c>
      <c r="Y56" s="2"/>
      <c r="Z56" s="2"/>
      <c r="AA56" s="2"/>
      <c r="AB56" s="2"/>
      <c r="AC56" s="2"/>
      <c r="AD56" s="2"/>
      <c r="AE56" s="2"/>
      <c r="AF56" s="2"/>
      <c r="AG56" s="2"/>
    </row>
    <row r="57" spans="1:33" ht="16.5" customHeight="1">
      <c r="A57" s="63"/>
      <c r="B57" s="63"/>
      <c r="C57" s="53" t="s">
        <v>65</v>
      </c>
      <c r="D57" s="52"/>
      <c r="E57" s="51" t="s">
        <v>52</v>
      </c>
      <c r="F57" s="52"/>
      <c r="G57" s="20">
        <v>5</v>
      </c>
      <c r="H57" s="20">
        <v>8</v>
      </c>
      <c r="I57" s="20">
        <v>8</v>
      </c>
      <c r="J57" s="20">
        <v>8</v>
      </c>
      <c r="K57" s="20">
        <v>8</v>
      </c>
      <c r="L57" s="20">
        <v>8</v>
      </c>
      <c r="M57" s="20">
        <v>8</v>
      </c>
      <c r="N57" s="20">
        <v>8</v>
      </c>
      <c r="O57" s="20">
        <v>8</v>
      </c>
      <c r="P57" s="20">
        <v>7</v>
      </c>
      <c r="Q57" s="20">
        <v>6</v>
      </c>
      <c r="R57" s="20">
        <v>5.5</v>
      </c>
      <c r="S57" s="20">
        <v>5.5</v>
      </c>
      <c r="T57" s="20">
        <v>5</v>
      </c>
      <c r="U57" s="25">
        <v>0</v>
      </c>
      <c r="V57" s="20">
        <v>0</v>
      </c>
      <c r="W57" s="20">
        <v>0</v>
      </c>
      <c r="X57" s="20">
        <v>0</v>
      </c>
      <c r="Y57" s="2"/>
      <c r="Z57" s="2"/>
      <c r="AA57" s="2"/>
      <c r="AB57" s="2"/>
      <c r="AC57" s="2"/>
      <c r="AD57" s="2"/>
      <c r="AE57" s="2"/>
      <c r="AF57" s="2"/>
      <c r="AG57" s="2"/>
    </row>
    <row r="58" spans="1:33" ht="16.5" customHeight="1">
      <c r="A58" s="63"/>
      <c r="B58" s="63"/>
      <c r="C58" s="53"/>
      <c r="D58" s="52"/>
      <c r="E58" s="51"/>
      <c r="F58" s="52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6">
        <v>3</v>
      </c>
      <c r="V58" s="20"/>
      <c r="W58" s="20"/>
      <c r="X58" s="20">
        <v>0</v>
      </c>
      <c r="Y58" s="2"/>
      <c r="Z58" s="2"/>
      <c r="AA58" s="2"/>
      <c r="AB58" s="2"/>
      <c r="AC58" s="2"/>
      <c r="AD58" s="2"/>
      <c r="AE58" s="2"/>
      <c r="AF58" s="2"/>
      <c r="AG58" s="2"/>
    </row>
    <row r="59" spans="1:33" ht="16.5" customHeight="1">
      <c r="A59" s="63"/>
      <c r="B59" s="62" t="s">
        <v>66</v>
      </c>
      <c r="C59" s="53" t="s">
        <v>67</v>
      </c>
      <c r="D59" s="52"/>
      <c r="E59" s="51" t="s">
        <v>33</v>
      </c>
      <c r="F59" s="52"/>
      <c r="G59" s="20">
        <v>4</v>
      </c>
      <c r="H59" s="20">
        <v>4</v>
      </c>
      <c r="I59" s="20">
        <v>4</v>
      </c>
      <c r="J59" s="20">
        <v>4</v>
      </c>
      <c r="K59" s="20">
        <v>4</v>
      </c>
      <c r="L59" s="20">
        <v>4</v>
      </c>
      <c r="M59" s="25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"/>
      <c r="Z59" s="2"/>
      <c r="AA59" s="2"/>
      <c r="AB59" s="2"/>
      <c r="AC59" s="2"/>
      <c r="AD59" s="2"/>
      <c r="AE59" s="2"/>
      <c r="AF59" s="2"/>
      <c r="AG59" s="2"/>
    </row>
    <row r="60" spans="1:33" ht="16.5" customHeight="1">
      <c r="A60" s="63"/>
      <c r="B60" s="63"/>
      <c r="C60" s="53" t="s">
        <v>68</v>
      </c>
      <c r="D60" s="52"/>
      <c r="E60" s="51" t="s">
        <v>33</v>
      </c>
      <c r="F60" s="52"/>
      <c r="G60" s="20">
        <v>5</v>
      </c>
      <c r="H60" s="20">
        <v>5</v>
      </c>
      <c r="I60" s="20">
        <v>5</v>
      </c>
      <c r="J60" s="20">
        <v>5</v>
      </c>
      <c r="K60" s="20">
        <v>5</v>
      </c>
      <c r="L60" s="20">
        <v>5</v>
      </c>
      <c r="M60" s="20">
        <v>5</v>
      </c>
      <c r="N60" s="25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"/>
      <c r="Z60" s="2"/>
      <c r="AA60" s="2"/>
      <c r="AB60" s="2"/>
      <c r="AC60" s="2"/>
      <c r="AD60" s="2"/>
      <c r="AE60" s="2"/>
      <c r="AF60" s="2"/>
      <c r="AG60" s="2"/>
    </row>
    <row r="61" spans="1:33" ht="16.5" customHeight="1">
      <c r="A61" s="63"/>
      <c r="B61" s="63"/>
      <c r="C61" s="53" t="s">
        <v>69</v>
      </c>
      <c r="D61" s="52"/>
      <c r="E61" s="51" t="s">
        <v>33</v>
      </c>
      <c r="F61" s="52"/>
      <c r="G61" s="20">
        <v>4</v>
      </c>
      <c r="H61" s="20">
        <v>4</v>
      </c>
      <c r="I61" s="20">
        <v>4</v>
      </c>
      <c r="J61" s="20">
        <v>4</v>
      </c>
      <c r="K61" s="20">
        <v>4</v>
      </c>
      <c r="L61" s="20">
        <v>4</v>
      </c>
      <c r="M61" s="20">
        <v>4</v>
      </c>
      <c r="N61" s="20">
        <v>4</v>
      </c>
      <c r="O61" s="20">
        <v>4</v>
      </c>
      <c r="P61" s="25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"/>
      <c r="Z61" s="2"/>
      <c r="AA61" s="2"/>
      <c r="AB61" s="2"/>
      <c r="AC61" s="2"/>
      <c r="AD61" s="2"/>
      <c r="AE61" s="2"/>
      <c r="AF61" s="2"/>
      <c r="AG61" s="2"/>
    </row>
    <row r="62" spans="1:33" ht="16.5" customHeight="1">
      <c r="A62" s="63"/>
      <c r="B62" s="63"/>
      <c r="C62" s="53" t="s">
        <v>70</v>
      </c>
      <c r="D62" s="52"/>
      <c r="E62" s="51" t="s">
        <v>33</v>
      </c>
      <c r="F62" s="52"/>
      <c r="G62" s="20">
        <v>4</v>
      </c>
      <c r="H62" s="20">
        <v>4</v>
      </c>
      <c r="I62" s="20">
        <v>4</v>
      </c>
      <c r="J62" s="20">
        <v>4</v>
      </c>
      <c r="K62" s="20">
        <v>4</v>
      </c>
      <c r="L62" s="20">
        <v>4</v>
      </c>
      <c r="M62" s="20">
        <v>4</v>
      </c>
      <c r="N62" s="20">
        <v>4</v>
      </c>
      <c r="O62" s="20">
        <v>4</v>
      </c>
      <c r="P62" s="20">
        <v>4</v>
      </c>
      <c r="Q62" s="25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"/>
      <c r="Z62" s="2"/>
      <c r="AA62" s="2"/>
      <c r="AB62" s="2"/>
      <c r="AC62" s="2"/>
      <c r="AD62" s="2"/>
      <c r="AE62" s="2"/>
      <c r="AF62" s="2"/>
      <c r="AG62" s="2"/>
    </row>
    <row r="63" spans="1:33" ht="16.5" customHeight="1">
      <c r="A63" s="63"/>
      <c r="B63" s="63"/>
      <c r="C63" s="53" t="s">
        <v>71</v>
      </c>
      <c r="D63" s="52"/>
      <c r="E63" s="51" t="s">
        <v>37</v>
      </c>
      <c r="F63" s="52"/>
      <c r="G63" s="20">
        <v>3</v>
      </c>
      <c r="H63" s="20">
        <v>3</v>
      </c>
      <c r="I63" s="20">
        <v>3</v>
      </c>
      <c r="J63" s="20">
        <v>3</v>
      </c>
      <c r="K63" s="20">
        <v>3</v>
      </c>
      <c r="L63" s="20">
        <v>3</v>
      </c>
      <c r="M63" s="20">
        <v>3</v>
      </c>
      <c r="N63" s="20">
        <v>3</v>
      </c>
      <c r="O63" s="20">
        <v>3</v>
      </c>
      <c r="P63" s="20">
        <v>3</v>
      </c>
      <c r="Q63" s="20">
        <v>3</v>
      </c>
      <c r="R63" s="25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"/>
      <c r="Z63" s="2"/>
      <c r="AA63" s="2"/>
      <c r="AB63" s="2"/>
      <c r="AC63" s="2"/>
      <c r="AD63" s="2"/>
      <c r="AE63" s="2"/>
      <c r="AF63" s="2"/>
      <c r="AG63" s="2"/>
    </row>
    <row r="64" spans="1:33" ht="16.5" customHeight="1">
      <c r="A64" s="63"/>
      <c r="B64" s="63"/>
      <c r="C64" s="53" t="s">
        <v>72</v>
      </c>
      <c r="D64" s="52"/>
      <c r="E64" s="51" t="s">
        <v>37</v>
      </c>
      <c r="F64" s="52"/>
      <c r="G64" s="20">
        <v>5</v>
      </c>
      <c r="H64" s="20">
        <v>5</v>
      </c>
      <c r="I64" s="20">
        <v>5</v>
      </c>
      <c r="J64" s="20">
        <v>5</v>
      </c>
      <c r="K64" s="20">
        <v>5</v>
      </c>
      <c r="L64" s="20">
        <v>5</v>
      </c>
      <c r="M64" s="20">
        <v>5</v>
      </c>
      <c r="N64" s="20">
        <v>5</v>
      </c>
      <c r="O64" s="20">
        <v>5</v>
      </c>
      <c r="P64" s="20">
        <v>5</v>
      </c>
      <c r="Q64" s="20">
        <v>5</v>
      </c>
      <c r="R64" s="20">
        <v>5</v>
      </c>
      <c r="S64" s="20">
        <v>5</v>
      </c>
      <c r="T64" s="25">
        <v>0</v>
      </c>
      <c r="U64" s="20">
        <v>0</v>
      </c>
      <c r="V64" s="20">
        <v>0</v>
      </c>
      <c r="W64" s="20">
        <v>0</v>
      </c>
      <c r="X64" s="20">
        <v>0</v>
      </c>
      <c r="Y64" s="2"/>
      <c r="Z64" s="2"/>
      <c r="AA64" s="2"/>
      <c r="AB64" s="2"/>
      <c r="AC64" s="2"/>
      <c r="AD64" s="2"/>
      <c r="AE64" s="2"/>
      <c r="AF64" s="2"/>
      <c r="AG64" s="2"/>
    </row>
    <row r="65" spans="1:34" ht="16.5" customHeight="1">
      <c r="A65" s="63"/>
      <c r="B65" s="64"/>
      <c r="C65" s="53" t="s">
        <v>73</v>
      </c>
      <c r="D65" s="52"/>
      <c r="E65" s="51" t="s">
        <v>37</v>
      </c>
      <c r="F65" s="52"/>
      <c r="G65" s="20">
        <v>5</v>
      </c>
      <c r="H65" s="20">
        <v>5</v>
      </c>
      <c r="I65" s="20">
        <v>5</v>
      </c>
      <c r="J65" s="20">
        <v>5</v>
      </c>
      <c r="K65" s="20">
        <v>5</v>
      </c>
      <c r="L65" s="20">
        <v>5</v>
      </c>
      <c r="M65" s="20">
        <v>5</v>
      </c>
      <c r="N65" s="20">
        <v>5</v>
      </c>
      <c r="O65" s="20">
        <v>5</v>
      </c>
      <c r="P65" s="20">
        <v>5</v>
      </c>
      <c r="Q65" s="20">
        <v>5</v>
      </c>
      <c r="R65" s="20">
        <v>5</v>
      </c>
      <c r="S65" s="20">
        <v>5</v>
      </c>
      <c r="T65" s="20">
        <v>5</v>
      </c>
      <c r="U65" s="20">
        <v>5</v>
      </c>
      <c r="V65" s="25">
        <v>0</v>
      </c>
      <c r="W65" s="20">
        <v>0</v>
      </c>
      <c r="X65" s="20">
        <v>0</v>
      </c>
      <c r="Y65" s="2"/>
      <c r="Z65" s="2"/>
      <c r="AA65" s="2"/>
      <c r="AB65" s="2"/>
      <c r="AC65" s="2"/>
      <c r="AD65" s="2"/>
      <c r="AE65" s="2"/>
      <c r="AF65" s="2"/>
      <c r="AG65" s="2"/>
    </row>
    <row r="66" spans="1:34" ht="16.5" customHeight="1">
      <c r="A66" s="63"/>
      <c r="B66" s="62" t="s">
        <v>74</v>
      </c>
      <c r="C66" s="53" t="s">
        <v>75</v>
      </c>
      <c r="D66" s="52"/>
      <c r="E66" s="51" t="s">
        <v>76</v>
      </c>
      <c r="F66" s="52"/>
      <c r="G66" s="20">
        <v>8</v>
      </c>
      <c r="H66" s="20">
        <v>8</v>
      </c>
      <c r="I66" s="20">
        <v>8</v>
      </c>
      <c r="J66" s="20">
        <v>8</v>
      </c>
      <c r="K66" s="20">
        <v>8</v>
      </c>
      <c r="L66" s="20">
        <v>8</v>
      </c>
      <c r="M66" s="50">
        <v>8</v>
      </c>
      <c r="N66" s="25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"/>
      <c r="Z66" s="2"/>
      <c r="AA66" s="2"/>
      <c r="AB66" s="2"/>
      <c r="AC66" s="2"/>
      <c r="AD66" s="2"/>
      <c r="AE66" s="2"/>
      <c r="AF66" s="2"/>
      <c r="AG66" s="2"/>
      <c r="AH66">
        <f>SUM(H16:H17,H19:H27,H29:H35,H37,H39:H41,H43,H45,H47,H49:H55,H57,H59:H80,H82)</f>
        <v>241.5</v>
      </c>
    </row>
    <row r="67" spans="1:34" ht="16.5" customHeight="1">
      <c r="A67" s="63"/>
      <c r="B67" s="63"/>
      <c r="C67" s="53" t="s">
        <v>77</v>
      </c>
      <c r="D67" s="52"/>
      <c r="E67" s="51" t="s">
        <v>76</v>
      </c>
      <c r="F67" s="52"/>
      <c r="G67" s="20">
        <v>8</v>
      </c>
      <c r="H67" s="20">
        <v>8</v>
      </c>
      <c r="I67" s="20">
        <v>7</v>
      </c>
      <c r="J67" s="20">
        <v>6</v>
      </c>
      <c r="K67" s="20">
        <v>5</v>
      </c>
      <c r="L67" s="20">
        <v>4</v>
      </c>
      <c r="M67" s="20">
        <v>3</v>
      </c>
      <c r="N67" s="20">
        <v>3</v>
      </c>
      <c r="O67" s="25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"/>
      <c r="Z67" s="2"/>
      <c r="AA67" s="2"/>
      <c r="AB67" s="2"/>
      <c r="AC67" s="2"/>
      <c r="AD67" s="2"/>
      <c r="AE67" s="2"/>
      <c r="AF67" s="2"/>
      <c r="AG67" s="2"/>
    </row>
    <row r="68" spans="1:34" ht="16.5" customHeight="1">
      <c r="A68" s="63"/>
      <c r="B68" s="63"/>
      <c r="C68" s="53" t="s">
        <v>78</v>
      </c>
      <c r="D68" s="52"/>
      <c r="E68" s="51" t="s">
        <v>76</v>
      </c>
      <c r="F68" s="52"/>
      <c r="G68" s="20">
        <v>6</v>
      </c>
      <c r="H68" s="20">
        <v>6</v>
      </c>
      <c r="I68" s="20">
        <v>6</v>
      </c>
      <c r="J68" s="20">
        <v>6</v>
      </c>
      <c r="K68" s="20">
        <v>6</v>
      </c>
      <c r="L68" s="20">
        <v>6</v>
      </c>
      <c r="M68" s="20">
        <v>6</v>
      </c>
      <c r="N68" s="20">
        <v>6</v>
      </c>
      <c r="O68" s="20">
        <v>6</v>
      </c>
      <c r="P68" s="25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"/>
      <c r="Z68" s="2"/>
      <c r="AA68" s="2"/>
      <c r="AB68" s="2"/>
      <c r="AC68" s="2"/>
      <c r="AD68" s="2"/>
      <c r="AE68" s="2"/>
      <c r="AF68" s="2"/>
      <c r="AG68" s="2"/>
    </row>
    <row r="69" spans="1:34" ht="16.5" customHeight="1">
      <c r="A69" s="63"/>
      <c r="B69" s="63"/>
      <c r="C69" s="53" t="s">
        <v>79</v>
      </c>
      <c r="D69" s="52"/>
      <c r="E69" s="51" t="s">
        <v>76</v>
      </c>
      <c r="F69" s="52"/>
      <c r="G69" s="20">
        <v>8</v>
      </c>
      <c r="H69" s="20">
        <v>8</v>
      </c>
      <c r="I69" s="20">
        <v>8</v>
      </c>
      <c r="J69" s="20">
        <v>7</v>
      </c>
      <c r="K69" s="20">
        <v>6</v>
      </c>
      <c r="L69" s="20">
        <v>6</v>
      </c>
      <c r="M69" s="20">
        <v>6</v>
      </c>
      <c r="N69" s="20">
        <v>6</v>
      </c>
      <c r="O69" s="20">
        <v>3</v>
      </c>
      <c r="P69" s="20">
        <v>3</v>
      </c>
      <c r="Q69" s="25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"/>
      <c r="Z69" s="2"/>
      <c r="AA69" s="2"/>
      <c r="AB69" s="2"/>
      <c r="AC69" s="2"/>
      <c r="AD69" s="2"/>
      <c r="AE69" s="2"/>
      <c r="AF69" s="2"/>
      <c r="AG69" s="2"/>
    </row>
    <row r="70" spans="1:34" ht="16.5" customHeight="1">
      <c r="A70" s="63"/>
      <c r="B70" s="63"/>
      <c r="C70" s="53" t="s">
        <v>80</v>
      </c>
      <c r="D70" s="52"/>
      <c r="E70" s="51" t="s">
        <v>76</v>
      </c>
      <c r="F70" s="52"/>
      <c r="G70" s="20">
        <v>6</v>
      </c>
      <c r="H70" s="20">
        <v>6</v>
      </c>
      <c r="I70" s="20">
        <v>6</v>
      </c>
      <c r="J70" s="20">
        <v>6</v>
      </c>
      <c r="K70" s="20">
        <v>6</v>
      </c>
      <c r="L70" s="20">
        <v>6</v>
      </c>
      <c r="M70" s="20">
        <v>6</v>
      </c>
      <c r="N70" s="20">
        <v>6</v>
      </c>
      <c r="O70" s="20">
        <v>6</v>
      </c>
      <c r="P70" s="20">
        <v>6</v>
      </c>
      <c r="Q70" s="20">
        <v>6</v>
      </c>
      <c r="R70" s="25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"/>
      <c r="Z70" s="2"/>
      <c r="AA70" s="2"/>
      <c r="AB70" s="2"/>
      <c r="AC70" s="2"/>
      <c r="AD70" s="2"/>
      <c r="AE70" s="2"/>
      <c r="AF70" s="2"/>
      <c r="AG70" s="2"/>
    </row>
    <row r="71" spans="1:34" ht="16.5" customHeight="1">
      <c r="A71" s="63"/>
      <c r="B71" s="63"/>
      <c r="C71" s="53" t="s">
        <v>81</v>
      </c>
      <c r="D71" s="52"/>
      <c r="E71" s="51" t="s">
        <v>76</v>
      </c>
      <c r="F71" s="52"/>
      <c r="G71" s="20">
        <v>6</v>
      </c>
      <c r="H71" s="20">
        <v>6</v>
      </c>
      <c r="I71" s="20">
        <v>6</v>
      </c>
      <c r="J71" s="20">
        <v>6</v>
      </c>
      <c r="K71" s="20">
        <v>6</v>
      </c>
      <c r="L71" s="20">
        <v>6</v>
      </c>
      <c r="M71" s="20">
        <v>6</v>
      </c>
      <c r="N71" s="20">
        <v>6</v>
      </c>
      <c r="O71" s="20">
        <v>6</v>
      </c>
      <c r="P71" s="20">
        <v>6</v>
      </c>
      <c r="Q71" s="20">
        <v>6</v>
      </c>
      <c r="R71" s="20">
        <v>6</v>
      </c>
      <c r="S71" s="20">
        <v>6</v>
      </c>
      <c r="T71" s="20">
        <v>6</v>
      </c>
      <c r="U71" s="25">
        <v>0</v>
      </c>
      <c r="V71" s="20">
        <v>0</v>
      </c>
      <c r="W71" s="20">
        <v>0</v>
      </c>
      <c r="X71" s="20">
        <v>0</v>
      </c>
      <c r="Y71" s="2"/>
      <c r="Z71" s="2"/>
      <c r="AA71" s="2"/>
      <c r="AB71" s="2"/>
      <c r="AC71" s="2"/>
      <c r="AD71" s="2"/>
      <c r="AE71" s="2"/>
      <c r="AF71" s="2"/>
      <c r="AG71" s="2"/>
    </row>
    <row r="72" spans="1:34" ht="16.5" customHeight="1">
      <c r="A72" s="63"/>
      <c r="B72" s="64"/>
      <c r="C72" s="53" t="s">
        <v>82</v>
      </c>
      <c r="D72" s="52"/>
      <c r="E72" s="51" t="s">
        <v>76</v>
      </c>
      <c r="F72" s="52"/>
      <c r="G72" s="20">
        <v>6</v>
      </c>
      <c r="H72" s="20">
        <v>6</v>
      </c>
      <c r="I72" s="20">
        <v>6</v>
      </c>
      <c r="J72" s="20">
        <v>6</v>
      </c>
      <c r="K72" s="20">
        <v>6</v>
      </c>
      <c r="L72" s="20">
        <v>6</v>
      </c>
      <c r="M72" s="20">
        <v>6</v>
      </c>
      <c r="N72" s="20">
        <v>6</v>
      </c>
      <c r="O72" s="20">
        <v>5</v>
      </c>
      <c r="P72" s="20">
        <v>4</v>
      </c>
      <c r="Q72" s="20">
        <v>3</v>
      </c>
      <c r="R72" s="20">
        <v>3</v>
      </c>
      <c r="S72" s="20">
        <v>3</v>
      </c>
      <c r="T72" s="20">
        <v>2</v>
      </c>
      <c r="U72" s="20">
        <v>1</v>
      </c>
      <c r="V72" s="25">
        <v>0</v>
      </c>
      <c r="W72" s="20">
        <v>0</v>
      </c>
      <c r="X72" s="20">
        <v>0</v>
      </c>
      <c r="Y72" s="2"/>
      <c r="Z72" s="2"/>
      <c r="AA72" s="2"/>
      <c r="AB72" s="2"/>
      <c r="AC72" s="2"/>
      <c r="AD72" s="2"/>
      <c r="AE72" s="2"/>
      <c r="AF72" s="2"/>
      <c r="AG72" s="2"/>
    </row>
    <row r="73" spans="1:34" ht="16.5" customHeight="1">
      <c r="A73" s="63"/>
      <c r="B73" s="62" t="s">
        <v>83</v>
      </c>
      <c r="C73" s="53" t="s">
        <v>84</v>
      </c>
      <c r="D73" s="52"/>
      <c r="E73" s="51" t="s">
        <v>33</v>
      </c>
      <c r="F73" s="52"/>
      <c r="G73" s="20">
        <v>0.5</v>
      </c>
      <c r="H73" s="20">
        <v>0.5</v>
      </c>
      <c r="I73" s="20">
        <v>0.5</v>
      </c>
      <c r="J73" s="20">
        <v>0.5</v>
      </c>
      <c r="K73" s="20">
        <v>0.5</v>
      </c>
      <c r="L73" s="20">
        <v>0.5</v>
      </c>
      <c r="M73" s="20">
        <v>0.5</v>
      </c>
      <c r="N73" s="20">
        <v>0.5</v>
      </c>
      <c r="O73" s="20">
        <v>0.5</v>
      </c>
      <c r="P73" s="20">
        <v>0.5</v>
      </c>
      <c r="Q73" s="20">
        <v>0.5</v>
      </c>
      <c r="R73" s="20">
        <v>0.5</v>
      </c>
      <c r="S73" s="20">
        <v>0.5</v>
      </c>
      <c r="T73" s="20">
        <v>0.5</v>
      </c>
      <c r="U73" s="20">
        <v>0.5</v>
      </c>
      <c r="V73" s="20">
        <v>0.5</v>
      </c>
      <c r="W73" s="22">
        <v>0</v>
      </c>
      <c r="X73" s="20">
        <v>0</v>
      </c>
      <c r="Y73" s="2"/>
      <c r="Z73" s="2"/>
      <c r="AA73" s="2"/>
      <c r="AB73" s="2"/>
      <c r="AC73" s="2"/>
      <c r="AD73" s="2"/>
      <c r="AE73" s="2"/>
      <c r="AF73" s="2"/>
      <c r="AG73" s="2"/>
    </row>
    <row r="74" spans="1:34" ht="16.5" customHeight="1">
      <c r="A74" s="63"/>
      <c r="B74" s="63"/>
      <c r="C74" s="53" t="s">
        <v>85</v>
      </c>
      <c r="D74" s="52"/>
      <c r="E74" s="51" t="s">
        <v>33</v>
      </c>
      <c r="F74" s="52"/>
      <c r="G74" s="20">
        <v>0.5</v>
      </c>
      <c r="H74" s="20">
        <v>0.5</v>
      </c>
      <c r="I74" s="20">
        <v>0.5</v>
      </c>
      <c r="J74" s="20">
        <v>0.5</v>
      </c>
      <c r="K74" s="20">
        <v>0.5</v>
      </c>
      <c r="L74" s="20">
        <v>0.5</v>
      </c>
      <c r="M74" s="20">
        <v>0.5</v>
      </c>
      <c r="N74" s="20">
        <v>0.5</v>
      </c>
      <c r="O74" s="20">
        <v>0.5</v>
      </c>
      <c r="P74" s="20">
        <v>0.5</v>
      </c>
      <c r="Q74" s="20">
        <v>0.5</v>
      </c>
      <c r="R74" s="20">
        <v>0.5</v>
      </c>
      <c r="S74" s="20">
        <v>0.5</v>
      </c>
      <c r="T74" s="20">
        <v>0.5</v>
      </c>
      <c r="U74" s="20">
        <v>0.5</v>
      </c>
      <c r="V74" s="20">
        <v>0.5</v>
      </c>
      <c r="W74" s="22">
        <v>0</v>
      </c>
      <c r="X74" s="20">
        <v>0</v>
      </c>
      <c r="Y74" s="2"/>
      <c r="Z74" s="2"/>
      <c r="AA74" s="2"/>
      <c r="AB74" s="2"/>
      <c r="AC74" s="2"/>
      <c r="AD74" s="2"/>
      <c r="AE74" s="2"/>
      <c r="AF74" s="2"/>
      <c r="AG74" s="2"/>
    </row>
    <row r="75" spans="1:34" ht="16.5" customHeight="1">
      <c r="A75" s="63"/>
      <c r="B75" s="63"/>
      <c r="C75" s="27" t="s">
        <v>86</v>
      </c>
      <c r="E75" s="51" t="s">
        <v>33</v>
      </c>
      <c r="F75" s="52"/>
      <c r="G75" s="20">
        <v>0.5</v>
      </c>
      <c r="H75" s="20">
        <v>0.5</v>
      </c>
      <c r="I75" s="20">
        <v>0.5</v>
      </c>
      <c r="J75" s="20">
        <v>0.5</v>
      </c>
      <c r="K75" s="20">
        <v>0.5</v>
      </c>
      <c r="L75" s="20">
        <v>0.5</v>
      </c>
      <c r="M75" s="20">
        <v>0.5</v>
      </c>
      <c r="N75" s="20">
        <v>0.5</v>
      </c>
      <c r="O75" s="20">
        <v>0.5</v>
      </c>
      <c r="P75" s="20">
        <v>0.5</v>
      </c>
      <c r="Q75" s="20">
        <v>0.5</v>
      </c>
      <c r="R75" s="20">
        <v>0.5</v>
      </c>
      <c r="S75" s="20">
        <v>0.5</v>
      </c>
      <c r="T75" s="20">
        <v>0.5</v>
      </c>
      <c r="U75" s="20">
        <v>0.5</v>
      </c>
      <c r="V75" s="20">
        <v>0.5</v>
      </c>
      <c r="W75" s="22">
        <v>0</v>
      </c>
      <c r="X75" s="20">
        <v>0</v>
      </c>
      <c r="Y75" s="2"/>
      <c r="Z75" s="2"/>
      <c r="AA75" s="2"/>
      <c r="AB75" s="2"/>
      <c r="AC75" s="2"/>
      <c r="AD75" s="2"/>
      <c r="AE75" s="2"/>
      <c r="AF75" s="2"/>
      <c r="AG75" s="2"/>
    </row>
    <row r="76" spans="1:34" ht="16.5" customHeight="1">
      <c r="A76" s="63"/>
      <c r="B76" s="63"/>
      <c r="C76" s="53" t="s">
        <v>70</v>
      </c>
      <c r="D76" s="52"/>
      <c r="E76" s="51" t="s">
        <v>33</v>
      </c>
      <c r="F76" s="52"/>
      <c r="G76" s="20">
        <v>0.5</v>
      </c>
      <c r="H76" s="20">
        <v>0.5</v>
      </c>
      <c r="I76" s="20">
        <v>0.5</v>
      </c>
      <c r="J76" s="20">
        <v>0.5</v>
      </c>
      <c r="K76" s="20">
        <v>0.5</v>
      </c>
      <c r="L76" s="20">
        <v>0.5</v>
      </c>
      <c r="M76" s="20">
        <v>0.5</v>
      </c>
      <c r="N76" s="20">
        <v>0.5</v>
      </c>
      <c r="O76" s="20">
        <v>0.5</v>
      </c>
      <c r="P76" s="20">
        <v>0.5</v>
      </c>
      <c r="Q76" s="20">
        <v>0.5</v>
      </c>
      <c r="R76" s="20">
        <v>0.5</v>
      </c>
      <c r="S76" s="20">
        <v>0.5</v>
      </c>
      <c r="T76" s="20">
        <v>0.5</v>
      </c>
      <c r="U76" s="20">
        <v>0.5</v>
      </c>
      <c r="V76" s="20">
        <v>0.5</v>
      </c>
      <c r="W76" s="22">
        <v>0</v>
      </c>
      <c r="X76" s="20">
        <v>0</v>
      </c>
      <c r="Y76" s="2"/>
      <c r="Z76" s="2"/>
      <c r="AA76" s="2"/>
      <c r="AB76" s="2"/>
      <c r="AC76" s="2"/>
      <c r="AD76" s="2"/>
      <c r="AE76" s="2"/>
      <c r="AF76" s="2"/>
      <c r="AG76" s="2"/>
    </row>
    <row r="77" spans="1:34" ht="16.5" customHeight="1">
      <c r="A77" s="63"/>
      <c r="B77" s="63"/>
      <c r="C77" s="53" t="s">
        <v>71</v>
      </c>
      <c r="D77" s="52"/>
      <c r="E77" s="51" t="s">
        <v>37</v>
      </c>
      <c r="F77" s="52"/>
      <c r="G77" s="20">
        <v>0.5</v>
      </c>
      <c r="H77" s="20">
        <v>0.5</v>
      </c>
      <c r="I77" s="20">
        <v>0.5</v>
      </c>
      <c r="J77" s="20">
        <v>0.5</v>
      </c>
      <c r="K77" s="20">
        <v>0.5</v>
      </c>
      <c r="L77" s="20">
        <v>0.5</v>
      </c>
      <c r="M77" s="20">
        <v>0.5</v>
      </c>
      <c r="N77" s="20">
        <v>0.5</v>
      </c>
      <c r="O77" s="20">
        <v>0.5</v>
      </c>
      <c r="P77" s="20">
        <v>0.5</v>
      </c>
      <c r="Q77" s="20">
        <v>0.5</v>
      </c>
      <c r="R77" s="20">
        <v>0.5</v>
      </c>
      <c r="S77" s="20">
        <v>0.5</v>
      </c>
      <c r="T77" s="20">
        <v>0.5</v>
      </c>
      <c r="U77" s="20">
        <v>0.5</v>
      </c>
      <c r="V77" s="20">
        <v>0.5</v>
      </c>
      <c r="W77" s="22">
        <v>0</v>
      </c>
      <c r="X77" s="20">
        <v>0</v>
      </c>
      <c r="Y77" s="2"/>
      <c r="Z77" s="2"/>
      <c r="AA77" s="2"/>
      <c r="AB77" s="2"/>
      <c r="AC77" s="2"/>
      <c r="AD77" s="2"/>
      <c r="AE77" s="2"/>
      <c r="AF77" s="2"/>
      <c r="AG77" s="2"/>
    </row>
    <row r="78" spans="1:34" ht="16.5" customHeight="1">
      <c r="A78" s="63"/>
      <c r="B78" s="63"/>
      <c r="C78" s="53" t="s">
        <v>87</v>
      </c>
      <c r="D78" s="52"/>
      <c r="E78" s="51" t="s">
        <v>37</v>
      </c>
      <c r="F78" s="52"/>
      <c r="G78" s="20">
        <v>1</v>
      </c>
      <c r="H78" s="20">
        <v>1</v>
      </c>
      <c r="I78" s="20">
        <v>1</v>
      </c>
      <c r="J78" s="20">
        <v>1</v>
      </c>
      <c r="K78" s="20">
        <v>1</v>
      </c>
      <c r="L78" s="20">
        <v>1</v>
      </c>
      <c r="M78" s="20">
        <v>1</v>
      </c>
      <c r="N78" s="20">
        <v>1</v>
      </c>
      <c r="O78" s="20">
        <v>1</v>
      </c>
      <c r="P78" s="20">
        <v>1</v>
      </c>
      <c r="Q78" s="20">
        <v>1</v>
      </c>
      <c r="R78" s="20">
        <v>1</v>
      </c>
      <c r="S78" s="20">
        <v>1</v>
      </c>
      <c r="T78" s="20">
        <v>1</v>
      </c>
      <c r="U78" s="20">
        <v>1</v>
      </c>
      <c r="V78" s="20">
        <v>1</v>
      </c>
      <c r="W78" s="22">
        <v>0</v>
      </c>
      <c r="X78" s="20">
        <v>0</v>
      </c>
      <c r="Y78" s="2"/>
      <c r="Z78" s="2"/>
      <c r="AA78" s="2"/>
      <c r="AB78" s="2"/>
      <c r="AC78" s="2"/>
      <c r="AD78" s="2"/>
      <c r="AE78" s="2"/>
      <c r="AF78" s="2"/>
      <c r="AG78" s="2"/>
    </row>
    <row r="79" spans="1:34" ht="16.5" customHeight="1">
      <c r="A79" s="63"/>
      <c r="B79" s="64"/>
      <c r="C79" s="53" t="s">
        <v>88</v>
      </c>
      <c r="D79" s="52"/>
      <c r="E79" s="51" t="s">
        <v>37</v>
      </c>
      <c r="F79" s="52"/>
      <c r="G79" s="20">
        <v>1</v>
      </c>
      <c r="H79" s="20">
        <v>1</v>
      </c>
      <c r="I79" s="20">
        <v>1</v>
      </c>
      <c r="J79" s="20">
        <v>1</v>
      </c>
      <c r="K79" s="20">
        <v>1</v>
      </c>
      <c r="L79" s="20">
        <v>1</v>
      </c>
      <c r="M79" s="20">
        <v>1</v>
      </c>
      <c r="N79" s="20">
        <v>1</v>
      </c>
      <c r="O79" s="20">
        <v>1</v>
      </c>
      <c r="P79" s="20">
        <v>1</v>
      </c>
      <c r="Q79" s="20">
        <v>1</v>
      </c>
      <c r="R79" s="20">
        <v>1</v>
      </c>
      <c r="S79" s="20">
        <v>1</v>
      </c>
      <c r="T79" s="20">
        <v>1</v>
      </c>
      <c r="U79" s="20">
        <v>1</v>
      </c>
      <c r="V79" s="20">
        <v>1</v>
      </c>
      <c r="W79" s="22">
        <v>0</v>
      </c>
      <c r="X79" s="20">
        <v>0</v>
      </c>
      <c r="Y79" s="2"/>
      <c r="Z79" s="2"/>
      <c r="AA79" s="2"/>
      <c r="AB79" s="2"/>
      <c r="AC79" s="2"/>
      <c r="AD79" s="2"/>
      <c r="AE79" s="2"/>
      <c r="AF79" s="2"/>
      <c r="AG79" s="2"/>
    </row>
    <row r="80" spans="1:34" ht="16.5" customHeight="1">
      <c r="A80" s="63"/>
      <c r="B80" s="62" t="s">
        <v>89</v>
      </c>
      <c r="C80" s="53" t="s">
        <v>90</v>
      </c>
      <c r="D80" s="52"/>
      <c r="E80" s="51" t="s">
        <v>29</v>
      </c>
      <c r="F80" s="52"/>
      <c r="G80" s="20">
        <v>5</v>
      </c>
      <c r="H80" s="20">
        <v>8</v>
      </c>
      <c r="I80" s="20">
        <v>8</v>
      </c>
      <c r="J80" s="20">
        <v>8</v>
      </c>
      <c r="K80" s="20">
        <v>8</v>
      </c>
      <c r="L80" s="20">
        <v>8</v>
      </c>
      <c r="M80" s="20">
        <v>8</v>
      </c>
      <c r="N80" s="20">
        <v>8</v>
      </c>
      <c r="O80" s="20">
        <v>8</v>
      </c>
      <c r="P80" s="20">
        <v>8</v>
      </c>
      <c r="Q80" s="20">
        <v>8</v>
      </c>
      <c r="R80" s="20">
        <v>8</v>
      </c>
      <c r="S80" s="20">
        <v>7</v>
      </c>
      <c r="T80" s="20">
        <v>6</v>
      </c>
      <c r="U80" s="20">
        <v>5</v>
      </c>
      <c r="V80" s="20">
        <v>5</v>
      </c>
      <c r="W80" s="22">
        <v>0</v>
      </c>
      <c r="X80" s="20">
        <v>0</v>
      </c>
      <c r="Y80" s="2"/>
      <c r="Z80" s="2"/>
      <c r="AA80" s="2"/>
      <c r="AB80" s="2"/>
      <c r="AC80" s="2"/>
      <c r="AD80" s="2"/>
      <c r="AE80" s="2"/>
      <c r="AF80" s="2"/>
      <c r="AG80" s="2"/>
    </row>
    <row r="81" spans="1:33" ht="16.5" customHeight="1">
      <c r="A81" s="63"/>
      <c r="B81" s="63"/>
      <c r="C81" s="53"/>
      <c r="D81" s="52"/>
      <c r="E81" s="51"/>
      <c r="F81" s="52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31">
        <v>3</v>
      </c>
      <c r="X81" s="20"/>
      <c r="Y81" s="2"/>
      <c r="Z81" s="2"/>
      <c r="AA81" s="2"/>
      <c r="AB81" s="2"/>
      <c r="AC81" s="2" t="s">
        <v>134</v>
      </c>
      <c r="AD81" s="2"/>
      <c r="AE81" s="2"/>
      <c r="AF81" s="2"/>
      <c r="AG81" s="2"/>
    </row>
    <row r="82" spans="1:33" ht="16.5" customHeight="1">
      <c r="A82" s="63"/>
      <c r="B82" s="64"/>
      <c r="C82" s="53" t="s">
        <v>91</v>
      </c>
      <c r="D82" s="52"/>
      <c r="E82" s="51" t="s">
        <v>29</v>
      </c>
      <c r="F82" s="52"/>
      <c r="G82" s="20">
        <v>5</v>
      </c>
      <c r="H82" s="20">
        <v>8</v>
      </c>
      <c r="I82" s="20">
        <v>8</v>
      </c>
      <c r="J82" s="20">
        <v>8</v>
      </c>
      <c r="K82" s="20">
        <v>8</v>
      </c>
      <c r="L82" s="20">
        <v>8</v>
      </c>
      <c r="M82" s="20">
        <v>8</v>
      </c>
      <c r="N82" s="20">
        <v>8</v>
      </c>
      <c r="O82" s="20">
        <v>8</v>
      </c>
      <c r="P82" s="20">
        <v>7</v>
      </c>
      <c r="Q82" s="20">
        <v>6</v>
      </c>
      <c r="R82" s="20">
        <v>4</v>
      </c>
      <c r="S82" s="20">
        <v>4</v>
      </c>
      <c r="T82" s="20">
        <v>4</v>
      </c>
      <c r="U82" s="20">
        <v>2</v>
      </c>
      <c r="V82" s="20">
        <v>2</v>
      </c>
      <c r="W82" s="20">
        <v>2</v>
      </c>
      <c r="X82" s="22">
        <v>0</v>
      </c>
      <c r="Y82" s="2"/>
      <c r="Z82" s="2"/>
      <c r="AA82" s="2"/>
      <c r="AB82" s="2"/>
      <c r="AC82" s="2"/>
      <c r="AD82" s="2"/>
      <c r="AE82" s="2"/>
      <c r="AF82" s="2"/>
      <c r="AG82" s="2"/>
    </row>
    <row r="83" spans="1:33" ht="16.5" customHeight="1">
      <c r="A83" s="63"/>
      <c r="B83" s="32"/>
      <c r="C83" s="53"/>
      <c r="D83" s="52"/>
      <c r="E83" s="51"/>
      <c r="F83" s="52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31">
        <v>3</v>
      </c>
      <c r="Y83" s="2"/>
      <c r="Z83" s="2"/>
      <c r="AA83" s="2"/>
      <c r="AB83" s="2"/>
      <c r="AC83" s="2"/>
      <c r="AD83" s="2"/>
      <c r="AE83" s="2"/>
      <c r="AF83" s="2"/>
      <c r="AG83" s="2"/>
    </row>
    <row r="84" spans="1:33" ht="16.5" customHeight="1">
      <c r="A84" s="63"/>
      <c r="B84" s="65" t="s">
        <v>20</v>
      </c>
      <c r="C84" s="66"/>
      <c r="D84" s="67"/>
      <c r="E84" s="71" t="s">
        <v>13</v>
      </c>
      <c r="F84" s="52"/>
      <c r="G84" s="51">
        <f>SUM(G16:G83)</f>
        <v>221.5</v>
      </c>
      <c r="H84" s="52"/>
      <c r="I84" s="23">
        <f>SUM(I16:I82)</f>
        <v>235.5</v>
      </c>
      <c r="J84" s="23">
        <f>SUM(J16:J83)-J18</f>
        <v>217.5</v>
      </c>
      <c r="K84" s="23">
        <f>SUM(K16:K82)</f>
        <v>206.5</v>
      </c>
      <c r="L84" s="23">
        <f>SUM(L16:L82)</f>
        <v>196.5</v>
      </c>
      <c r="M84" s="23">
        <f>SUM(M16:M82)-M28</f>
        <v>173.5</v>
      </c>
      <c r="N84" s="23">
        <f>SUM(N16:N82)-N44-N42</f>
        <v>146.5</v>
      </c>
      <c r="O84" s="23">
        <f t="shared" ref="O84:T84" si="1">SUM(O16:O82)</f>
        <v>130.5</v>
      </c>
      <c r="P84" s="23">
        <f t="shared" si="1"/>
        <v>115.5</v>
      </c>
      <c r="Q84" s="23">
        <f t="shared" si="1"/>
        <v>91.5</v>
      </c>
      <c r="R84" s="23">
        <f t="shared" si="1"/>
        <v>71</v>
      </c>
      <c r="S84" s="23">
        <f t="shared" si="1"/>
        <v>58</v>
      </c>
      <c r="T84" s="23">
        <f t="shared" si="1"/>
        <v>46.5</v>
      </c>
      <c r="U84" s="23">
        <f>SUM(U16:U82)-U58-U56-U36</f>
        <v>24.5</v>
      </c>
      <c r="V84" s="23">
        <f>SUM(V16:V82)-V38</f>
        <v>11.5</v>
      </c>
      <c r="W84" s="23">
        <f>SUM(W16:W82)-W81</f>
        <v>2</v>
      </c>
      <c r="X84" s="23">
        <f>SUM(X16:X83)-X83</f>
        <v>0</v>
      </c>
      <c r="Y84" s="2"/>
      <c r="Z84" s="2"/>
      <c r="AA84" s="2"/>
      <c r="AB84" s="2"/>
      <c r="AC84" s="2"/>
      <c r="AD84" s="2"/>
      <c r="AE84" s="2"/>
      <c r="AF84" s="2"/>
      <c r="AG84" s="2"/>
    </row>
    <row r="85" spans="1:33" ht="16.5" customHeight="1">
      <c r="A85" s="64"/>
      <c r="B85" s="68"/>
      <c r="C85" s="69"/>
      <c r="D85" s="70"/>
      <c r="E85" s="71" t="s">
        <v>14</v>
      </c>
      <c r="F85" s="52"/>
      <c r="G85" s="51">
        <f>SUM(H16:H83)</f>
        <v>241.5</v>
      </c>
      <c r="H85" s="52"/>
      <c r="I85" s="23">
        <f>SUM(I16:I83)+J18</f>
        <v>237.5</v>
      </c>
      <c r="J85" s="23">
        <f>SUM(J16:J83)</f>
        <v>219.5</v>
      </c>
      <c r="K85" s="23">
        <f>SUM(K16:K82)</f>
        <v>206.5</v>
      </c>
      <c r="L85" s="23">
        <f>SUM(L16:L82)+M28</f>
        <v>197.5</v>
      </c>
      <c r="M85" s="23">
        <f>SUM(M16:M82)-M28+N42+N44</f>
        <v>175.5</v>
      </c>
      <c r="N85" s="23">
        <f>SUM(N16:N82)-N42-N44+O46</f>
        <v>147.5</v>
      </c>
      <c r="O85" s="23">
        <f>SUM(O16:O82)-O46+O48</f>
        <v>130.5</v>
      </c>
      <c r="P85" s="23">
        <f t="shared" ref="P85:S85" si="2">SUM(P16:P82)</f>
        <v>115.5</v>
      </c>
      <c r="Q85" s="23">
        <f t="shared" si="2"/>
        <v>91.5</v>
      </c>
      <c r="R85" s="23">
        <f t="shared" si="2"/>
        <v>71</v>
      </c>
      <c r="S85" s="23">
        <f t="shared" si="2"/>
        <v>58</v>
      </c>
      <c r="T85" s="23">
        <f>SUM(T16:T82)+U58+U56+U36</f>
        <v>53.5</v>
      </c>
      <c r="U85" s="23">
        <f>SUM(U16:U82)-U58-U56-U36+V38</f>
        <v>26.5</v>
      </c>
      <c r="V85" s="23">
        <f>SUM(V16:V82)-V38+W81</f>
        <v>14.5</v>
      </c>
      <c r="W85" s="23">
        <f>SUM(W16:W82)-W81+X83</f>
        <v>5</v>
      </c>
      <c r="X85" s="23">
        <f>SUM(X16:X83)-X83</f>
        <v>0</v>
      </c>
      <c r="Y85" s="2"/>
      <c r="Z85" s="2"/>
      <c r="AA85" s="2"/>
      <c r="AB85" s="2"/>
      <c r="AC85" s="2"/>
      <c r="AD85" s="2"/>
      <c r="AE85" s="2"/>
      <c r="AF85" s="2"/>
      <c r="AG85" s="2"/>
    </row>
    <row r="86" spans="1:33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33" ht="16.5" customHeight="1">
      <c r="A87" s="2"/>
      <c r="B87" s="2"/>
      <c r="C87" s="2"/>
      <c r="D87" s="2"/>
      <c r="E87" s="2"/>
      <c r="F87" s="2"/>
      <c r="G87" s="49"/>
      <c r="H87" s="4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 ht="16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 ht="16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 ht="16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 ht="16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1:33" ht="16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1:33" ht="16.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1:33" ht="16.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</sheetData>
  <mergeCells count="155">
    <mergeCell ref="C72:D72"/>
    <mergeCell ref="C73:D73"/>
    <mergeCell ref="G84:H84"/>
    <mergeCell ref="G85:H85"/>
    <mergeCell ref="C69:D69"/>
    <mergeCell ref="E69:F69"/>
    <mergeCell ref="C70:D70"/>
    <mergeCell ref="E70:F70"/>
    <mergeCell ref="C71:D71"/>
    <mergeCell ref="E71:F71"/>
    <mergeCell ref="E72:F72"/>
    <mergeCell ref="E79:F79"/>
    <mergeCell ref="C83:D83"/>
    <mergeCell ref="E83:F83"/>
    <mergeCell ref="E84:F84"/>
    <mergeCell ref="E85:F85"/>
    <mergeCell ref="E80:F80"/>
    <mergeCell ref="E81:F81"/>
    <mergeCell ref="E82:F82"/>
    <mergeCell ref="C67:D67"/>
    <mergeCell ref="C68:D68"/>
    <mergeCell ref="C64:D64"/>
    <mergeCell ref="E64:F64"/>
    <mergeCell ref="C65:D65"/>
    <mergeCell ref="E65:F65"/>
    <mergeCell ref="C66:D66"/>
    <mergeCell ref="E66:F66"/>
    <mergeCell ref="E67:F67"/>
    <mergeCell ref="E68:F68"/>
    <mergeCell ref="E57:F57"/>
    <mergeCell ref="C58:D58"/>
    <mergeCell ref="E58:F58"/>
    <mergeCell ref="E55:F55"/>
    <mergeCell ref="C62:D62"/>
    <mergeCell ref="C63:D63"/>
    <mergeCell ref="C59:D59"/>
    <mergeCell ref="E59:F59"/>
    <mergeCell ref="C60:D60"/>
    <mergeCell ref="E60:F60"/>
    <mergeCell ref="C61:D61"/>
    <mergeCell ref="E61:F61"/>
    <mergeCell ref="E62:F62"/>
    <mergeCell ref="E63:F63"/>
    <mergeCell ref="B73:B79"/>
    <mergeCell ref="B80:B82"/>
    <mergeCell ref="A4:B4"/>
    <mergeCell ref="A16:A85"/>
    <mergeCell ref="B20:B28"/>
    <mergeCell ref="B29:B38"/>
    <mergeCell ref="B39:B58"/>
    <mergeCell ref="B59:B65"/>
    <mergeCell ref="B66:B72"/>
    <mergeCell ref="B84:D85"/>
    <mergeCell ref="C79:D79"/>
    <mergeCell ref="C80:D80"/>
    <mergeCell ref="C81:D81"/>
    <mergeCell ref="C82:D82"/>
    <mergeCell ref="C55:D55"/>
    <mergeCell ref="C28:D28"/>
    <mergeCell ref="C29:D29"/>
    <mergeCell ref="C30:D30"/>
    <mergeCell ref="C31:D31"/>
    <mergeCell ref="C32:D32"/>
    <mergeCell ref="B17:D17"/>
    <mergeCell ref="C23:D23"/>
    <mergeCell ref="C45:D45"/>
    <mergeCell ref="C22:D22"/>
    <mergeCell ref="E22:F22"/>
    <mergeCell ref="E51:F51"/>
    <mergeCell ref="E52:F52"/>
    <mergeCell ref="C53:D53"/>
    <mergeCell ref="E53:F53"/>
    <mergeCell ref="E54:F54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9:F49"/>
    <mergeCell ref="E50:F50"/>
    <mergeCell ref="E23:F23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4:D24"/>
    <mergeCell ref="E24:F24"/>
    <mergeCell ref="C25:D25"/>
    <mergeCell ref="E25:F25"/>
    <mergeCell ref="E26:F26"/>
    <mergeCell ref="C26:D26"/>
    <mergeCell ref="C27:D27"/>
    <mergeCell ref="C44:D44"/>
    <mergeCell ref="E44:F44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E41:F41"/>
    <mergeCell ref="E42:F42"/>
    <mergeCell ref="E34:F34"/>
    <mergeCell ref="E35:F35"/>
    <mergeCell ref="E45:F45"/>
    <mergeCell ref="C46:D46"/>
    <mergeCell ref="E46:F46"/>
    <mergeCell ref="C77:D77"/>
    <mergeCell ref="C78:D78"/>
    <mergeCell ref="E73:F73"/>
    <mergeCell ref="C74:D74"/>
    <mergeCell ref="E74:F74"/>
    <mergeCell ref="E75:F75"/>
    <mergeCell ref="C76:D76"/>
    <mergeCell ref="E76:F76"/>
    <mergeCell ref="E77:F77"/>
    <mergeCell ref="E78:F78"/>
    <mergeCell ref="C50:D50"/>
    <mergeCell ref="C51:D51"/>
    <mergeCell ref="C52:D52"/>
    <mergeCell ref="C47:D47"/>
    <mergeCell ref="E47:F47"/>
    <mergeCell ref="C48:D48"/>
    <mergeCell ref="E48:F48"/>
    <mergeCell ref="C49:D49"/>
    <mergeCell ref="C56:D56"/>
    <mergeCell ref="E56:F56"/>
    <mergeCell ref="C57:D57"/>
  </mergeCells>
  <pageMargins left="0.25" right="0.25" top="0.36" bottom="0.27" header="0.3" footer="0.3"/>
  <pageSetup paperSize="8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80"/>
  <sheetViews>
    <sheetView topLeftCell="A19" zoomScale="67" workbookViewId="0">
      <selection activeCell="H44" sqref="H44"/>
    </sheetView>
  </sheetViews>
  <sheetFormatPr defaultColWidth="14.42578125" defaultRowHeight="15" customHeight="1"/>
  <cols>
    <col min="1" max="1" width="9.140625" customWidth="1"/>
    <col min="2" max="2" width="17" customWidth="1"/>
    <col min="3" max="3" width="47.85546875" customWidth="1"/>
    <col min="4" max="4" width="12" customWidth="1"/>
    <col min="5" max="5" width="10.28515625" customWidth="1"/>
    <col min="6" max="6" width="17.140625" customWidth="1"/>
    <col min="7" max="8" width="6.140625" customWidth="1"/>
    <col min="9" max="19" width="6" customWidth="1"/>
    <col min="20" max="20" width="6.140625" customWidth="1"/>
    <col min="21" max="28" width="6" customWidth="1"/>
    <col min="29" max="29" width="6.140625" customWidth="1"/>
    <col min="30" max="30" width="6" customWidth="1"/>
    <col min="31" max="31" width="5.42578125" customWidth="1"/>
    <col min="32" max="50" width="8.7109375" customWidth="1"/>
  </cols>
  <sheetData>
    <row r="1" spans="1:50" ht="14.25" customHeight="1">
      <c r="A1" s="57" t="s">
        <v>0</v>
      </c>
      <c r="B1" s="58"/>
      <c r="C1" s="1" t="s">
        <v>128</v>
      </c>
      <c r="D1" s="2"/>
      <c r="E1" s="3"/>
      <c r="F1" s="4" t="s">
        <v>1</v>
      </c>
    </row>
    <row r="2" spans="1:50" ht="14.25" customHeight="1">
      <c r="A2" s="57" t="s">
        <v>2</v>
      </c>
      <c r="B2" s="58"/>
      <c r="C2" s="5" t="s">
        <v>92</v>
      </c>
      <c r="D2" s="2"/>
      <c r="E2" s="6"/>
      <c r="F2" s="7" t="s">
        <v>4</v>
      </c>
    </row>
    <row r="3" spans="1:50" ht="14.25" customHeight="1">
      <c r="A3" s="57" t="s">
        <v>5</v>
      </c>
      <c r="B3" s="58"/>
      <c r="C3" s="8">
        <v>45620</v>
      </c>
      <c r="D3" s="2"/>
      <c r="E3" s="9"/>
      <c r="F3" s="7" t="s">
        <v>6</v>
      </c>
    </row>
    <row r="4" spans="1:50" ht="18" customHeight="1">
      <c r="A4" s="57" t="s">
        <v>7</v>
      </c>
      <c r="B4" s="58"/>
      <c r="C4" s="8">
        <v>45644</v>
      </c>
      <c r="D4" s="2"/>
      <c r="E4" s="10"/>
      <c r="F4" s="7" t="s">
        <v>8</v>
      </c>
    </row>
    <row r="5" spans="1:50" ht="18" customHeight="1">
      <c r="A5" s="2"/>
      <c r="B5" s="2"/>
      <c r="C5" s="2"/>
      <c r="D5" s="2"/>
      <c r="E5" s="11"/>
      <c r="F5" s="12" t="s">
        <v>9</v>
      </c>
      <c r="L5" s="21"/>
    </row>
    <row r="6" spans="1:50" ht="14.25" customHeight="1">
      <c r="A6" s="2"/>
      <c r="B6" s="75" t="s">
        <v>93</v>
      </c>
      <c r="C6" s="60"/>
      <c r="D6" s="60"/>
      <c r="E6" s="58"/>
    </row>
    <row r="7" spans="1:50" ht="14.25" customHeight="1">
      <c r="A7" s="2"/>
      <c r="B7" s="13" t="s">
        <v>11</v>
      </c>
      <c r="C7" s="13" t="s">
        <v>12</v>
      </c>
      <c r="D7" s="13" t="s">
        <v>13</v>
      </c>
      <c r="E7" s="13" t="s">
        <v>14</v>
      </c>
    </row>
    <row r="8" spans="1:50" ht="14.25" customHeight="1">
      <c r="A8" s="2"/>
      <c r="B8" s="14">
        <v>1</v>
      </c>
      <c r="C8" s="5" t="s">
        <v>15</v>
      </c>
      <c r="D8" s="5">
        <f ca="1">SUMIF($E$16:$F$58,"Đạt",$G$16:$G$58)+SUMIF($E$16:$F$58,"All team",$G$16:$G$58)/5+SUMIF($E$16:$F$58,"Chương,Đạt",$G$16:$G$58)/2</f>
        <v>21.1</v>
      </c>
      <c r="E8" s="5">
        <f ca="1">SUMIF($E$16:$F$58,"Đạt",$H$16:$H$58)+SUMIF($E$16:$F$58,"All team",$H$16:$H$58)/5+SUMIF($E$16:$F$58,"Chương,Đạt",$H$16:$H$58)/2</f>
        <v>24.6</v>
      </c>
    </row>
    <row r="9" spans="1:50" ht="14.25" customHeight="1">
      <c r="A9" s="2"/>
      <c r="B9" s="14">
        <v>2</v>
      </c>
      <c r="C9" s="5" t="s">
        <v>16</v>
      </c>
      <c r="D9" s="5">
        <f ca="1">SUMIF($E$16:$F$58,"Thủy",$G$16:$G$58)+SUMIF($E$16:$F$58,"All team",$G$16:$G$58)/5+SUMIF($E$16:$F$58,"Hiếu,Thủy",$G$16:$G$58)/2</f>
        <v>25.1</v>
      </c>
      <c r="E9" s="5">
        <f ca="1">SUMIF($E$16:$F$58,"Thủy",$H$16:$H$58)+SUMIF($E$16:$F$58,"All team",$H$16:$H$58)/5+SUMIF($E$16:$F$58,"Hiếu,Thủy",$H$16:$H$58)/2</f>
        <v>26.1</v>
      </c>
    </row>
    <row r="10" spans="1:50" ht="14.25" customHeight="1">
      <c r="A10" s="2"/>
      <c r="B10" s="14">
        <v>3</v>
      </c>
      <c r="C10" s="5" t="s">
        <v>17</v>
      </c>
      <c r="D10" s="5">
        <f ca="1">SUMIF($E$16:$F$58,"Hiếu",$G$16:$G$58)+SUMIF($E$16:$F$58,"All team",$G$16:$G$58)/5+SUMIF($E$16:$F$58,"Hiếu,Thủy",$G$16:$G$58)/2</f>
        <v>38.1</v>
      </c>
      <c r="E10" s="5">
        <f ca="1">SUMIF($E$16:$F$58,"Hiếu",$H$16:$H$58)+SUMIF($E$16:$F$58,"All team",$H$16:$H$58)/5+SUMIF($E$16:$F$58,"Hiếu,Thủy",$H$16:$H$58)/2</f>
        <v>38.1</v>
      </c>
    </row>
    <row r="11" spans="1:50" ht="14.25" customHeight="1">
      <c r="A11" s="2"/>
      <c r="B11" s="14">
        <v>4</v>
      </c>
      <c r="C11" s="5" t="s">
        <v>18</v>
      </c>
      <c r="D11" s="5">
        <f ca="1">SUMIF($E$16:$F$58,"Chương",$G$16:$G$58)+SUMIF($E$16:$F$58,"All team",$G$16:$G$58)/5+SUMIF($E$16:$F$58,"Chương,Đạt",$G$16:$G$58)/2</f>
        <v>20.100000000000001</v>
      </c>
      <c r="E11" s="5">
        <f ca="1">SUMIF($E$16:$F$58,"Chương",$H$16:$H$58)+SUMIF($E$16:$F$58,"All team",$H$16:$H$58)/5+SUMIF($E$16:$F$58,"Chương,Đạt",$H$16:$H$58)/2</f>
        <v>24.6</v>
      </c>
    </row>
    <row r="12" spans="1:50" ht="14.25" customHeight="1">
      <c r="A12" s="2"/>
      <c r="B12" s="14">
        <v>5</v>
      </c>
      <c r="C12" s="5" t="s">
        <v>19</v>
      </c>
      <c r="D12" s="5">
        <f ca="1">SUMIF($E$16:$F$58,"Phi",$G$16:$G$58)+SUMIF($E$16:$F$58,"All team",$G$16:$G$58)/5</f>
        <v>13.6</v>
      </c>
      <c r="E12" s="5">
        <f ca="1">SUMIF($E$16:$F$58,"Phi",$H$16:$H$58)+SUMIF($E$16:$F$58,"All team",$H$16:$H$58)/5</f>
        <v>13.6</v>
      </c>
    </row>
    <row r="13" spans="1:50" ht="14.25" customHeight="1">
      <c r="A13" s="2"/>
      <c r="B13" s="59" t="s">
        <v>20</v>
      </c>
      <c r="C13" s="58"/>
      <c r="D13" s="15">
        <f t="shared" ref="D13" ca="1" si="0">SUM(D8:D12)</f>
        <v>118</v>
      </c>
      <c r="E13" s="15">
        <f ca="1">SUM(E8:E12)</f>
        <v>127</v>
      </c>
    </row>
    <row r="14" spans="1:50" ht="14.25" customHeight="1"/>
    <row r="15" spans="1:50" ht="63.75" customHeight="1">
      <c r="A15" s="33" t="s">
        <v>21</v>
      </c>
      <c r="B15" s="33" t="s">
        <v>22</v>
      </c>
      <c r="C15" s="76" t="s">
        <v>23</v>
      </c>
      <c r="D15" s="52"/>
      <c r="E15" s="76" t="s">
        <v>24</v>
      </c>
      <c r="F15" s="52"/>
      <c r="G15" s="17" t="s">
        <v>13</v>
      </c>
      <c r="H15" s="17" t="s">
        <v>14</v>
      </c>
      <c r="I15" s="18">
        <v>45620</v>
      </c>
      <c r="J15" s="18">
        <v>45621</v>
      </c>
      <c r="K15" s="18">
        <v>45622</v>
      </c>
      <c r="L15" s="18">
        <v>45623</v>
      </c>
      <c r="M15" s="18">
        <v>45624</v>
      </c>
      <c r="N15" s="18">
        <v>45625</v>
      </c>
      <c r="O15" s="18">
        <v>45626</v>
      </c>
      <c r="P15" s="18">
        <v>45627</v>
      </c>
      <c r="Q15" s="18">
        <v>45628</v>
      </c>
      <c r="R15" s="18">
        <v>45629</v>
      </c>
      <c r="S15" s="18">
        <v>45630</v>
      </c>
      <c r="T15" s="18">
        <v>45631</v>
      </c>
      <c r="U15" s="18">
        <v>45632</v>
      </c>
      <c r="V15" s="18">
        <v>45633</v>
      </c>
      <c r="W15" s="18">
        <v>45634</v>
      </c>
      <c r="X15" s="18">
        <v>45635</v>
      </c>
      <c r="Y15" s="18">
        <v>45636</v>
      </c>
      <c r="Z15" s="18">
        <v>45637</v>
      </c>
      <c r="AA15" s="18">
        <v>45638</v>
      </c>
      <c r="AB15" s="18">
        <v>45639</v>
      </c>
      <c r="AC15" s="18">
        <v>45640</v>
      </c>
      <c r="AD15" s="18">
        <v>45641</v>
      </c>
      <c r="AE15" s="18">
        <v>45642</v>
      </c>
      <c r="AF15" s="19"/>
      <c r="AG15" s="19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</row>
    <row r="16" spans="1:50" ht="14.25" customHeight="1">
      <c r="A16" s="62" t="s">
        <v>92</v>
      </c>
      <c r="B16" s="53" t="s">
        <v>25</v>
      </c>
      <c r="C16" s="55"/>
      <c r="D16" s="52"/>
      <c r="E16" s="51" t="s">
        <v>26</v>
      </c>
      <c r="F16" s="52"/>
      <c r="G16" s="20">
        <v>8</v>
      </c>
      <c r="H16" s="20">
        <v>8</v>
      </c>
      <c r="I16" s="20">
        <v>8</v>
      </c>
      <c r="J16" s="25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</row>
    <row r="17" spans="1:31" ht="14.25" customHeight="1">
      <c r="A17" s="63"/>
      <c r="B17" s="53" t="s">
        <v>94</v>
      </c>
      <c r="C17" s="55"/>
      <c r="D17" s="52"/>
      <c r="E17" s="51" t="s">
        <v>29</v>
      </c>
      <c r="F17" s="52"/>
      <c r="G17" s="23">
        <v>2</v>
      </c>
      <c r="H17" s="23">
        <v>4</v>
      </c>
      <c r="I17" s="23">
        <v>4</v>
      </c>
      <c r="J17" s="20">
        <v>2</v>
      </c>
      <c r="K17" s="25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</row>
    <row r="18" spans="1:31" ht="14.25" customHeight="1">
      <c r="A18" s="63"/>
      <c r="B18" s="51"/>
      <c r="C18" s="55"/>
      <c r="D18" s="52"/>
      <c r="E18" s="51"/>
      <c r="F18" s="52"/>
      <c r="G18" s="23"/>
      <c r="H18" s="23"/>
      <c r="I18" s="23"/>
      <c r="J18" s="23"/>
      <c r="K18" s="24">
        <v>2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31" ht="14.25" customHeight="1">
      <c r="A19" s="63"/>
      <c r="B19" s="53" t="s">
        <v>28</v>
      </c>
      <c r="C19" s="55"/>
      <c r="D19" s="52"/>
      <c r="E19" s="51" t="s">
        <v>29</v>
      </c>
      <c r="F19" s="52"/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5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</row>
    <row r="20" spans="1:31" ht="17.25" customHeight="1">
      <c r="A20" s="63"/>
      <c r="B20" s="62" t="s">
        <v>30</v>
      </c>
      <c r="C20" s="53" t="s">
        <v>95</v>
      </c>
      <c r="D20" s="52"/>
      <c r="E20" s="51" t="s">
        <v>33</v>
      </c>
      <c r="F20" s="52"/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5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</row>
    <row r="21" spans="1:31" ht="14.25" customHeight="1">
      <c r="A21" s="63"/>
      <c r="B21" s="63"/>
      <c r="C21" s="53" t="s">
        <v>96</v>
      </c>
      <c r="D21" s="52"/>
      <c r="E21" s="51" t="s">
        <v>33</v>
      </c>
      <c r="F21" s="52"/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5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</row>
    <row r="22" spans="1:31" ht="14.25" customHeight="1">
      <c r="A22" s="63"/>
      <c r="B22" s="63"/>
      <c r="C22" s="53" t="s">
        <v>97</v>
      </c>
      <c r="D22" s="52"/>
      <c r="E22" s="51" t="s">
        <v>37</v>
      </c>
      <c r="F22" s="52"/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5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</row>
    <row r="23" spans="1:31" ht="14.25" customHeight="1">
      <c r="A23" s="63"/>
      <c r="B23" s="63"/>
      <c r="C23" s="53" t="s">
        <v>98</v>
      </c>
      <c r="D23" s="52"/>
      <c r="E23" s="51" t="s">
        <v>37</v>
      </c>
      <c r="F23" s="52"/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5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</row>
    <row r="24" spans="1:31" ht="14.25" customHeight="1">
      <c r="A24" s="63"/>
      <c r="B24" s="63"/>
      <c r="C24" s="53" t="s">
        <v>132</v>
      </c>
      <c r="D24" s="52"/>
      <c r="E24" s="51" t="s">
        <v>29</v>
      </c>
      <c r="F24" s="52"/>
      <c r="G24" s="20">
        <v>3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20">
        <v>4</v>
      </c>
      <c r="N24" s="20">
        <v>3</v>
      </c>
      <c r="O24" s="25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</row>
    <row r="25" spans="1:31" ht="14.25" customHeight="1">
      <c r="A25" s="63"/>
      <c r="B25" s="64"/>
      <c r="C25" s="51"/>
      <c r="D25" s="52"/>
      <c r="E25" s="51"/>
      <c r="F25" s="52"/>
      <c r="G25" s="23"/>
      <c r="H25" s="23"/>
      <c r="I25" s="23"/>
      <c r="J25" s="23"/>
      <c r="K25" s="23"/>
      <c r="L25" s="23"/>
      <c r="M25" s="23"/>
      <c r="N25" s="35"/>
      <c r="O25" s="26">
        <v>2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 ht="14.25" customHeight="1">
      <c r="A26" s="63"/>
      <c r="B26" s="62" t="s">
        <v>40</v>
      </c>
      <c r="C26" s="53" t="s">
        <v>99</v>
      </c>
      <c r="D26" s="52"/>
      <c r="E26" s="51" t="s">
        <v>42</v>
      </c>
      <c r="F26" s="52"/>
      <c r="G26" s="20">
        <v>3</v>
      </c>
      <c r="H26" s="20">
        <v>3</v>
      </c>
      <c r="I26" s="20">
        <v>3</v>
      </c>
      <c r="J26" s="20">
        <v>3</v>
      </c>
      <c r="K26" s="20">
        <v>3</v>
      </c>
      <c r="L26" s="20">
        <v>3</v>
      </c>
      <c r="M26" s="20">
        <v>3</v>
      </c>
      <c r="N26" s="20">
        <v>3</v>
      </c>
      <c r="O26" s="20">
        <v>3</v>
      </c>
      <c r="P26" s="20">
        <v>3</v>
      </c>
      <c r="Q26" s="20">
        <v>3</v>
      </c>
      <c r="R26" s="25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</row>
    <row r="27" spans="1:31" ht="14.25" customHeight="1">
      <c r="A27" s="63"/>
      <c r="B27" s="63"/>
      <c r="C27" s="53" t="s">
        <v>100</v>
      </c>
      <c r="D27" s="52"/>
      <c r="E27" s="51" t="s">
        <v>42</v>
      </c>
      <c r="F27" s="52"/>
      <c r="G27" s="20">
        <v>3</v>
      </c>
      <c r="H27" s="20">
        <v>3</v>
      </c>
      <c r="I27" s="20">
        <v>3</v>
      </c>
      <c r="J27" s="20">
        <v>3</v>
      </c>
      <c r="K27" s="20">
        <v>3</v>
      </c>
      <c r="L27" s="20">
        <v>3</v>
      </c>
      <c r="M27" s="20">
        <v>3</v>
      </c>
      <c r="N27" s="20">
        <v>3</v>
      </c>
      <c r="O27" s="20">
        <v>3</v>
      </c>
      <c r="P27" s="20">
        <v>3</v>
      </c>
      <c r="Q27" s="20">
        <v>3</v>
      </c>
      <c r="R27" s="20">
        <v>3</v>
      </c>
      <c r="S27" s="20">
        <v>3</v>
      </c>
      <c r="T27" s="20">
        <v>3</v>
      </c>
      <c r="U27" s="20">
        <v>3</v>
      </c>
      <c r="V27" s="25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</row>
    <row r="28" spans="1:31" ht="14.25" customHeight="1">
      <c r="A28" s="63"/>
      <c r="B28" s="63"/>
      <c r="C28" s="53" t="s">
        <v>101</v>
      </c>
      <c r="D28" s="52"/>
      <c r="E28" s="51" t="s">
        <v>42</v>
      </c>
      <c r="F28" s="52"/>
      <c r="G28" s="20">
        <v>3</v>
      </c>
      <c r="H28" s="20">
        <v>3</v>
      </c>
      <c r="I28" s="20">
        <v>3</v>
      </c>
      <c r="J28" s="20">
        <v>3</v>
      </c>
      <c r="K28" s="20">
        <v>3</v>
      </c>
      <c r="L28" s="20">
        <v>3</v>
      </c>
      <c r="M28" s="20">
        <v>3</v>
      </c>
      <c r="N28" s="20">
        <v>3</v>
      </c>
      <c r="O28" s="20">
        <v>3</v>
      </c>
      <c r="P28" s="20">
        <v>3</v>
      </c>
      <c r="Q28" s="20">
        <v>3</v>
      </c>
      <c r="R28" s="20">
        <v>3</v>
      </c>
      <c r="S28" s="20">
        <v>3</v>
      </c>
      <c r="T28" s="20">
        <v>3</v>
      </c>
      <c r="U28" s="20">
        <v>3</v>
      </c>
      <c r="V28" s="20">
        <v>3</v>
      </c>
      <c r="W28" s="20">
        <v>3</v>
      </c>
      <c r="X28" s="20">
        <v>3</v>
      </c>
      <c r="Y28" s="25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</row>
    <row r="29" spans="1:31" ht="14.25" customHeight="1">
      <c r="A29" s="63"/>
      <c r="B29" s="63"/>
      <c r="C29" s="53" t="s">
        <v>102</v>
      </c>
      <c r="D29" s="52"/>
      <c r="E29" s="51" t="s">
        <v>42</v>
      </c>
      <c r="F29" s="52"/>
      <c r="G29" s="20">
        <v>3</v>
      </c>
      <c r="H29" s="20">
        <v>3</v>
      </c>
      <c r="I29" s="20">
        <v>3</v>
      </c>
      <c r="J29" s="20">
        <v>3</v>
      </c>
      <c r="K29" s="20">
        <v>3</v>
      </c>
      <c r="L29" s="20">
        <v>3</v>
      </c>
      <c r="M29" s="20">
        <v>3</v>
      </c>
      <c r="N29" s="20">
        <v>3</v>
      </c>
      <c r="O29" s="20">
        <v>3</v>
      </c>
      <c r="P29" s="20">
        <v>3</v>
      </c>
      <c r="Q29" s="20">
        <v>3</v>
      </c>
      <c r="R29" s="20">
        <v>3</v>
      </c>
      <c r="S29" s="20">
        <v>3</v>
      </c>
      <c r="T29" s="20">
        <v>3</v>
      </c>
      <c r="U29" s="20">
        <v>3</v>
      </c>
      <c r="V29" s="20">
        <v>3</v>
      </c>
      <c r="W29" s="20">
        <v>3</v>
      </c>
      <c r="X29" s="20">
        <v>3</v>
      </c>
      <c r="Y29" s="20">
        <v>3</v>
      </c>
      <c r="Z29" s="20">
        <v>3</v>
      </c>
      <c r="AA29" s="20">
        <v>3</v>
      </c>
      <c r="AB29" s="25">
        <v>0</v>
      </c>
      <c r="AC29" s="23">
        <v>0</v>
      </c>
      <c r="AD29" s="23">
        <v>0</v>
      </c>
      <c r="AE29" s="23">
        <v>0</v>
      </c>
    </row>
    <row r="30" spans="1:31" ht="14.25" customHeight="1">
      <c r="A30" s="63"/>
      <c r="B30" s="63"/>
      <c r="C30" s="53" t="s">
        <v>133</v>
      </c>
      <c r="D30" s="52"/>
      <c r="E30" s="51" t="s">
        <v>29</v>
      </c>
      <c r="F30" s="52"/>
      <c r="G30" s="20">
        <v>6</v>
      </c>
      <c r="H30" s="20">
        <v>9</v>
      </c>
      <c r="I30" s="20">
        <v>9</v>
      </c>
      <c r="J30" s="20">
        <v>9</v>
      </c>
      <c r="K30" s="20">
        <v>9</v>
      </c>
      <c r="L30" s="20">
        <v>9</v>
      </c>
      <c r="M30" s="20">
        <v>9</v>
      </c>
      <c r="N30" s="20">
        <v>9</v>
      </c>
      <c r="O30" s="20">
        <v>9</v>
      </c>
      <c r="P30" s="20">
        <v>9</v>
      </c>
      <c r="Q30" s="20">
        <v>9</v>
      </c>
      <c r="R30" s="27">
        <v>9</v>
      </c>
      <c r="S30" s="20">
        <v>9</v>
      </c>
      <c r="T30" s="20">
        <v>9</v>
      </c>
      <c r="U30" s="20">
        <v>9</v>
      </c>
      <c r="V30" s="20">
        <v>9</v>
      </c>
      <c r="W30" s="20">
        <v>9</v>
      </c>
      <c r="X30" s="20">
        <v>9</v>
      </c>
      <c r="Y30" s="20">
        <v>9</v>
      </c>
      <c r="Z30" s="20">
        <v>9</v>
      </c>
      <c r="AA30" s="20">
        <v>9</v>
      </c>
      <c r="AB30" s="20">
        <v>6</v>
      </c>
      <c r="AC30" s="25">
        <v>0</v>
      </c>
      <c r="AD30" s="23">
        <v>0</v>
      </c>
      <c r="AE30" s="23">
        <v>0</v>
      </c>
    </row>
    <row r="31" spans="1:31" ht="14.25" customHeight="1">
      <c r="A31" s="63"/>
      <c r="B31" s="64"/>
      <c r="C31" s="51"/>
      <c r="D31" s="52"/>
      <c r="E31" s="51"/>
      <c r="F31" s="5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35"/>
      <c r="R31" s="36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4">
        <v>3</v>
      </c>
      <c r="AD31" s="23"/>
      <c r="AE31" s="23"/>
    </row>
    <row r="32" spans="1:31" ht="14.25" customHeight="1">
      <c r="A32" s="63"/>
      <c r="B32" s="62" t="s">
        <v>49</v>
      </c>
      <c r="C32" s="53" t="s">
        <v>103</v>
      </c>
      <c r="D32" s="52"/>
      <c r="E32" s="51" t="s">
        <v>52</v>
      </c>
      <c r="F32" s="52"/>
      <c r="G32" s="20">
        <v>4</v>
      </c>
      <c r="H32" s="20">
        <v>6</v>
      </c>
      <c r="I32" s="20">
        <v>6</v>
      </c>
      <c r="J32" s="20">
        <v>6</v>
      </c>
      <c r="K32" s="20">
        <v>6</v>
      </c>
      <c r="L32" s="20">
        <v>6</v>
      </c>
      <c r="M32" s="20">
        <v>6</v>
      </c>
      <c r="N32" s="20">
        <v>6</v>
      </c>
      <c r="O32" s="20">
        <v>6</v>
      </c>
      <c r="P32" s="20">
        <v>4</v>
      </c>
      <c r="Q32" s="25">
        <v>0</v>
      </c>
      <c r="R32" s="20">
        <v>0</v>
      </c>
      <c r="S32" s="37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</row>
    <row r="33" spans="1:31" ht="14.25" customHeight="1">
      <c r="A33" s="63"/>
      <c r="B33" s="63"/>
      <c r="C33" s="51"/>
      <c r="D33" s="52"/>
      <c r="E33" s="51"/>
      <c r="F33" s="5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>
        <v>2</v>
      </c>
      <c r="R33" s="35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ht="14.25" customHeight="1">
      <c r="A34" s="63"/>
      <c r="B34" s="63"/>
      <c r="C34" s="53" t="s">
        <v>104</v>
      </c>
      <c r="D34" s="52"/>
      <c r="E34" s="51" t="s">
        <v>55</v>
      </c>
      <c r="F34" s="52"/>
      <c r="G34" s="20">
        <v>10</v>
      </c>
      <c r="H34" s="20">
        <v>10</v>
      </c>
      <c r="I34" s="20">
        <v>10</v>
      </c>
      <c r="J34" s="20">
        <v>10</v>
      </c>
      <c r="K34" s="20">
        <v>10</v>
      </c>
      <c r="L34" s="20">
        <v>10</v>
      </c>
      <c r="M34" s="20">
        <v>10</v>
      </c>
      <c r="N34" s="20">
        <v>10</v>
      </c>
      <c r="O34" s="20">
        <v>10</v>
      </c>
      <c r="P34" s="20">
        <v>10</v>
      </c>
      <c r="Q34" s="25">
        <v>0</v>
      </c>
      <c r="R34" s="20">
        <v>0</v>
      </c>
      <c r="S34" s="38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</row>
    <row r="35" spans="1:31" ht="14.25" customHeight="1">
      <c r="A35" s="63"/>
      <c r="B35" s="63"/>
      <c r="C35" s="53" t="s">
        <v>105</v>
      </c>
      <c r="D35" s="52"/>
      <c r="E35" s="51" t="s">
        <v>52</v>
      </c>
      <c r="F35" s="52"/>
      <c r="G35" s="20">
        <v>3</v>
      </c>
      <c r="H35" s="20">
        <v>3</v>
      </c>
      <c r="I35" s="20">
        <v>3</v>
      </c>
      <c r="J35" s="20">
        <v>3</v>
      </c>
      <c r="K35" s="20">
        <v>3</v>
      </c>
      <c r="L35" s="20">
        <v>3</v>
      </c>
      <c r="M35" s="20">
        <v>3</v>
      </c>
      <c r="N35" s="20">
        <v>3</v>
      </c>
      <c r="O35" s="20">
        <v>3</v>
      </c>
      <c r="P35" s="20">
        <v>3</v>
      </c>
      <c r="Q35" s="20">
        <v>3</v>
      </c>
      <c r="R35" s="20">
        <v>3</v>
      </c>
      <c r="S35" s="20">
        <v>3</v>
      </c>
      <c r="T35" s="20">
        <v>3</v>
      </c>
      <c r="U35" s="25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</row>
    <row r="36" spans="1:31" ht="14.25" customHeight="1">
      <c r="A36" s="63"/>
      <c r="B36" s="63"/>
      <c r="C36" s="53" t="s">
        <v>106</v>
      </c>
      <c r="D36" s="52"/>
      <c r="E36" s="51" t="s">
        <v>52</v>
      </c>
      <c r="F36" s="52"/>
      <c r="G36" s="20">
        <v>7</v>
      </c>
      <c r="H36" s="20">
        <v>5</v>
      </c>
      <c r="I36" s="20">
        <v>5</v>
      </c>
      <c r="J36" s="20">
        <v>5</v>
      </c>
      <c r="K36" s="20">
        <v>5</v>
      </c>
      <c r="L36" s="20">
        <v>5</v>
      </c>
      <c r="M36" s="20">
        <v>5</v>
      </c>
      <c r="N36" s="20">
        <v>5</v>
      </c>
      <c r="O36" s="20">
        <v>5</v>
      </c>
      <c r="P36" s="20">
        <v>5</v>
      </c>
      <c r="Q36" s="20">
        <v>5</v>
      </c>
      <c r="R36" s="20">
        <v>5</v>
      </c>
      <c r="S36" s="20">
        <v>5</v>
      </c>
      <c r="T36" s="20">
        <v>5</v>
      </c>
      <c r="U36" s="25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</row>
    <row r="37" spans="1:31" ht="14.25" customHeight="1">
      <c r="A37" s="63"/>
      <c r="B37" s="63"/>
      <c r="C37" s="72"/>
      <c r="D37" s="52"/>
      <c r="E37" s="51"/>
      <c r="F37" s="5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35"/>
      <c r="U37" s="28">
        <v>2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 ht="14.25" customHeight="1">
      <c r="A38" s="63"/>
      <c r="B38" s="63"/>
      <c r="C38" s="53" t="s">
        <v>107</v>
      </c>
      <c r="D38" s="52"/>
      <c r="E38" s="51" t="s">
        <v>52</v>
      </c>
      <c r="F38" s="52"/>
      <c r="G38" s="20">
        <v>4</v>
      </c>
      <c r="H38" s="20">
        <v>4</v>
      </c>
      <c r="I38" s="20">
        <v>4</v>
      </c>
      <c r="J38" s="20">
        <v>4</v>
      </c>
      <c r="K38" s="20">
        <v>4</v>
      </c>
      <c r="L38" s="20">
        <v>4</v>
      </c>
      <c r="M38" s="20">
        <v>4</v>
      </c>
      <c r="N38" s="20">
        <v>4</v>
      </c>
      <c r="O38" s="20">
        <v>4</v>
      </c>
      <c r="P38" s="20">
        <v>4</v>
      </c>
      <c r="Q38" s="20">
        <v>4</v>
      </c>
      <c r="R38" s="20">
        <v>4</v>
      </c>
      <c r="S38" s="20">
        <v>4</v>
      </c>
      <c r="T38" s="20">
        <v>4</v>
      </c>
      <c r="U38" s="20">
        <v>4</v>
      </c>
      <c r="V38" s="20">
        <v>4</v>
      </c>
      <c r="W38" s="20">
        <v>4</v>
      </c>
      <c r="X38" s="25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</row>
    <row r="39" spans="1:31" ht="14.25" customHeight="1">
      <c r="A39" s="63"/>
      <c r="B39" s="63"/>
      <c r="C39" s="53" t="s">
        <v>108</v>
      </c>
      <c r="D39" s="52"/>
      <c r="E39" s="51" t="s">
        <v>55</v>
      </c>
      <c r="F39" s="52"/>
      <c r="G39" s="20">
        <v>6</v>
      </c>
      <c r="H39" s="20">
        <v>6</v>
      </c>
      <c r="I39" s="20">
        <v>6</v>
      </c>
      <c r="J39" s="20">
        <v>6</v>
      </c>
      <c r="K39" s="20">
        <v>6</v>
      </c>
      <c r="L39" s="20">
        <v>6</v>
      </c>
      <c r="M39" s="20">
        <v>6</v>
      </c>
      <c r="N39" s="20">
        <v>6</v>
      </c>
      <c r="O39" s="20">
        <v>6</v>
      </c>
      <c r="P39" s="20">
        <v>6</v>
      </c>
      <c r="Q39" s="20">
        <v>6</v>
      </c>
      <c r="R39" s="20">
        <v>6</v>
      </c>
      <c r="S39" s="20">
        <v>6</v>
      </c>
      <c r="T39" s="20">
        <v>6</v>
      </c>
      <c r="U39" s="20">
        <v>6</v>
      </c>
      <c r="V39" s="20">
        <v>6</v>
      </c>
      <c r="W39" s="20">
        <v>6</v>
      </c>
      <c r="X39" s="25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</row>
    <row r="40" spans="1:31" ht="14.25" customHeight="1">
      <c r="A40" s="63"/>
      <c r="B40" s="63"/>
      <c r="C40" s="53" t="s">
        <v>109</v>
      </c>
      <c r="D40" s="52"/>
      <c r="E40" s="51" t="s">
        <v>52</v>
      </c>
      <c r="F40" s="52"/>
      <c r="G40" s="20">
        <v>4</v>
      </c>
      <c r="H40" s="20">
        <v>4</v>
      </c>
      <c r="I40" s="20">
        <v>4</v>
      </c>
      <c r="J40" s="20">
        <v>4</v>
      </c>
      <c r="K40" s="20">
        <v>4</v>
      </c>
      <c r="L40" s="20">
        <v>4</v>
      </c>
      <c r="M40" s="20">
        <v>4</v>
      </c>
      <c r="N40" s="20">
        <v>4</v>
      </c>
      <c r="O40" s="20">
        <v>4</v>
      </c>
      <c r="P40" s="20">
        <v>4</v>
      </c>
      <c r="Q40" s="20">
        <v>4</v>
      </c>
      <c r="R40" s="20">
        <v>4</v>
      </c>
      <c r="S40" s="20">
        <v>4</v>
      </c>
      <c r="T40" s="20">
        <v>4</v>
      </c>
      <c r="U40" s="20">
        <v>4</v>
      </c>
      <c r="V40" s="20">
        <v>4</v>
      </c>
      <c r="W40" s="20">
        <v>4</v>
      </c>
      <c r="X40" s="20">
        <v>4</v>
      </c>
      <c r="Y40" s="20">
        <v>4</v>
      </c>
      <c r="Z40" s="20">
        <v>4</v>
      </c>
      <c r="AA40" s="25">
        <v>0</v>
      </c>
      <c r="AB40" s="23">
        <v>0</v>
      </c>
      <c r="AC40" s="23">
        <v>0</v>
      </c>
      <c r="AD40" s="23">
        <v>0</v>
      </c>
      <c r="AE40" s="23">
        <v>0</v>
      </c>
    </row>
    <row r="41" spans="1:31" ht="14.25" customHeight="1">
      <c r="A41" s="63"/>
      <c r="B41" s="63"/>
      <c r="C41" s="53" t="s">
        <v>110</v>
      </c>
      <c r="D41" s="52"/>
      <c r="E41" s="51" t="s">
        <v>52</v>
      </c>
      <c r="F41" s="52"/>
      <c r="G41" s="20">
        <v>7</v>
      </c>
      <c r="H41" s="20">
        <v>6</v>
      </c>
      <c r="I41" s="20">
        <v>6</v>
      </c>
      <c r="J41" s="20">
        <v>6</v>
      </c>
      <c r="K41" s="20">
        <v>6</v>
      </c>
      <c r="L41" s="20">
        <v>6</v>
      </c>
      <c r="M41" s="20">
        <v>6</v>
      </c>
      <c r="N41" s="20">
        <v>6</v>
      </c>
      <c r="O41" s="20">
        <v>6</v>
      </c>
      <c r="P41" s="20">
        <v>6</v>
      </c>
      <c r="Q41" s="20">
        <v>6</v>
      </c>
      <c r="R41" s="20">
        <v>6</v>
      </c>
      <c r="S41" s="20">
        <v>6</v>
      </c>
      <c r="T41" s="20">
        <v>6</v>
      </c>
      <c r="U41" s="20">
        <v>6</v>
      </c>
      <c r="V41" s="20">
        <v>6</v>
      </c>
      <c r="W41" s="20">
        <v>6</v>
      </c>
      <c r="X41" s="20">
        <v>6</v>
      </c>
      <c r="Y41" s="20">
        <v>6</v>
      </c>
      <c r="Z41" s="20">
        <v>6</v>
      </c>
      <c r="AA41" s="25">
        <v>0</v>
      </c>
      <c r="AB41" s="23">
        <v>0</v>
      </c>
      <c r="AC41" s="23">
        <v>0</v>
      </c>
      <c r="AD41" s="23">
        <v>0</v>
      </c>
      <c r="AE41" s="23">
        <v>0</v>
      </c>
    </row>
    <row r="42" spans="1:31" ht="14.25" customHeight="1">
      <c r="A42" s="63"/>
      <c r="B42" s="63"/>
      <c r="C42" s="51"/>
      <c r="D42" s="52"/>
      <c r="E42" s="51"/>
      <c r="F42" s="5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W42" s="23"/>
      <c r="X42" s="23"/>
      <c r="Y42" s="23"/>
      <c r="Z42" s="23"/>
      <c r="AA42" s="28">
        <v>1</v>
      </c>
      <c r="AB42" s="23"/>
      <c r="AC42" s="23"/>
      <c r="AD42" s="23"/>
      <c r="AE42" s="23"/>
    </row>
    <row r="43" spans="1:31" ht="14.25" customHeight="1">
      <c r="A43" s="63"/>
      <c r="B43" s="62" t="s">
        <v>66</v>
      </c>
      <c r="C43" s="53" t="s">
        <v>111</v>
      </c>
      <c r="D43" s="52"/>
      <c r="E43" s="51" t="s">
        <v>33</v>
      </c>
      <c r="F43" s="52"/>
      <c r="G43" s="20">
        <v>3</v>
      </c>
      <c r="H43" s="20">
        <v>3</v>
      </c>
      <c r="I43" s="20">
        <v>3</v>
      </c>
      <c r="J43" s="20">
        <v>3</v>
      </c>
      <c r="K43" s="20">
        <v>3</v>
      </c>
      <c r="L43" s="20">
        <v>3</v>
      </c>
      <c r="M43" s="20">
        <v>3</v>
      </c>
      <c r="N43" s="20">
        <v>3</v>
      </c>
      <c r="O43" s="20">
        <v>3</v>
      </c>
      <c r="P43" s="20">
        <v>3</v>
      </c>
      <c r="Q43" s="20">
        <v>3</v>
      </c>
      <c r="R43" s="20">
        <v>3</v>
      </c>
      <c r="S43" s="25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7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</row>
    <row r="44" spans="1:31" ht="14.25" customHeight="1">
      <c r="A44" s="63"/>
      <c r="B44" s="63"/>
      <c r="C44" s="53" t="s">
        <v>112</v>
      </c>
      <c r="D44" s="52"/>
      <c r="E44" s="51" t="s">
        <v>33</v>
      </c>
      <c r="F44" s="52"/>
      <c r="G44" s="20">
        <v>2</v>
      </c>
      <c r="H44" s="20">
        <v>3</v>
      </c>
      <c r="I44" s="20">
        <v>3</v>
      </c>
      <c r="J44" s="20">
        <v>3</v>
      </c>
      <c r="K44" s="20">
        <v>3</v>
      </c>
      <c r="L44" s="20">
        <v>3</v>
      </c>
      <c r="M44" s="20">
        <v>3</v>
      </c>
      <c r="N44" s="20">
        <v>3</v>
      </c>
      <c r="O44" s="20">
        <v>3</v>
      </c>
      <c r="P44" s="20">
        <v>3</v>
      </c>
      <c r="Q44" s="20">
        <v>3</v>
      </c>
      <c r="R44" s="20">
        <v>3</v>
      </c>
      <c r="S44" s="20">
        <v>3</v>
      </c>
      <c r="T44" s="20">
        <v>3</v>
      </c>
      <c r="U44" s="20">
        <v>2</v>
      </c>
      <c r="V44" s="25">
        <v>0</v>
      </c>
      <c r="W44" s="20">
        <v>0</v>
      </c>
      <c r="X44" s="20">
        <v>0</v>
      </c>
      <c r="Y44" s="20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</row>
    <row r="45" spans="1:31" ht="14.25" customHeight="1">
      <c r="A45" s="63"/>
      <c r="B45" s="63"/>
      <c r="C45" s="51"/>
      <c r="D45" s="52"/>
      <c r="E45" s="51"/>
      <c r="F45" s="5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4">
        <v>1</v>
      </c>
      <c r="W45" s="23"/>
      <c r="X45" s="23"/>
      <c r="Y45" s="35"/>
      <c r="Z45" s="23"/>
      <c r="AA45" s="23"/>
      <c r="AB45" s="23"/>
      <c r="AC45" s="23"/>
      <c r="AD45" s="23"/>
      <c r="AE45" s="23"/>
    </row>
    <row r="46" spans="1:31" ht="14.25" customHeight="1">
      <c r="A46" s="63"/>
      <c r="B46" s="63"/>
      <c r="C46" s="53" t="s">
        <v>113</v>
      </c>
      <c r="D46" s="52"/>
      <c r="E46" s="51" t="s">
        <v>37</v>
      </c>
      <c r="F46" s="52"/>
      <c r="G46" s="20">
        <v>3</v>
      </c>
      <c r="H46" s="20">
        <v>3</v>
      </c>
      <c r="I46" s="20">
        <v>3</v>
      </c>
      <c r="J46" s="20">
        <v>3</v>
      </c>
      <c r="K46" s="20">
        <v>3</v>
      </c>
      <c r="L46" s="20">
        <v>3</v>
      </c>
      <c r="M46" s="20">
        <v>3</v>
      </c>
      <c r="N46" s="20">
        <v>3</v>
      </c>
      <c r="O46" s="20">
        <v>3</v>
      </c>
      <c r="P46" s="20">
        <v>3</v>
      </c>
      <c r="Q46" s="20">
        <v>3</v>
      </c>
      <c r="R46" s="20">
        <v>3</v>
      </c>
      <c r="S46" s="20">
        <v>3</v>
      </c>
      <c r="T46" s="20">
        <v>3</v>
      </c>
      <c r="U46" s="20">
        <v>3</v>
      </c>
      <c r="V46" s="20">
        <v>3</v>
      </c>
      <c r="W46" s="20">
        <v>3</v>
      </c>
      <c r="X46" s="20">
        <v>3</v>
      </c>
      <c r="Y46" s="25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</row>
    <row r="47" spans="1:31" ht="14.25" customHeight="1">
      <c r="A47" s="63"/>
      <c r="B47" s="64"/>
      <c r="C47" s="53" t="s">
        <v>114</v>
      </c>
      <c r="D47" s="52"/>
      <c r="E47" s="51" t="s">
        <v>37</v>
      </c>
      <c r="F47" s="52"/>
      <c r="G47" s="20">
        <v>3</v>
      </c>
      <c r="H47" s="20">
        <v>3</v>
      </c>
      <c r="I47" s="20">
        <v>3</v>
      </c>
      <c r="J47" s="20">
        <v>3</v>
      </c>
      <c r="K47" s="20">
        <v>3</v>
      </c>
      <c r="L47" s="20">
        <v>3</v>
      </c>
      <c r="M47" s="20">
        <v>3</v>
      </c>
      <c r="N47" s="20">
        <v>3</v>
      </c>
      <c r="O47" s="20">
        <v>3</v>
      </c>
      <c r="P47" s="20">
        <v>3</v>
      </c>
      <c r="Q47" s="20">
        <v>3</v>
      </c>
      <c r="R47" s="20">
        <v>3</v>
      </c>
      <c r="S47" s="20">
        <v>3</v>
      </c>
      <c r="T47" s="20">
        <v>3</v>
      </c>
      <c r="U47" s="20">
        <v>3</v>
      </c>
      <c r="V47" s="20">
        <v>3</v>
      </c>
      <c r="W47" s="20">
        <v>3</v>
      </c>
      <c r="X47" s="20">
        <v>3</v>
      </c>
      <c r="Y47" s="20">
        <v>3</v>
      </c>
      <c r="Z47" s="20">
        <v>3</v>
      </c>
      <c r="AA47" s="20">
        <v>3</v>
      </c>
      <c r="AB47" s="25">
        <v>0</v>
      </c>
      <c r="AC47" s="23">
        <v>0</v>
      </c>
      <c r="AD47" s="23">
        <v>0</v>
      </c>
      <c r="AE47" s="23">
        <v>0</v>
      </c>
    </row>
    <row r="48" spans="1:31" ht="14.25" customHeight="1">
      <c r="A48" s="63"/>
      <c r="B48" s="62" t="s">
        <v>74</v>
      </c>
      <c r="C48" s="53" t="s">
        <v>115</v>
      </c>
      <c r="D48" s="52"/>
      <c r="E48" s="51" t="s">
        <v>76</v>
      </c>
      <c r="F48" s="52"/>
      <c r="G48" s="20">
        <v>3</v>
      </c>
      <c r="H48" s="20">
        <v>3</v>
      </c>
      <c r="I48" s="20">
        <v>3</v>
      </c>
      <c r="J48" s="20">
        <v>3</v>
      </c>
      <c r="K48" s="20">
        <v>3</v>
      </c>
      <c r="L48" s="20">
        <v>3</v>
      </c>
      <c r="M48" s="20">
        <v>3</v>
      </c>
      <c r="N48" s="20">
        <v>3</v>
      </c>
      <c r="O48" s="20">
        <v>3</v>
      </c>
      <c r="P48" s="20">
        <v>3</v>
      </c>
      <c r="Q48" s="20">
        <v>3</v>
      </c>
      <c r="R48" s="20">
        <v>3</v>
      </c>
      <c r="S48" s="25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</row>
    <row r="49" spans="1:31" ht="14.25" customHeight="1">
      <c r="A49" s="63"/>
      <c r="B49" s="63"/>
      <c r="C49" s="53" t="s">
        <v>116</v>
      </c>
      <c r="D49" s="52"/>
      <c r="E49" s="51" t="s">
        <v>76</v>
      </c>
      <c r="F49" s="52"/>
      <c r="G49" s="20">
        <v>2</v>
      </c>
      <c r="H49" s="23">
        <v>4</v>
      </c>
      <c r="I49" s="23">
        <v>4</v>
      </c>
      <c r="J49" s="23">
        <v>4</v>
      </c>
      <c r="K49" s="23">
        <v>4</v>
      </c>
      <c r="L49" s="23">
        <v>4</v>
      </c>
      <c r="M49" s="23">
        <v>4</v>
      </c>
      <c r="N49" s="23">
        <v>4</v>
      </c>
      <c r="O49" s="23">
        <v>4</v>
      </c>
      <c r="P49" s="23">
        <v>4</v>
      </c>
      <c r="Q49" s="23">
        <v>4</v>
      </c>
      <c r="R49" s="23">
        <v>4</v>
      </c>
      <c r="S49" s="23">
        <v>4</v>
      </c>
      <c r="T49" s="23">
        <v>4</v>
      </c>
      <c r="U49" s="20">
        <v>2</v>
      </c>
      <c r="V49" s="25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</row>
    <row r="50" spans="1:31" ht="14.25" customHeight="1">
      <c r="A50" s="63"/>
      <c r="B50" s="63"/>
      <c r="C50" s="72"/>
      <c r="D50" s="52"/>
      <c r="E50" s="51"/>
      <c r="F50" s="5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6">
        <v>2</v>
      </c>
      <c r="W50" s="23"/>
      <c r="X50" s="23"/>
      <c r="Y50" s="23"/>
      <c r="Z50" s="35"/>
      <c r="AA50" s="23"/>
      <c r="AB50" s="23"/>
      <c r="AC50" s="23"/>
      <c r="AD50" s="23"/>
      <c r="AE50" s="23"/>
    </row>
    <row r="51" spans="1:31" ht="14.25" customHeight="1">
      <c r="A51" s="63"/>
      <c r="B51" s="63"/>
      <c r="C51" s="53" t="s">
        <v>117</v>
      </c>
      <c r="D51" s="52"/>
      <c r="E51" s="51" t="s">
        <v>76</v>
      </c>
      <c r="F51" s="52"/>
      <c r="G51" s="20">
        <v>5</v>
      </c>
      <c r="H51" s="20">
        <v>5</v>
      </c>
      <c r="I51" s="20">
        <v>5</v>
      </c>
      <c r="J51" s="20">
        <v>5</v>
      </c>
      <c r="K51" s="20">
        <v>5</v>
      </c>
      <c r="L51" s="20">
        <v>5</v>
      </c>
      <c r="M51" s="20">
        <v>5</v>
      </c>
      <c r="N51" s="20">
        <v>5</v>
      </c>
      <c r="O51" s="20">
        <v>5</v>
      </c>
      <c r="P51" s="20">
        <v>5</v>
      </c>
      <c r="Q51" s="20">
        <v>5</v>
      </c>
      <c r="R51" s="20">
        <v>5</v>
      </c>
      <c r="S51" s="20">
        <v>5</v>
      </c>
      <c r="T51" s="20">
        <v>5</v>
      </c>
      <c r="U51" s="20">
        <v>5</v>
      </c>
      <c r="V51" s="20">
        <v>5</v>
      </c>
      <c r="W51" s="20">
        <v>5</v>
      </c>
      <c r="X51" s="20">
        <v>5</v>
      </c>
      <c r="Y51" s="25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</row>
    <row r="52" spans="1:31" ht="14.25" customHeight="1">
      <c r="A52" s="63"/>
      <c r="B52" s="64"/>
      <c r="C52" s="53" t="s">
        <v>118</v>
      </c>
      <c r="D52" s="52"/>
      <c r="E52" s="51" t="s">
        <v>76</v>
      </c>
      <c r="F52" s="52"/>
      <c r="G52" s="20">
        <v>5</v>
      </c>
      <c r="H52" s="20">
        <v>5</v>
      </c>
      <c r="I52" s="20">
        <v>5</v>
      </c>
      <c r="J52" s="20">
        <v>5</v>
      </c>
      <c r="K52" s="20">
        <v>5</v>
      </c>
      <c r="L52" s="20">
        <v>5</v>
      </c>
      <c r="M52" s="20">
        <v>5</v>
      </c>
      <c r="N52" s="20">
        <v>5</v>
      </c>
      <c r="O52" s="20">
        <v>5</v>
      </c>
      <c r="P52" s="20">
        <v>5</v>
      </c>
      <c r="Q52" s="20">
        <v>5</v>
      </c>
      <c r="R52" s="20">
        <v>5</v>
      </c>
      <c r="S52" s="20">
        <v>5</v>
      </c>
      <c r="T52" s="20">
        <v>5</v>
      </c>
      <c r="U52" s="20">
        <v>5</v>
      </c>
      <c r="V52" s="20">
        <v>5</v>
      </c>
      <c r="W52" s="20">
        <v>5</v>
      </c>
      <c r="X52" s="20">
        <v>5</v>
      </c>
      <c r="Y52" s="20">
        <v>5</v>
      </c>
      <c r="Z52" s="20">
        <v>5</v>
      </c>
      <c r="AA52" s="20">
        <v>5</v>
      </c>
      <c r="AB52" s="25">
        <v>0</v>
      </c>
      <c r="AC52" s="23">
        <v>0</v>
      </c>
      <c r="AD52" s="23">
        <v>0</v>
      </c>
      <c r="AE52" s="23">
        <v>0</v>
      </c>
    </row>
    <row r="53" spans="1:31" ht="14.25" customHeight="1">
      <c r="A53" s="63"/>
      <c r="B53" s="62" t="s">
        <v>83</v>
      </c>
      <c r="C53" s="53" t="s">
        <v>119</v>
      </c>
      <c r="D53" s="52"/>
      <c r="E53" s="51" t="s">
        <v>33</v>
      </c>
      <c r="F53" s="52"/>
      <c r="G53" s="23">
        <v>1</v>
      </c>
      <c r="H53" s="23">
        <v>1</v>
      </c>
      <c r="I53" s="23">
        <v>1</v>
      </c>
      <c r="J53" s="23">
        <v>1</v>
      </c>
      <c r="K53" s="23">
        <v>1</v>
      </c>
      <c r="L53" s="23">
        <v>1</v>
      </c>
      <c r="M53" s="23">
        <v>1</v>
      </c>
      <c r="N53" s="23">
        <v>1</v>
      </c>
      <c r="O53" s="23">
        <v>1</v>
      </c>
      <c r="P53" s="23">
        <v>1</v>
      </c>
      <c r="Q53" s="23">
        <v>1</v>
      </c>
      <c r="R53" s="23">
        <v>1</v>
      </c>
      <c r="S53" s="23">
        <v>1</v>
      </c>
      <c r="T53" s="23">
        <v>1</v>
      </c>
      <c r="U53" s="23">
        <v>1</v>
      </c>
      <c r="V53" s="23">
        <v>1</v>
      </c>
      <c r="W53" s="23">
        <v>1</v>
      </c>
      <c r="X53" s="23">
        <v>1</v>
      </c>
      <c r="Y53" s="23">
        <v>1</v>
      </c>
      <c r="Z53" s="23">
        <v>1</v>
      </c>
      <c r="AA53" s="23">
        <v>1</v>
      </c>
      <c r="AB53" s="23">
        <v>1</v>
      </c>
      <c r="AC53" s="23">
        <v>1</v>
      </c>
      <c r="AD53" s="25">
        <v>0</v>
      </c>
      <c r="AE53" s="23">
        <v>0</v>
      </c>
    </row>
    <row r="54" spans="1:31" ht="14.25" customHeight="1">
      <c r="A54" s="63"/>
      <c r="B54" s="63"/>
      <c r="C54" s="53" t="s">
        <v>120</v>
      </c>
      <c r="D54" s="52"/>
      <c r="E54" s="51" t="s">
        <v>33</v>
      </c>
      <c r="F54" s="52"/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20">
        <v>1</v>
      </c>
      <c r="Q54" s="20">
        <v>1</v>
      </c>
      <c r="R54" s="20">
        <v>1</v>
      </c>
      <c r="S54" s="20">
        <v>1</v>
      </c>
      <c r="T54" s="20">
        <v>1</v>
      </c>
      <c r="U54" s="20">
        <v>1</v>
      </c>
      <c r="V54" s="20">
        <v>1</v>
      </c>
      <c r="W54" s="20">
        <v>1</v>
      </c>
      <c r="X54" s="20">
        <v>1</v>
      </c>
      <c r="Y54" s="20">
        <v>1</v>
      </c>
      <c r="Z54" s="20">
        <v>1</v>
      </c>
      <c r="AA54" s="20">
        <v>1</v>
      </c>
      <c r="AB54" s="20">
        <v>1</v>
      </c>
      <c r="AC54" s="20">
        <v>1</v>
      </c>
      <c r="AD54" s="25">
        <v>0</v>
      </c>
      <c r="AE54" s="23">
        <v>0</v>
      </c>
    </row>
    <row r="55" spans="1:31" ht="14.25" customHeight="1">
      <c r="A55" s="63"/>
      <c r="B55" s="63"/>
      <c r="C55" s="53" t="s">
        <v>121</v>
      </c>
      <c r="D55" s="52"/>
      <c r="E55" s="51" t="s">
        <v>37</v>
      </c>
      <c r="F55" s="52"/>
      <c r="G55" s="20">
        <v>1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0">
        <v>1</v>
      </c>
      <c r="W55" s="20">
        <v>1</v>
      </c>
      <c r="X55" s="20">
        <v>1</v>
      </c>
      <c r="Y55" s="20">
        <v>1</v>
      </c>
      <c r="Z55" s="20">
        <v>1</v>
      </c>
      <c r="AA55" s="20">
        <v>1</v>
      </c>
      <c r="AB55" s="20">
        <v>1</v>
      </c>
      <c r="AC55" s="20">
        <v>1</v>
      </c>
      <c r="AD55" s="25">
        <v>0</v>
      </c>
      <c r="AE55" s="23">
        <v>0</v>
      </c>
    </row>
    <row r="56" spans="1:31" ht="14.25" customHeight="1">
      <c r="A56" s="63"/>
      <c r="B56" s="64"/>
      <c r="C56" s="53" t="s">
        <v>122</v>
      </c>
      <c r="D56" s="52"/>
      <c r="E56" s="51" t="s">
        <v>37</v>
      </c>
      <c r="F56" s="52"/>
      <c r="G56" s="23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  <c r="P56" s="20">
        <v>1</v>
      </c>
      <c r="Q56" s="20">
        <v>1</v>
      </c>
      <c r="R56" s="20">
        <v>1</v>
      </c>
      <c r="S56" s="20">
        <v>1</v>
      </c>
      <c r="T56" s="20">
        <v>1</v>
      </c>
      <c r="U56" s="20">
        <v>1</v>
      </c>
      <c r="V56" s="20">
        <v>1</v>
      </c>
      <c r="W56" s="20">
        <v>1</v>
      </c>
      <c r="X56" s="20">
        <v>1</v>
      </c>
      <c r="Y56" s="20">
        <v>1</v>
      </c>
      <c r="Z56" s="20">
        <v>1</v>
      </c>
      <c r="AA56" s="20">
        <v>1</v>
      </c>
      <c r="AB56" s="20">
        <v>1</v>
      </c>
      <c r="AC56" s="20">
        <v>1</v>
      </c>
      <c r="AD56" s="25">
        <v>0</v>
      </c>
      <c r="AE56" s="23">
        <v>0</v>
      </c>
    </row>
    <row r="57" spans="1:31" ht="14.25" customHeight="1">
      <c r="A57" s="63"/>
      <c r="B57" s="62" t="s">
        <v>123</v>
      </c>
      <c r="C57" s="53" t="s">
        <v>124</v>
      </c>
      <c r="D57" s="52"/>
      <c r="E57" s="51" t="s">
        <v>29</v>
      </c>
      <c r="F57" s="52"/>
      <c r="G57" s="20">
        <v>4</v>
      </c>
      <c r="H57" s="20">
        <v>4</v>
      </c>
      <c r="I57" s="20">
        <v>4</v>
      </c>
      <c r="J57" s="20">
        <v>4</v>
      </c>
      <c r="K57" s="20">
        <v>4</v>
      </c>
      <c r="L57" s="20">
        <v>4</v>
      </c>
      <c r="M57" s="20">
        <v>4</v>
      </c>
      <c r="N57" s="20">
        <v>4</v>
      </c>
      <c r="O57" s="20">
        <v>4</v>
      </c>
      <c r="P57" s="20">
        <v>4</v>
      </c>
      <c r="Q57" s="20">
        <v>4</v>
      </c>
      <c r="R57" s="20">
        <v>4</v>
      </c>
      <c r="S57" s="20">
        <v>4</v>
      </c>
      <c r="T57" s="20">
        <v>4</v>
      </c>
      <c r="U57" s="20">
        <v>4</v>
      </c>
      <c r="V57" s="20">
        <v>4</v>
      </c>
      <c r="W57" s="20">
        <v>4</v>
      </c>
      <c r="X57" s="20">
        <v>4</v>
      </c>
      <c r="Y57" s="20">
        <v>4</v>
      </c>
      <c r="Z57" s="20">
        <v>4</v>
      </c>
      <c r="AA57" s="20">
        <v>4</v>
      </c>
      <c r="AB57" s="20">
        <v>4</v>
      </c>
      <c r="AC57" s="20">
        <v>4</v>
      </c>
      <c r="AD57" s="20">
        <v>4</v>
      </c>
      <c r="AE57" s="25">
        <v>0</v>
      </c>
    </row>
    <row r="58" spans="1:31" ht="14.25" customHeight="1">
      <c r="A58" s="63"/>
      <c r="B58" s="64"/>
      <c r="C58" s="53" t="s">
        <v>125</v>
      </c>
      <c r="D58" s="52"/>
      <c r="E58" s="51" t="s">
        <v>29</v>
      </c>
      <c r="F58" s="52"/>
      <c r="G58" s="20">
        <v>3</v>
      </c>
      <c r="H58" s="20">
        <v>3</v>
      </c>
      <c r="I58" s="20">
        <v>3</v>
      </c>
      <c r="J58" s="20">
        <v>3</v>
      </c>
      <c r="K58" s="20">
        <v>3</v>
      </c>
      <c r="L58" s="20">
        <v>3</v>
      </c>
      <c r="M58" s="20">
        <v>3</v>
      </c>
      <c r="N58" s="20">
        <v>3</v>
      </c>
      <c r="O58" s="20">
        <v>3</v>
      </c>
      <c r="P58" s="20">
        <v>3</v>
      </c>
      <c r="Q58" s="20">
        <v>3</v>
      </c>
      <c r="R58" s="20">
        <v>3</v>
      </c>
      <c r="S58" s="20">
        <v>3</v>
      </c>
      <c r="T58" s="20">
        <v>3</v>
      </c>
      <c r="U58" s="20">
        <v>3</v>
      </c>
      <c r="V58" s="20">
        <v>3</v>
      </c>
      <c r="W58" s="20">
        <v>3</v>
      </c>
      <c r="X58" s="20">
        <v>3</v>
      </c>
      <c r="Y58" s="20">
        <v>3</v>
      </c>
      <c r="Z58" s="20">
        <v>3</v>
      </c>
      <c r="AA58" s="20">
        <v>3</v>
      </c>
      <c r="AB58" s="20">
        <v>3</v>
      </c>
      <c r="AC58" s="20">
        <v>3</v>
      </c>
      <c r="AD58" s="20">
        <v>3</v>
      </c>
      <c r="AE58" s="25">
        <v>0</v>
      </c>
    </row>
    <row r="59" spans="1:31" ht="14.25" customHeight="1">
      <c r="A59" s="63"/>
      <c r="B59" s="74" t="s">
        <v>20</v>
      </c>
      <c r="C59" s="66"/>
      <c r="D59" s="67"/>
      <c r="E59" s="71" t="s">
        <v>13</v>
      </c>
      <c r="F59" s="52"/>
      <c r="G59" s="51">
        <f>SUM(G16:G58)</f>
        <v>118</v>
      </c>
      <c r="H59" s="52"/>
      <c r="I59" s="23">
        <f>SUM(I16:I58)</f>
        <v>127</v>
      </c>
      <c r="J59" s="23">
        <f>SUM(J16:J58)</f>
        <v>117</v>
      </c>
      <c r="K59" s="23">
        <f>SUM(K16:K58)-K18</f>
        <v>115</v>
      </c>
      <c r="L59" s="23">
        <f>SUM(L16:L58)</f>
        <v>114</v>
      </c>
      <c r="M59" s="23">
        <f>SUM(M16:M58)</f>
        <v>109</v>
      </c>
      <c r="N59" s="23">
        <f>SUM(N16:N58)</f>
        <v>108</v>
      </c>
      <c r="O59" s="23">
        <f>SUM(O16:O58)-O25</f>
        <v>105</v>
      </c>
      <c r="P59" s="23">
        <f>SUM(P16:P58)</f>
        <v>103</v>
      </c>
      <c r="Q59" s="23">
        <f>SUM(Q16:Q58)-Q33</f>
        <v>89</v>
      </c>
      <c r="R59" s="23">
        <f>SUM(R16:R58)</f>
        <v>86</v>
      </c>
      <c r="S59" s="23">
        <f>SUM(S16:S58)</f>
        <v>80</v>
      </c>
      <c r="T59" s="23">
        <f>SUM(T16:T58)</f>
        <v>80</v>
      </c>
      <c r="U59" s="23">
        <f>SUM(U16:U58)</f>
        <v>71</v>
      </c>
      <c r="V59" s="23">
        <f>SUM(V16:V58)-V45-V50</f>
        <v>62</v>
      </c>
      <c r="W59" s="23">
        <f t="shared" ref="W59:AB59" si="1">SUM(W16:W58)</f>
        <v>62</v>
      </c>
      <c r="X59" s="23">
        <f t="shared" si="1"/>
        <v>52</v>
      </c>
      <c r="Y59" s="23">
        <f t="shared" si="1"/>
        <v>41</v>
      </c>
      <c r="Z59" s="23">
        <f t="shared" si="1"/>
        <v>41</v>
      </c>
      <c r="AA59" s="23">
        <f t="shared" si="1"/>
        <v>32</v>
      </c>
      <c r="AB59" s="23">
        <f t="shared" si="1"/>
        <v>17</v>
      </c>
      <c r="AC59" s="23">
        <f>SUM(AC16:AC58)-AC31</f>
        <v>11</v>
      </c>
      <c r="AD59" s="23">
        <f>SUM(AD16:AD58)</f>
        <v>7</v>
      </c>
      <c r="AE59" s="23">
        <f>SUM(AE16:AE58)</f>
        <v>0</v>
      </c>
    </row>
    <row r="60" spans="1:31" ht="14.25" customHeight="1">
      <c r="A60" s="64"/>
      <c r="B60" s="68"/>
      <c r="C60" s="69"/>
      <c r="D60" s="70"/>
      <c r="E60" s="71" t="s">
        <v>14</v>
      </c>
      <c r="F60" s="52"/>
      <c r="G60" s="51">
        <f>SUM(H16:H58)</f>
        <v>127</v>
      </c>
      <c r="H60" s="52"/>
      <c r="I60" s="23">
        <f>SUM(I16:I58)</f>
        <v>127</v>
      </c>
      <c r="J60" s="23">
        <f>SUM(J16:J58)+K18</f>
        <v>119</v>
      </c>
      <c r="K60" s="23">
        <f>SUM(K16:K58)-K18</f>
        <v>115</v>
      </c>
      <c r="L60" s="23">
        <f>SUM(L16:L58)</f>
        <v>114</v>
      </c>
      <c r="M60" s="23">
        <f>SUM(M16:M58)</f>
        <v>109</v>
      </c>
      <c r="N60" s="23">
        <f>SUM(N16:N58)+O25</f>
        <v>110</v>
      </c>
      <c r="O60" s="23">
        <f>SUM(O16:O58)-O25</f>
        <v>105</v>
      </c>
      <c r="P60" s="23">
        <f>SUM(P16:P58)+Q33</f>
        <v>105</v>
      </c>
      <c r="Q60" s="23">
        <f>SUM(Q16:Q58)-Q33</f>
        <v>89</v>
      </c>
      <c r="R60" s="23">
        <f>SUM(R16:R58)</f>
        <v>86</v>
      </c>
      <c r="S60" s="23">
        <f>SUM(S16:S58)</f>
        <v>80</v>
      </c>
      <c r="T60" s="23">
        <f>SUM(T16:T58)</f>
        <v>80</v>
      </c>
      <c r="U60" s="23">
        <f>SUM(U16:U58)+V50+V45-U37</f>
        <v>72</v>
      </c>
      <c r="V60" s="23">
        <f>SUM(V16:V58)-V50-V45</f>
        <v>62</v>
      </c>
      <c r="W60" s="23">
        <f>SUM(W16:W58)</f>
        <v>62</v>
      </c>
      <c r="X60" s="23">
        <f>SUM(X16:X58)</f>
        <v>52</v>
      </c>
      <c r="Y60" s="23">
        <f>SUM(Y16:Y58)</f>
        <v>41</v>
      </c>
      <c r="Z60" s="23">
        <f>SUM(Z16:Z58)</f>
        <v>41</v>
      </c>
      <c r="AA60" s="23">
        <f>SUM(AA16:AA58)-AA42</f>
        <v>31</v>
      </c>
      <c r="AB60" s="23">
        <f>SUM(AB16:AB58)+AC31</f>
        <v>20</v>
      </c>
      <c r="AC60" s="23">
        <f>SUM(AC16:AC58)-AC31</f>
        <v>11</v>
      </c>
      <c r="AD60" s="23">
        <f t="shared" ref="AD60:AE60" si="2">SUM(AD16:AD58)</f>
        <v>7</v>
      </c>
      <c r="AE60" s="23">
        <f t="shared" si="2"/>
        <v>0</v>
      </c>
    </row>
    <row r="61" spans="1:31" ht="14.25" customHeight="1"/>
    <row r="62" spans="1:31" ht="14.25" customHeight="1"/>
    <row r="63" spans="1:31" ht="14.25" customHeight="1"/>
    <row r="64" spans="1:3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spans="3:4" ht="14.25" customHeight="1">
      <c r="C81" s="73"/>
      <c r="D81" s="54"/>
    </row>
    <row r="82" spans="3:4" ht="14.25" customHeight="1"/>
    <row r="83" spans="3:4" ht="14.25" customHeight="1"/>
    <row r="84" spans="3:4" ht="14.25" customHeight="1"/>
    <row r="85" spans="3:4" ht="14.25" customHeight="1"/>
    <row r="86" spans="3:4" ht="14.25" customHeight="1"/>
    <row r="87" spans="3:4" ht="14.25" customHeight="1"/>
    <row r="88" spans="3:4" ht="14.25" customHeight="1"/>
    <row r="89" spans="3:4" ht="14.25" customHeight="1"/>
    <row r="90" spans="3:4" ht="14.25" customHeight="1"/>
    <row r="91" spans="3:4" ht="14.25" customHeight="1"/>
    <row r="92" spans="3:4" ht="14.25" customHeight="1"/>
    <row r="93" spans="3:4" ht="14.25" customHeight="1"/>
    <row r="94" spans="3:4" ht="14.25" customHeight="1"/>
    <row r="95" spans="3:4" ht="14.25" customHeight="1"/>
    <row r="96" spans="3:4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108">
    <mergeCell ref="C32:D32"/>
    <mergeCell ref="B53:B56"/>
    <mergeCell ref="B57:B58"/>
    <mergeCell ref="A4:B4"/>
    <mergeCell ref="A16:A60"/>
    <mergeCell ref="B20:B25"/>
    <mergeCell ref="B26:B31"/>
    <mergeCell ref="B32:B42"/>
    <mergeCell ref="B43:B47"/>
    <mergeCell ref="B48:B52"/>
    <mergeCell ref="C25:D25"/>
    <mergeCell ref="C54:D54"/>
    <mergeCell ref="C55:D55"/>
    <mergeCell ref="C56:D56"/>
    <mergeCell ref="C43:D43"/>
    <mergeCell ref="C33:D33"/>
    <mergeCell ref="C34:D34"/>
    <mergeCell ref="C35:D35"/>
    <mergeCell ref="C36:D36"/>
    <mergeCell ref="E25:F25"/>
    <mergeCell ref="E26:F26"/>
    <mergeCell ref="C26:D26"/>
    <mergeCell ref="C27:D27"/>
    <mergeCell ref="C28:D28"/>
    <mergeCell ref="C29:D29"/>
    <mergeCell ref="C30:D30"/>
    <mergeCell ref="C31:D31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81:D81"/>
    <mergeCell ref="E55:F55"/>
    <mergeCell ref="E56:F56"/>
    <mergeCell ref="C57:D57"/>
    <mergeCell ref="E57:F57"/>
    <mergeCell ref="C58:D58"/>
    <mergeCell ref="E58:F58"/>
    <mergeCell ref="B59:D60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G59:H59"/>
    <mergeCell ref="G60:H60"/>
    <mergeCell ref="E50:F50"/>
    <mergeCell ref="E51:F51"/>
    <mergeCell ref="C52:D52"/>
    <mergeCell ref="E52:F52"/>
    <mergeCell ref="C53:D53"/>
    <mergeCell ref="E53:F53"/>
    <mergeCell ref="E54:F54"/>
    <mergeCell ref="E59:F59"/>
    <mergeCell ref="E60:F60"/>
    <mergeCell ref="E43:F43"/>
    <mergeCell ref="C44:D44"/>
    <mergeCell ref="E44:F44"/>
    <mergeCell ref="C45:D45"/>
    <mergeCell ref="E45:F45"/>
    <mergeCell ref="C49:D49"/>
    <mergeCell ref="C50:D50"/>
    <mergeCell ref="C51:D51"/>
    <mergeCell ref="C46:D46"/>
    <mergeCell ref="E46:F46"/>
    <mergeCell ref="C47:D47"/>
    <mergeCell ref="E47:F47"/>
    <mergeCell ref="C48:D48"/>
    <mergeCell ref="E48:F48"/>
    <mergeCell ref="E49:F49"/>
    <mergeCell ref="E36:F36"/>
    <mergeCell ref="C37:D37"/>
    <mergeCell ref="E37:F37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</mergeCells>
  <pageMargins left="0.25" right="0.25" top="0.75" bottom="0.75" header="0.3" footer="0.3"/>
  <pageSetup paperSize="8"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K10" sqref="K10"/>
    </sheetView>
  </sheetViews>
  <sheetFormatPr defaultColWidth="14.42578125" defaultRowHeight="15" customHeight="1"/>
  <cols>
    <col min="1" max="1" width="8.7109375" customWidth="1"/>
    <col min="2" max="11" width="10" customWidth="1"/>
    <col min="12" max="26" width="8.7109375" customWidth="1"/>
  </cols>
  <sheetData>
    <row r="1" spans="1:11" ht="14.25" customHeight="1">
      <c r="A1" s="79" t="s">
        <v>126</v>
      </c>
      <c r="B1" s="80"/>
      <c r="C1" s="80"/>
      <c r="D1" s="80"/>
      <c r="E1" s="80"/>
      <c r="F1" s="80"/>
      <c r="G1" s="80"/>
      <c r="H1" s="80"/>
      <c r="I1" s="80"/>
      <c r="J1" s="80"/>
      <c r="K1" s="78"/>
    </row>
    <row r="2" spans="1:11" ht="14.25" customHeight="1">
      <c r="A2" s="81"/>
      <c r="B2" s="83" t="s">
        <v>37</v>
      </c>
      <c r="C2" s="52"/>
      <c r="D2" s="83" t="s">
        <v>55</v>
      </c>
      <c r="E2" s="52"/>
      <c r="F2" s="83" t="s">
        <v>52</v>
      </c>
      <c r="G2" s="52"/>
      <c r="H2" s="83" t="s">
        <v>33</v>
      </c>
      <c r="I2" s="52"/>
      <c r="J2" s="83" t="s">
        <v>42</v>
      </c>
      <c r="K2" s="84"/>
    </row>
    <row r="3" spans="1:11" ht="14.25" customHeight="1">
      <c r="A3" s="82"/>
      <c r="B3" s="39" t="s">
        <v>13</v>
      </c>
      <c r="C3" s="39" t="s">
        <v>14</v>
      </c>
      <c r="D3" s="39" t="s">
        <v>13</v>
      </c>
      <c r="E3" s="39" t="s">
        <v>14</v>
      </c>
      <c r="F3" s="39" t="s">
        <v>13</v>
      </c>
      <c r="G3" s="39" t="s">
        <v>14</v>
      </c>
      <c r="H3" s="39" t="s">
        <v>13</v>
      </c>
      <c r="I3" s="39" t="s">
        <v>14</v>
      </c>
      <c r="J3" s="39" t="s">
        <v>13</v>
      </c>
      <c r="K3" s="40" t="s">
        <v>14</v>
      </c>
    </row>
    <row r="4" spans="1:11" ht="14.25" customHeight="1">
      <c r="A4" s="41" t="s">
        <v>3</v>
      </c>
      <c r="B4" s="42">
        <f ca="1">'Sprint 1'!$D$8</f>
        <v>47.1</v>
      </c>
      <c r="C4" s="42">
        <f ca="1">'Sprint 1'!$E$8</f>
        <v>53.6</v>
      </c>
      <c r="D4" s="42">
        <f ca="1">'Sprint 1'!$D$9</f>
        <v>43.6</v>
      </c>
      <c r="E4" s="42">
        <f ca="1">'Sprint 1'!$E$9</f>
        <v>44.6</v>
      </c>
      <c r="F4" s="42">
        <f ca="1">'Sprint 1'!$D$10</f>
        <v>49.6</v>
      </c>
      <c r="G4" s="42">
        <f ca="1">'Sprint 1'!$E$10</f>
        <v>53.6</v>
      </c>
      <c r="H4" s="42">
        <f ca="1">'Sprint 1'!$D$11</f>
        <v>51.6</v>
      </c>
      <c r="I4" s="42">
        <f ca="1">'Sprint 1'!$E$11</f>
        <v>58.1</v>
      </c>
      <c r="J4" s="42">
        <f ca="1">'Sprint 1'!$D$12</f>
        <v>29.6</v>
      </c>
      <c r="K4" s="42">
        <f ca="1">'Sprint 1'!$E$12</f>
        <v>31.6</v>
      </c>
    </row>
    <row r="5" spans="1:11" ht="14.25" customHeight="1">
      <c r="A5" s="41" t="s">
        <v>92</v>
      </c>
      <c r="B5" s="42">
        <f ca="1">'Sprint 2'!$D$8</f>
        <v>21.1</v>
      </c>
      <c r="C5" s="42">
        <f ca="1">'Sprint 2'!$E$8</f>
        <v>24.6</v>
      </c>
      <c r="D5" s="42">
        <f ca="1">'Sprint 2'!$D$9</f>
        <v>25.1</v>
      </c>
      <c r="E5" s="42">
        <f ca="1">'Sprint 2'!$E$9</f>
        <v>26.1</v>
      </c>
      <c r="F5" s="42">
        <f ca="1">'Sprint 2'!$D$10</f>
        <v>38.1</v>
      </c>
      <c r="G5" s="42">
        <f ca="1">'Sprint 2'!$E$10</f>
        <v>38.1</v>
      </c>
      <c r="H5" s="42">
        <f ca="1">'Sprint 2'!$D$11</f>
        <v>20.100000000000001</v>
      </c>
      <c r="I5" s="42">
        <f ca="1">'Sprint 2'!$E$11</f>
        <v>24.6</v>
      </c>
      <c r="J5" s="42">
        <f ca="1">'Sprint 2'!$D$12</f>
        <v>13.6</v>
      </c>
      <c r="K5" s="42">
        <f ca="1">'Sprint 2'!$E$12</f>
        <v>13.6</v>
      </c>
    </row>
    <row r="6" spans="1:11" ht="14.25" customHeight="1">
      <c r="A6" s="43" t="s">
        <v>20</v>
      </c>
      <c r="B6" s="44">
        <f t="shared" ref="B6:K6" ca="1" si="0">SUM(B4:B5)</f>
        <v>68.2</v>
      </c>
      <c r="C6" s="44">
        <f t="shared" ca="1" si="0"/>
        <v>78.2</v>
      </c>
      <c r="D6" s="44">
        <f t="shared" ca="1" si="0"/>
        <v>68.7</v>
      </c>
      <c r="E6" s="44">
        <f t="shared" ca="1" si="0"/>
        <v>70.7</v>
      </c>
      <c r="F6" s="44">
        <f t="shared" ca="1" si="0"/>
        <v>87.7</v>
      </c>
      <c r="G6" s="44">
        <f t="shared" ca="1" si="0"/>
        <v>91.7</v>
      </c>
      <c r="H6" s="44">
        <f t="shared" ca="1" si="0"/>
        <v>71.7</v>
      </c>
      <c r="I6" s="44">
        <f t="shared" ca="1" si="0"/>
        <v>82.7</v>
      </c>
      <c r="J6" s="44">
        <f t="shared" ca="1" si="0"/>
        <v>43.2</v>
      </c>
      <c r="K6" s="44">
        <f t="shared" ca="1" si="0"/>
        <v>45.2</v>
      </c>
    </row>
    <row r="7" spans="1:11" ht="14.25" customHeight="1"/>
    <row r="8" spans="1:11" ht="14.25" customHeight="1"/>
    <row r="9" spans="1:11" ht="14.25" customHeight="1">
      <c r="E9" s="77" t="s">
        <v>127</v>
      </c>
      <c r="F9" s="78"/>
    </row>
    <row r="10" spans="1:11" ht="14.25" customHeight="1">
      <c r="E10" s="45" t="s">
        <v>13</v>
      </c>
      <c r="F10" s="46">
        <f ca="1">SUMIF($B$3:$K$3,"Thực tế",$B$6:$K$6)</f>
        <v>339.5</v>
      </c>
    </row>
    <row r="11" spans="1:11" ht="14.25" customHeight="1">
      <c r="E11" s="47" t="s">
        <v>14</v>
      </c>
      <c r="F11" s="48">
        <f ca="1">SUMIF($B$3:$K$3,"Ước tính",$B$6:$K$6)</f>
        <v>368.5</v>
      </c>
    </row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</cp:lastModifiedBy>
  <cp:lastPrinted>2024-12-19T09:48:17Z</cp:lastPrinted>
  <dcterms:modified xsi:type="dcterms:W3CDTF">2024-12-19T09:54:13Z</dcterms:modified>
</cp:coreProperties>
</file>