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enesolutionsvietnam-my.sharepoint.com/personal/hieutran_genesolutions_vn/Documents/Microsoft Teams Chat Files/"/>
    </mc:Choice>
  </mc:AlternateContent>
  <xr:revisionPtr revIDLastSave="4" documentId="13_ncr:1_{FBA38676-D32F-4E37-AF35-F4EF8EE3B694}" xr6:coauthVersionLast="47" xr6:coauthVersionMax="47" xr10:uidLastSave="{53E58FCF-9EC4-0F42-B565-F6333BF1696B}"/>
  <bookViews>
    <workbookView xWindow="980" yWindow="500" windowWidth="26900" windowHeight="19080" xr2:uid="{6C6A42CE-3A28-46C0-BE15-31EA48287462}"/>
  </bookViews>
  <sheets>
    <sheet name="All_Sample_GW_MRD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xlnm._FilterDatabase" localSheetId="0" hidden="1">All_Sample_GW_MRD!$A$1:$AB$1552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30" i="2" l="1"/>
  <c r="I1430" i="2"/>
  <c r="H1430" i="2"/>
  <c r="G1430" i="2"/>
  <c r="F1430" i="2"/>
  <c r="E1430" i="2"/>
  <c r="K1429" i="2"/>
  <c r="I1429" i="2"/>
  <c r="H1429" i="2"/>
  <c r="G1429" i="2"/>
  <c r="F1429" i="2"/>
  <c r="E1429" i="2"/>
  <c r="K1428" i="2"/>
  <c r="I1428" i="2"/>
  <c r="H1428" i="2"/>
  <c r="G1428" i="2"/>
  <c r="F1428" i="2"/>
  <c r="E1428" i="2"/>
  <c r="K1427" i="2"/>
  <c r="I1427" i="2"/>
  <c r="H1427" i="2"/>
  <c r="G1427" i="2"/>
  <c r="F1427" i="2"/>
  <c r="E1427" i="2"/>
  <c r="K1426" i="2"/>
  <c r="I1426" i="2"/>
  <c r="H1426" i="2"/>
  <c r="G1426" i="2"/>
  <c r="F1426" i="2"/>
  <c r="E1426" i="2"/>
  <c r="K1425" i="2"/>
  <c r="I1425" i="2"/>
  <c r="H1425" i="2"/>
  <c r="G1425" i="2"/>
  <c r="F1425" i="2"/>
  <c r="E1425" i="2"/>
  <c r="K1424" i="2"/>
  <c r="I1424" i="2"/>
  <c r="H1424" i="2"/>
  <c r="G1424" i="2"/>
  <c r="F1424" i="2"/>
  <c r="E1424" i="2"/>
  <c r="K1423" i="2"/>
  <c r="I1423" i="2"/>
  <c r="H1423" i="2"/>
  <c r="G1423" i="2"/>
  <c r="F1423" i="2"/>
  <c r="E1423" i="2"/>
  <c r="K1422" i="2"/>
  <c r="I1422" i="2"/>
  <c r="H1422" i="2"/>
  <c r="G1422" i="2"/>
  <c r="F1422" i="2"/>
  <c r="E1422" i="2"/>
  <c r="K1421" i="2"/>
  <c r="I1421" i="2"/>
  <c r="H1421" i="2"/>
  <c r="G1421" i="2"/>
  <c r="F1421" i="2"/>
  <c r="E1421" i="2"/>
  <c r="K1420" i="2"/>
  <c r="I1420" i="2"/>
  <c r="H1420" i="2"/>
  <c r="G1420" i="2"/>
  <c r="F1420" i="2"/>
  <c r="E1420" i="2"/>
  <c r="K1419" i="2"/>
  <c r="I1419" i="2"/>
  <c r="H1419" i="2"/>
  <c r="G1419" i="2"/>
  <c r="F1419" i="2"/>
  <c r="E1419" i="2"/>
  <c r="K1418" i="2"/>
  <c r="I1418" i="2"/>
  <c r="H1418" i="2"/>
  <c r="G1418" i="2"/>
  <c r="F1418" i="2"/>
  <c r="E1418" i="2"/>
  <c r="K1417" i="2"/>
  <c r="I1417" i="2"/>
  <c r="H1417" i="2"/>
  <c r="G1417" i="2"/>
  <c r="F1417" i="2"/>
  <c r="E1417" i="2"/>
  <c r="K1416" i="2"/>
  <c r="I1416" i="2"/>
  <c r="H1416" i="2"/>
  <c r="G1416" i="2"/>
  <c r="F1416" i="2"/>
  <c r="E1416" i="2"/>
  <c r="K1415" i="2"/>
  <c r="I1415" i="2"/>
  <c r="H1415" i="2"/>
  <c r="G1415" i="2"/>
  <c r="F1415" i="2"/>
  <c r="E1415" i="2"/>
  <c r="K1414" i="2"/>
  <c r="I1414" i="2"/>
  <c r="H1414" i="2"/>
  <c r="G1414" i="2"/>
  <c r="F1414" i="2"/>
  <c r="E1414" i="2"/>
  <c r="K1413" i="2"/>
  <c r="I1413" i="2"/>
  <c r="H1413" i="2"/>
  <c r="G1413" i="2"/>
  <c r="F1413" i="2"/>
  <c r="E1413" i="2"/>
  <c r="K1412" i="2"/>
  <c r="I1412" i="2"/>
  <c r="H1412" i="2"/>
  <c r="G1412" i="2"/>
  <c r="F1412" i="2"/>
  <c r="E1412" i="2"/>
  <c r="K1411" i="2"/>
  <c r="I1411" i="2"/>
  <c r="H1411" i="2"/>
  <c r="G1411" i="2"/>
  <c r="F1411" i="2"/>
  <c r="E1411" i="2"/>
  <c r="K1410" i="2"/>
  <c r="I1410" i="2"/>
  <c r="H1410" i="2"/>
  <c r="G1410" i="2"/>
  <c r="F1410" i="2"/>
  <c r="E1410" i="2"/>
  <c r="K1383" i="2"/>
  <c r="I1383" i="2"/>
  <c r="H1383" i="2"/>
  <c r="G1383" i="2"/>
  <c r="F1383" i="2"/>
  <c r="E1383" i="2"/>
  <c r="K1382" i="2"/>
  <c r="I1382" i="2"/>
  <c r="H1382" i="2"/>
  <c r="G1382" i="2"/>
  <c r="F1382" i="2"/>
  <c r="E1382" i="2"/>
  <c r="K1381" i="2"/>
  <c r="I1381" i="2"/>
  <c r="H1381" i="2"/>
  <c r="G1381" i="2"/>
  <c r="F1381" i="2"/>
  <c r="E1381" i="2"/>
  <c r="K1380" i="2"/>
  <c r="I1380" i="2"/>
  <c r="H1380" i="2"/>
  <c r="G1380" i="2"/>
  <c r="F1380" i="2"/>
  <c r="E1380" i="2"/>
  <c r="K1379" i="2"/>
  <c r="I1379" i="2"/>
  <c r="H1379" i="2"/>
  <c r="G1379" i="2"/>
  <c r="F1379" i="2"/>
  <c r="E1379" i="2"/>
  <c r="K1378" i="2"/>
  <c r="I1378" i="2"/>
  <c r="H1378" i="2"/>
  <c r="G1378" i="2"/>
  <c r="F1378" i="2"/>
  <c r="E1378" i="2"/>
  <c r="K1377" i="2"/>
  <c r="I1377" i="2"/>
  <c r="H1377" i="2"/>
  <c r="G1377" i="2"/>
  <c r="F1377" i="2"/>
  <c r="E1377" i="2"/>
  <c r="K1376" i="2"/>
  <c r="I1376" i="2"/>
  <c r="H1376" i="2"/>
  <c r="G1376" i="2"/>
  <c r="F1376" i="2"/>
  <c r="E1376" i="2"/>
  <c r="K1375" i="2"/>
  <c r="I1375" i="2"/>
  <c r="H1375" i="2"/>
  <c r="G1375" i="2"/>
  <c r="F1375" i="2"/>
  <c r="E1375" i="2"/>
  <c r="K1374" i="2"/>
  <c r="I1374" i="2"/>
  <c r="H1374" i="2"/>
  <c r="G1374" i="2"/>
  <c r="F1374" i="2"/>
  <c r="E1374" i="2"/>
  <c r="K1373" i="2"/>
  <c r="I1373" i="2"/>
  <c r="H1373" i="2"/>
  <c r="G1373" i="2"/>
  <c r="F1373" i="2"/>
  <c r="E1373" i="2"/>
  <c r="K1372" i="2"/>
  <c r="I1372" i="2"/>
  <c r="H1372" i="2"/>
  <c r="G1372" i="2"/>
  <c r="F1372" i="2"/>
  <c r="E1372" i="2"/>
  <c r="K1371" i="2"/>
  <c r="I1371" i="2"/>
  <c r="H1371" i="2"/>
  <c r="G1371" i="2"/>
  <c r="F1371" i="2"/>
  <c r="E1371" i="2"/>
  <c r="K1370" i="2"/>
  <c r="I1370" i="2"/>
  <c r="H1370" i="2"/>
  <c r="G1370" i="2"/>
  <c r="F1370" i="2"/>
  <c r="E1370" i="2"/>
  <c r="K1369" i="2"/>
  <c r="I1369" i="2"/>
  <c r="H1369" i="2"/>
  <c r="G1369" i="2"/>
  <c r="F1369" i="2"/>
  <c r="E1369" i="2"/>
  <c r="K1368" i="2"/>
  <c r="I1368" i="2"/>
  <c r="H1368" i="2"/>
  <c r="G1368" i="2"/>
  <c r="F1368" i="2"/>
  <c r="E1368" i="2"/>
  <c r="K1367" i="2"/>
  <c r="I1367" i="2"/>
  <c r="H1367" i="2"/>
  <c r="G1367" i="2"/>
  <c r="F1367" i="2"/>
  <c r="E1367" i="2"/>
  <c r="K1366" i="2"/>
  <c r="I1366" i="2"/>
  <c r="H1366" i="2"/>
  <c r="G1366" i="2"/>
  <c r="F1366" i="2"/>
  <c r="E1366" i="2"/>
  <c r="K1365" i="2"/>
  <c r="I1365" i="2"/>
  <c r="H1365" i="2"/>
  <c r="G1365" i="2"/>
  <c r="F1365" i="2"/>
  <c r="E1365" i="2"/>
  <c r="K1364" i="2"/>
  <c r="I1364" i="2"/>
  <c r="H1364" i="2"/>
  <c r="G1364" i="2"/>
  <c r="F1364" i="2"/>
  <c r="E1364" i="2"/>
  <c r="K1363" i="2"/>
  <c r="I1363" i="2"/>
  <c r="H1363" i="2"/>
  <c r="G1363" i="2"/>
  <c r="F1363" i="2"/>
  <c r="E1363" i="2"/>
  <c r="K1362" i="2"/>
  <c r="I1362" i="2"/>
  <c r="H1362" i="2"/>
  <c r="G1362" i="2"/>
  <c r="F1362" i="2"/>
  <c r="E1362" i="2"/>
  <c r="K1361" i="2"/>
  <c r="I1361" i="2"/>
  <c r="H1361" i="2"/>
  <c r="G1361" i="2"/>
  <c r="F1361" i="2"/>
  <c r="E1361" i="2"/>
  <c r="K1360" i="2"/>
  <c r="I1360" i="2"/>
  <c r="H1360" i="2"/>
  <c r="G1360" i="2"/>
  <c r="F1360" i="2"/>
  <c r="E1360" i="2"/>
  <c r="K1359" i="2"/>
  <c r="I1359" i="2"/>
  <c r="H1359" i="2"/>
  <c r="G1359" i="2"/>
  <c r="F1359" i="2"/>
  <c r="E1359" i="2"/>
  <c r="K1358" i="2"/>
  <c r="I1358" i="2"/>
  <c r="H1358" i="2"/>
  <c r="G1358" i="2"/>
  <c r="F1358" i="2"/>
  <c r="E1358" i="2"/>
  <c r="K1357" i="2"/>
  <c r="I1357" i="2"/>
  <c r="H1357" i="2"/>
  <c r="G1357" i="2"/>
  <c r="F1357" i="2"/>
  <c r="E1357" i="2"/>
  <c r="K1356" i="2"/>
  <c r="I1356" i="2"/>
  <c r="H1356" i="2"/>
  <c r="G1356" i="2"/>
  <c r="F1356" i="2"/>
  <c r="E1356" i="2"/>
  <c r="K1355" i="2"/>
  <c r="I1355" i="2"/>
  <c r="H1355" i="2"/>
  <c r="G1355" i="2"/>
  <c r="F1355" i="2"/>
  <c r="E1355" i="2"/>
  <c r="K1354" i="2"/>
  <c r="I1354" i="2"/>
  <c r="H1354" i="2"/>
  <c r="G1354" i="2"/>
  <c r="F1354" i="2"/>
  <c r="E1354" i="2"/>
  <c r="K1353" i="2"/>
  <c r="I1353" i="2"/>
  <c r="H1353" i="2"/>
  <c r="G1353" i="2"/>
  <c r="F1353" i="2"/>
  <c r="E1353" i="2"/>
  <c r="K1352" i="2"/>
  <c r="I1352" i="2"/>
  <c r="H1352" i="2"/>
  <c r="G1352" i="2"/>
  <c r="F1352" i="2"/>
  <c r="E1352" i="2"/>
  <c r="K1351" i="2"/>
  <c r="I1351" i="2"/>
  <c r="H1351" i="2"/>
  <c r="G1351" i="2"/>
  <c r="F1351" i="2"/>
  <c r="E1351" i="2"/>
  <c r="K1350" i="2"/>
  <c r="I1350" i="2"/>
  <c r="H1350" i="2"/>
  <c r="G1350" i="2"/>
  <c r="F1350" i="2"/>
  <c r="E1350" i="2"/>
  <c r="K1349" i="2"/>
  <c r="I1349" i="2"/>
  <c r="H1349" i="2"/>
  <c r="G1349" i="2"/>
  <c r="F1349" i="2"/>
  <c r="E1349" i="2"/>
  <c r="K1348" i="2"/>
  <c r="I1348" i="2"/>
  <c r="H1348" i="2"/>
  <c r="G1348" i="2"/>
  <c r="F1348" i="2"/>
  <c r="E1348" i="2"/>
  <c r="K1347" i="2"/>
  <c r="I1347" i="2"/>
  <c r="H1347" i="2"/>
  <c r="G1347" i="2"/>
  <c r="F1347" i="2"/>
  <c r="E1347" i="2"/>
  <c r="K1346" i="2"/>
  <c r="I1346" i="2"/>
  <c r="H1346" i="2"/>
  <c r="G1346" i="2"/>
  <c r="F1346" i="2"/>
  <c r="E1346" i="2"/>
  <c r="K1345" i="2"/>
  <c r="I1345" i="2"/>
  <c r="H1345" i="2"/>
  <c r="G1345" i="2"/>
  <c r="F1345" i="2"/>
  <c r="E1345" i="2"/>
  <c r="K1344" i="2"/>
  <c r="I1344" i="2"/>
  <c r="H1344" i="2"/>
  <c r="G1344" i="2"/>
  <c r="F1344" i="2"/>
  <c r="E1344" i="2"/>
  <c r="K1343" i="2"/>
  <c r="I1343" i="2"/>
  <c r="H1343" i="2"/>
  <c r="G1343" i="2"/>
  <c r="F1343" i="2"/>
  <c r="E1343" i="2"/>
  <c r="K1342" i="2"/>
  <c r="I1342" i="2"/>
  <c r="H1342" i="2"/>
  <c r="G1342" i="2"/>
  <c r="F1342" i="2"/>
  <c r="E1342" i="2"/>
  <c r="K1341" i="2"/>
  <c r="I1341" i="2"/>
  <c r="H1341" i="2"/>
  <c r="G1341" i="2"/>
  <c r="F1341" i="2"/>
  <c r="E1341" i="2"/>
  <c r="K1340" i="2"/>
  <c r="I1340" i="2"/>
  <c r="H1340" i="2"/>
  <c r="G1340" i="2"/>
  <c r="F1340" i="2"/>
  <c r="E1340" i="2"/>
  <c r="K1339" i="2"/>
  <c r="I1339" i="2"/>
  <c r="H1339" i="2"/>
  <c r="G1339" i="2"/>
  <c r="F1339" i="2"/>
  <c r="E1339" i="2"/>
  <c r="K1338" i="2"/>
  <c r="I1338" i="2"/>
  <c r="H1338" i="2"/>
  <c r="G1338" i="2"/>
  <c r="F1338" i="2"/>
  <c r="E1338" i="2"/>
  <c r="K1337" i="2"/>
  <c r="I1337" i="2"/>
  <c r="H1337" i="2"/>
  <c r="G1337" i="2"/>
  <c r="F1337" i="2"/>
  <c r="E1337" i="2"/>
  <c r="K1336" i="2"/>
  <c r="I1336" i="2"/>
  <c r="H1336" i="2"/>
  <c r="G1336" i="2"/>
  <c r="F1336" i="2"/>
  <c r="E1336" i="2"/>
  <c r="K1335" i="2"/>
  <c r="I1335" i="2"/>
  <c r="H1335" i="2"/>
  <c r="G1335" i="2"/>
  <c r="F1335" i="2"/>
  <c r="E1335" i="2"/>
  <c r="K1334" i="2"/>
  <c r="I1334" i="2"/>
  <c r="H1334" i="2"/>
  <c r="G1334" i="2"/>
  <c r="F1334" i="2"/>
  <c r="E1334" i="2"/>
  <c r="K1333" i="2"/>
  <c r="I1333" i="2"/>
  <c r="H1333" i="2"/>
  <c r="G1333" i="2"/>
  <c r="F1333" i="2"/>
  <c r="E1333" i="2"/>
  <c r="K1332" i="2"/>
  <c r="I1332" i="2"/>
  <c r="H1332" i="2"/>
  <c r="G1332" i="2"/>
  <c r="F1332" i="2"/>
  <c r="E1332" i="2"/>
  <c r="K1331" i="2"/>
  <c r="I1331" i="2"/>
  <c r="H1331" i="2"/>
  <c r="G1331" i="2"/>
  <c r="F1331" i="2"/>
  <c r="E1331" i="2"/>
  <c r="K1330" i="2"/>
  <c r="I1330" i="2"/>
  <c r="H1330" i="2"/>
  <c r="G1330" i="2"/>
  <c r="F1330" i="2"/>
  <c r="E1330" i="2"/>
  <c r="K1329" i="2"/>
  <c r="I1329" i="2"/>
  <c r="H1329" i="2"/>
  <c r="G1329" i="2"/>
  <c r="F1329" i="2"/>
  <c r="E1329" i="2"/>
  <c r="K1328" i="2"/>
  <c r="I1328" i="2"/>
  <c r="H1328" i="2"/>
  <c r="G1328" i="2"/>
  <c r="F1328" i="2"/>
  <c r="E1328" i="2"/>
  <c r="K1327" i="2"/>
  <c r="I1327" i="2"/>
  <c r="H1327" i="2"/>
  <c r="G1327" i="2"/>
  <c r="F1327" i="2"/>
  <c r="E1327" i="2"/>
  <c r="K1326" i="2"/>
  <c r="I1326" i="2"/>
  <c r="H1326" i="2"/>
  <c r="G1326" i="2"/>
  <c r="F1326" i="2"/>
  <c r="E1326" i="2"/>
  <c r="K1325" i="2"/>
  <c r="I1325" i="2"/>
  <c r="H1325" i="2"/>
  <c r="G1325" i="2"/>
  <c r="F1325" i="2"/>
  <c r="E1325" i="2"/>
  <c r="K1324" i="2"/>
  <c r="I1324" i="2"/>
  <c r="H1324" i="2"/>
  <c r="G1324" i="2"/>
  <c r="F1324" i="2"/>
  <c r="E1324" i="2"/>
  <c r="K1323" i="2"/>
  <c r="I1323" i="2"/>
  <c r="H1323" i="2"/>
  <c r="G1323" i="2"/>
  <c r="F1323" i="2"/>
  <c r="E1323" i="2"/>
  <c r="K1322" i="2"/>
  <c r="I1322" i="2"/>
  <c r="H1322" i="2"/>
  <c r="G1322" i="2"/>
  <c r="F1322" i="2"/>
  <c r="E1322" i="2"/>
  <c r="K1321" i="2"/>
  <c r="I1321" i="2"/>
  <c r="H1321" i="2"/>
  <c r="G1321" i="2"/>
  <c r="F1321" i="2"/>
  <c r="E1321" i="2"/>
  <c r="K1320" i="2"/>
  <c r="I1320" i="2"/>
  <c r="H1320" i="2"/>
  <c r="G1320" i="2"/>
  <c r="F1320" i="2"/>
  <c r="E1320" i="2"/>
  <c r="K1319" i="2"/>
  <c r="I1319" i="2"/>
  <c r="H1319" i="2"/>
  <c r="G1319" i="2"/>
  <c r="F1319" i="2"/>
  <c r="E1319" i="2"/>
  <c r="K1318" i="2"/>
  <c r="I1318" i="2"/>
  <c r="H1318" i="2"/>
  <c r="G1318" i="2"/>
  <c r="F1318" i="2"/>
  <c r="E1318" i="2"/>
  <c r="K1317" i="2"/>
  <c r="I1317" i="2"/>
  <c r="H1317" i="2"/>
  <c r="G1317" i="2"/>
  <c r="F1317" i="2"/>
  <c r="E1317" i="2"/>
  <c r="K1316" i="2"/>
  <c r="I1316" i="2"/>
  <c r="H1316" i="2"/>
  <c r="G1316" i="2"/>
  <c r="F1316" i="2"/>
  <c r="E1316" i="2"/>
  <c r="K1315" i="2"/>
  <c r="I1315" i="2"/>
  <c r="H1315" i="2"/>
  <c r="G1315" i="2"/>
  <c r="F1315" i="2"/>
  <c r="E1315" i="2"/>
  <c r="K1314" i="2"/>
  <c r="I1314" i="2"/>
  <c r="H1314" i="2"/>
  <c r="G1314" i="2"/>
  <c r="F1314" i="2"/>
  <c r="E1314" i="2"/>
  <c r="K1313" i="2"/>
  <c r="I1313" i="2"/>
  <c r="H1313" i="2"/>
  <c r="G1313" i="2"/>
  <c r="F1313" i="2"/>
  <c r="E1313" i="2"/>
  <c r="K1312" i="2"/>
  <c r="I1312" i="2"/>
  <c r="H1312" i="2"/>
  <c r="G1312" i="2"/>
  <c r="F1312" i="2"/>
  <c r="E1312" i="2"/>
  <c r="K1311" i="2"/>
  <c r="I1311" i="2"/>
  <c r="H1311" i="2"/>
  <c r="G1311" i="2"/>
  <c r="F1311" i="2"/>
  <c r="E1311" i="2"/>
  <c r="K1310" i="2"/>
  <c r="I1310" i="2"/>
  <c r="H1310" i="2"/>
  <c r="G1310" i="2"/>
  <c r="F1310" i="2"/>
  <c r="E1310" i="2"/>
  <c r="K1309" i="2"/>
  <c r="I1309" i="2"/>
  <c r="H1309" i="2"/>
  <c r="G1309" i="2"/>
  <c r="F1309" i="2"/>
  <c r="E1309" i="2"/>
  <c r="K1308" i="2"/>
  <c r="I1308" i="2"/>
  <c r="H1308" i="2"/>
  <c r="G1308" i="2"/>
  <c r="F1308" i="2"/>
  <c r="E1308" i="2"/>
  <c r="K1307" i="2"/>
  <c r="I1307" i="2"/>
  <c r="H1307" i="2"/>
  <c r="G1307" i="2"/>
  <c r="F1307" i="2"/>
  <c r="E1307" i="2"/>
  <c r="K1306" i="2"/>
  <c r="I1306" i="2"/>
  <c r="H1306" i="2"/>
  <c r="G1306" i="2"/>
  <c r="F1306" i="2"/>
  <c r="E1306" i="2"/>
  <c r="K1305" i="2"/>
  <c r="I1305" i="2"/>
  <c r="H1305" i="2"/>
  <c r="G1305" i="2"/>
  <c r="F1305" i="2"/>
  <c r="E1305" i="2"/>
  <c r="K1304" i="2"/>
  <c r="I1304" i="2"/>
  <c r="H1304" i="2"/>
  <c r="G1304" i="2"/>
  <c r="F1304" i="2"/>
  <c r="E1304" i="2"/>
  <c r="K1303" i="2"/>
  <c r="I1303" i="2"/>
  <c r="H1303" i="2"/>
  <c r="G1303" i="2"/>
  <c r="F1303" i="2"/>
  <c r="E1303" i="2"/>
  <c r="K1302" i="2"/>
  <c r="I1302" i="2"/>
  <c r="H1302" i="2"/>
  <c r="G1302" i="2"/>
  <c r="F1302" i="2"/>
  <c r="E1302" i="2"/>
  <c r="K1301" i="2"/>
  <c r="I1301" i="2"/>
  <c r="H1301" i="2"/>
  <c r="G1301" i="2"/>
  <c r="F1301" i="2"/>
  <c r="E1301" i="2"/>
  <c r="K1300" i="2"/>
  <c r="I1300" i="2"/>
  <c r="H1300" i="2"/>
  <c r="G1300" i="2"/>
  <c r="F1300" i="2"/>
  <c r="E1300" i="2"/>
  <c r="K1299" i="2"/>
  <c r="I1299" i="2"/>
  <c r="H1299" i="2"/>
  <c r="G1299" i="2"/>
  <c r="F1299" i="2"/>
  <c r="E1299" i="2"/>
  <c r="K1298" i="2"/>
  <c r="I1298" i="2"/>
  <c r="H1298" i="2"/>
  <c r="G1298" i="2"/>
  <c r="F1298" i="2"/>
  <c r="E1298" i="2"/>
  <c r="K1297" i="2"/>
  <c r="I1297" i="2"/>
  <c r="H1297" i="2"/>
  <c r="G1297" i="2"/>
  <c r="F1297" i="2"/>
  <c r="E1297" i="2"/>
  <c r="K1296" i="2"/>
  <c r="I1296" i="2"/>
  <c r="H1296" i="2"/>
  <c r="G1296" i="2"/>
  <c r="F1296" i="2"/>
  <c r="E1296" i="2"/>
  <c r="K1295" i="2"/>
  <c r="I1295" i="2"/>
  <c r="H1295" i="2"/>
  <c r="G1295" i="2"/>
  <c r="F1295" i="2"/>
  <c r="E1295" i="2"/>
  <c r="K1294" i="2"/>
  <c r="I1294" i="2"/>
  <c r="H1294" i="2"/>
  <c r="G1294" i="2"/>
  <c r="F1294" i="2"/>
  <c r="E1294" i="2"/>
  <c r="K1293" i="2"/>
  <c r="I1293" i="2"/>
  <c r="H1293" i="2"/>
  <c r="G1293" i="2"/>
  <c r="F1293" i="2"/>
  <c r="E1293" i="2"/>
  <c r="K1292" i="2"/>
  <c r="I1292" i="2"/>
  <c r="H1292" i="2"/>
  <c r="G1292" i="2"/>
  <c r="F1292" i="2"/>
  <c r="E1292" i="2"/>
  <c r="K1291" i="2"/>
  <c r="I1291" i="2"/>
  <c r="H1291" i="2"/>
  <c r="G1291" i="2"/>
  <c r="F1291" i="2"/>
  <c r="E1291" i="2"/>
  <c r="K1290" i="2"/>
  <c r="I1290" i="2"/>
  <c r="H1290" i="2"/>
  <c r="G1290" i="2"/>
  <c r="F1290" i="2"/>
  <c r="E1290" i="2"/>
  <c r="K1289" i="2"/>
  <c r="I1289" i="2"/>
  <c r="H1289" i="2"/>
  <c r="G1289" i="2"/>
  <c r="F1289" i="2"/>
  <c r="E1289" i="2"/>
  <c r="K1288" i="2"/>
  <c r="I1288" i="2"/>
  <c r="H1288" i="2"/>
  <c r="G1288" i="2"/>
  <c r="F1288" i="2"/>
  <c r="E1288" i="2"/>
  <c r="K1287" i="2"/>
  <c r="I1287" i="2"/>
  <c r="H1287" i="2"/>
  <c r="G1287" i="2"/>
  <c r="F1287" i="2"/>
  <c r="E1287" i="2"/>
  <c r="K1286" i="2"/>
  <c r="I1286" i="2"/>
  <c r="H1286" i="2"/>
  <c r="G1286" i="2"/>
  <c r="F1286" i="2"/>
  <c r="E1286" i="2"/>
  <c r="K1285" i="2"/>
  <c r="I1285" i="2"/>
  <c r="H1285" i="2"/>
  <c r="G1285" i="2"/>
  <c r="F1285" i="2"/>
  <c r="E1285" i="2"/>
  <c r="K1284" i="2"/>
  <c r="I1284" i="2"/>
  <c r="H1284" i="2"/>
  <c r="G1284" i="2"/>
  <c r="F1284" i="2"/>
  <c r="E1284" i="2"/>
  <c r="K1283" i="2"/>
  <c r="I1283" i="2"/>
  <c r="H1283" i="2"/>
  <c r="G1283" i="2"/>
  <c r="F1283" i="2"/>
  <c r="E1283" i="2"/>
  <c r="K1282" i="2"/>
  <c r="I1282" i="2"/>
  <c r="H1282" i="2"/>
  <c r="G1282" i="2"/>
  <c r="F1282" i="2"/>
  <c r="E1282" i="2"/>
  <c r="K1281" i="2"/>
  <c r="I1281" i="2"/>
  <c r="H1281" i="2"/>
  <c r="G1281" i="2"/>
  <c r="F1281" i="2"/>
  <c r="E1281" i="2"/>
  <c r="K1280" i="2"/>
  <c r="I1280" i="2"/>
  <c r="H1280" i="2"/>
  <c r="G1280" i="2"/>
  <c r="F1280" i="2"/>
  <c r="E1280" i="2"/>
  <c r="K1279" i="2"/>
  <c r="I1279" i="2"/>
  <c r="H1279" i="2"/>
  <c r="G1279" i="2"/>
  <c r="F1279" i="2"/>
  <c r="E1279" i="2"/>
  <c r="K1278" i="2"/>
  <c r="I1278" i="2"/>
  <c r="H1278" i="2"/>
  <c r="G1278" i="2"/>
  <c r="F1278" i="2"/>
  <c r="E1278" i="2"/>
  <c r="K1277" i="2"/>
  <c r="I1277" i="2"/>
  <c r="H1277" i="2"/>
  <c r="G1277" i="2"/>
  <c r="F1277" i="2"/>
  <c r="E1277" i="2"/>
  <c r="K1276" i="2"/>
  <c r="I1276" i="2"/>
  <c r="H1276" i="2"/>
  <c r="G1276" i="2"/>
  <c r="F1276" i="2"/>
  <c r="E1276" i="2"/>
  <c r="K1275" i="2"/>
  <c r="I1275" i="2"/>
  <c r="H1275" i="2"/>
  <c r="G1275" i="2"/>
  <c r="F1275" i="2"/>
  <c r="E1275" i="2"/>
  <c r="K1274" i="2"/>
  <c r="I1274" i="2"/>
  <c r="H1274" i="2"/>
  <c r="G1274" i="2"/>
  <c r="F1274" i="2"/>
  <c r="E1274" i="2"/>
  <c r="K1273" i="2"/>
  <c r="I1273" i="2"/>
  <c r="H1273" i="2"/>
  <c r="G1273" i="2"/>
  <c r="F1273" i="2"/>
  <c r="E1273" i="2"/>
  <c r="K1272" i="2"/>
  <c r="I1272" i="2"/>
  <c r="H1272" i="2"/>
  <c r="G1272" i="2"/>
  <c r="F1272" i="2"/>
  <c r="E1272" i="2"/>
  <c r="K1271" i="2"/>
  <c r="I1271" i="2"/>
  <c r="H1271" i="2"/>
  <c r="G1271" i="2"/>
  <c r="F1271" i="2"/>
  <c r="E1271" i="2"/>
  <c r="K1270" i="2"/>
  <c r="I1270" i="2"/>
  <c r="H1270" i="2"/>
  <c r="G1270" i="2"/>
  <c r="F1270" i="2"/>
  <c r="E1270" i="2"/>
  <c r="K1269" i="2"/>
  <c r="I1269" i="2"/>
  <c r="H1269" i="2"/>
  <c r="G1269" i="2"/>
  <c r="F1269" i="2"/>
  <c r="E1269" i="2"/>
  <c r="K1268" i="2"/>
  <c r="I1268" i="2"/>
  <c r="H1268" i="2"/>
  <c r="G1268" i="2"/>
  <c r="F1268" i="2"/>
  <c r="E1268" i="2"/>
  <c r="K1267" i="2"/>
  <c r="I1267" i="2"/>
  <c r="H1267" i="2"/>
  <c r="G1267" i="2"/>
  <c r="F1267" i="2"/>
  <c r="E1267" i="2"/>
  <c r="K1266" i="2"/>
  <c r="I1266" i="2"/>
  <c r="H1266" i="2"/>
  <c r="G1266" i="2"/>
  <c r="F1266" i="2"/>
  <c r="E1266" i="2"/>
  <c r="K1265" i="2"/>
  <c r="I1265" i="2"/>
  <c r="H1265" i="2"/>
  <c r="G1265" i="2"/>
  <c r="F1265" i="2"/>
  <c r="E1265" i="2"/>
  <c r="K1264" i="2"/>
  <c r="I1264" i="2"/>
  <c r="H1264" i="2"/>
  <c r="G1264" i="2"/>
  <c r="F1264" i="2"/>
  <c r="E1264" i="2"/>
  <c r="K1263" i="2"/>
  <c r="I1263" i="2"/>
  <c r="H1263" i="2"/>
  <c r="G1263" i="2"/>
  <c r="F1263" i="2"/>
  <c r="E1263" i="2"/>
  <c r="K1262" i="2"/>
  <c r="I1262" i="2"/>
  <c r="H1262" i="2"/>
  <c r="G1262" i="2"/>
  <c r="F1262" i="2"/>
  <c r="E1262" i="2"/>
  <c r="K1261" i="2"/>
  <c r="I1261" i="2"/>
  <c r="H1261" i="2"/>
  <c r="G1261" i="2"/>
  <c r="F1261" i="2"/>
  <c r="E1261" i="2"/>
  <c r="K1260" i="2"/>
  <c r="I1260" i="2"/>
  <c r="H1260" i="2"/>
  <c r="G1260" i="2"/>
  <c r="F1260" i="2"/>
  <c r="E1260" i="2"/>
  <c r="K1259" i="2"/>
  <c r="I1259" i="2"/>
  <c r="H1259" i="2"/>
  <c r="G1259" i="2"/>
  <c r="F1259" i="2"/>
  <c r="E1259" i="2"/>
  <c r="K1258" i="2"/>
  <c r="I1258" i="2"/>
  <c r="H1258" i="2"/>
  <c r="G1258" i="2"/>
  <c r="F1258" i="2"/>
  <c r="E1258" i="2"/>
  <c r="K1257" i="2"/>
  <c r="I1257" i="2"/>
  <c r="H1257" i="2"/>
  <c r="G1257" i="2"/>
  <c r="F1257" i="2"/>
  <c r="E1257" i="2"/>
  <c r="K1256" i="2"/>
  <c r="I1256" i="2"/>
  <c r="H1256" i="2"/>
  <c r="G1256" i="2"/>
  <c r="F1256" i="2"/>
  <c r="E1256" i="2"/>
  <c r="K1255" i="2"/>
  <c r="I1255" i="2"/>
  <c r="H1255" i="2"/>
  <c r="G1255" i="2"/>
  <c r="F1255" i="2"/>
  <c r="E1255" i="2"/>
  <c r="K1254" i="2"/>
  <c r="I1254" i="2"/>
  <c r="H1254" i="2"/>
  <c r="G1254" i="2"/>
  <c r="F1254" i="2"/>
  <c r="E1254" i="2"/>
  <c r="K1253" i="2"/>
  <c r="I1253" i="2"/>
  <c r="H1253" i="2"/>
  <c r="G1253" i="2"/>
  <c r="F1253" i="2"/>
  <c r="E1253" i="2"/>
  <c r="K1252" i="2"/>
  <c r="I1252" i="2"/>
  <c r="H1252" i="2"/>
  <c r="G1252" i="2"/>
  <c r="F1252" i="2"/>
  <c r="E1252" i="2"/>
  <c r="K1251" i="2"/>
  <c r="I1251" i="2"/>
  <c r="H1251" i="2"/>
  <c r="G1251" i="2"/>
  <c r="F1251" i="2"/>
  <c r="E1251" i="2"/>
  <c r="K1250" i="2"/>
  <c r="I1250" i="2"/>
  <c r="H1250" i="2"/>
  <c r="G1250" i="2"/>
  <c r="F1250" i="2"/>
  <c r="E1250" i="2"/>
  <c r="K1249" i="2"/>
  <c r="I1249" i="2"/>
  <c r="H1249" i="2"/>
  <c r="G1249" i="2"/>
  <c r="F1249" i="2"/>
  <c r="E1249" i="2"/>
  <c r="K1248" i="2"/>
  <c r="I1248" i="2"/>
  <c r="H1248" i="2"/>
  <c r="G1248" i="2"/>
  <c r="F1248" i="2"/>
  <c r="E1248" i="2"/>
  <c r="K1247" i="2"/>
  <c r="I1247" i="2"/>
  <c r="H1247" i="2"/>
  <c r="G1247" i="2"/>
  <c r="F1247" i="2"/>
  <c r="E1247" i="2"/>
  <c r="K1246" i="2"/>
  <c r="I1246" i="2"/>
  <c r="H1246" i="2"/>
  <c r="G1246" i="2"/>
  <c r="F1246" i="2"/>
  <c r="E1246" i="2"/>
  <c r="K1245" i="2"/>
  <c r="I1245" i="2"/>
  <c r="H1245" i="2"/>
  <c r="G1245" i="2"/>
  <c r="F1245" i="2"/>
  <c r="E1245" i="2"/>
  <c r="K1244" i="2"/>
  <c r="I1244" i="2"/>
  <c r="H1244" i="2"/>
  <c r="G1244" i="2"/>
  <c r="F1244" i="2"/>
  <c r="E1244" i="2"/>
  <c r="K1243" i="2"/>
  <c r="I1243" i="2"/>
  <c r="H1243" i="2"/>
  <c r="G1243" i="2"/>
  <c r="F1243" i="2"/>
  <c r="E1243" i="2"/>
  <c r="K1242" i="2"/>
  <c r="I1242" i="2"/>
  <c r="H1242" i="2"/>
  <c r="G1242" i="2"/>
  <c r="F1242" i="2"/>
  <c r="E1242" i="2"/>
  <c r="K1241" i="2"/>
  <c r="I1241" i="2"/>
  <c r="H1241" i="2"/>
  <c r="G1241" i="2"/>
  <c r="F1241" i="2"/>
  <c r="E1241" i="2"/>
  <c r="K1240" i="2"/>
  <c r="I1240" i="2"/>
  <c r="H1240" i="2"/>
  <c r="G1240" i="2"/>
  <c r="F1240" i="2"/>
  <c r="E1240" i="2"/>
  <c r="K1239" i="2"/>
  <c r="I1239" i="2"/>
  <c r="H1239" i="2"/>
  <c r="G1239" i="2"/>
  <c r="F1239" i="2"/>
  <c r="E1239" i="2"/>
  <c r="K1238" i="2"/>
  <c r="I1238" i="2"/>
  <c r="H1238" i="2"/>
  <c r="G1238" i="2"/>
  <c r="F1238" i="2"/>
  <c r="E1238" i="2"/>
  <c r="K1237" i="2"/>
  <c r="I1237" i="2"/>
  <c r="H1237" i="2"/>
  <c r="G1237" i="2"/>
  <c r="F1237" i="2"/>
  <c r="E1237" i="2"/>
  <c r="K1236" i="2"/>
  <c r="I1236" i="2"/>
  <c r="H1236" i="2"/>
  <c r="G1236" i="2"/>
  <c r="F1236" i="2"/>
  <c r="E1236" i="2"/>
  <c r="K1235" i="2"/>
  <c r="I1235" i="2"/>
  <c r="H1235" i="2"/>
  <c r="G1235" i="2"/>
  <c r="F1235" i="2"/>
  <c r="E1235" i="2"/>
  <c r="K1234" i="2"/>
  <c r="I1234" i="2"/>
  <c r="H1234" i="2"/>
  <c r="G1234" i="2"/>
  <c r="F1234" i="2"/>
  <c r="E1234" i="2"/>
  <c r="K1233" i="2"/>
  <c r="I1233" i="2"/>
  <c r="H1233" i="2"/>
  <c r="G1233" i="2"/>
  <c r="F1233" i="2"/>
  <c r="E1233" i="2"/>
  <c r="K1232" i="2"/>
  <c r="I1232" i="2"/>
  <c r="H1232" i="2"/>
  <c r="G1232" i="2"/>
  <c r="F1232" i="2"/>
  <c r="E1232" i="2"/>
  <c r="K1231" i="2"/>
  <c r="I1231" i="2"/>
  <c r="H1231" i="2"/>
  <c r="G1231" i="2"/>
  <c r="F1231" i="2"/>
  <c r="E1231" i="2"/>
  <c r="K1230" i="2"/>
  <c r="I1230" i="2"/>
  <c r="H1230" i="2"/>
  <c r="G1230" i="2"/>
  <c r="F1230" i="2"/>
  <c r="E1230" i="2"/>
  <c r="K1229" i="2"/>
  <c r="I1229" i="2"/>
  <c r="H1229" i="2"/>
  <c r="G1229" i="2"/>
  <c r="F1229" i="2"/>
  <c r="E1229" i="2"/>
  <c r="K1228" i="2"/>
  <c r="I1228" i="2"/>
  <c r="H1228" i="2"/>
  <c r="G1228" i="2"/>
  <c r="F1228" i="2"/>
  <c r="E1228" i="2"/>
  <c r="K1227" i="2"/>
  <c r="I1227" i="2"/>
  <c r="H1227" i="2"/>
  <c r="G1227" i="2"/>
  <c r="F1227" i="2"/>
  <c r="E1227" i="2"/>
  <c r="K1226" i="2"/>
  <c r="I1226" i="2"/>
  <c r="H1226" i="2"/>
  <c r="G1226" i="2"/>
  <c r="F1226" i="2"/>
  <c r="E1226" i="2"/>
  <c r="K1225" i="2"/>
  <c r="I1225" i="2"/>
  <c r="H1225" i="2"/>
  <c r="G1225" i="2"/>
  <c r="F1225" i="2"/>
  <c r="E1225" i="2"/>
  <c r="K1224" i="2"/>
  <c r="I1224" i="2"/>
  <c r="H1224" i="2"/>
  <c r="G1224" i="2"/>
  <c r="F1224" i="2"/>
  <c r="E1224" i="2"/>
  <c r="K1223" i="2"/>
  <c r="I1223" i="2"/>
  <c r="H1223" i="2"/>
  <c r="G1223" i="2"/>
  <c r="F1223" i="2"/>
  <c r="E1223" i="2"/>
  <c r="K1222" i="2"/>
  <c r="I1222" i="2"/>
  <c r="H1222" i="2"/>
  <c r="G1222" i="2"/>
  <c r="F1222" i="2"/>
  <c r="E1222" i="2"/>
  <c r="K1221" i="2"/>
  <c r="I1221" i="2"/>
  <c r="H1221" i="2"/>
  <c r="G1221" i="2"/>
  <c r="F1221" i="2"/>
  <c r="E1221" i="2"/>
  <c r="K1220" i="2"/>
  <c r="I1220" i="2"/>
  <c r="H1220" i="2"/>
  <c r="G1220" i="2"/>
  <c r="F1220" i="2"/>
  <c r="E1220" i="2"/>
  <c r="K1219" i="2"/>
  <c r="I1219" i="2"/>
  <c r="H1219" i="2"/>
  <c r="G1219" i="2"/>
  <c r="F1219" i="2"/>
  <c r="E1219" i="2"/>
  <c r="K1218" i="2"/>
  <c r="I1218" i="2"/>
  <c r="H1218" i="2"/>
  <c r="G1218" i="2"/>
  <c r="F1218" i="2"/>
  <c r="E1218" i="2"/>
  <c r="K1217" i="2"/>
  <c r="I1217" i="2"/>
  <c r="H1217" i="2"/>
  <c r="G1217" i="2"/>
  <c r="F1217" i="2"/>
  <c r="E1217" i="2"/>
  <c r="K1216" i="2"/>
  <c r="I1216" i="2"/>
  <c r="H1216" i="2"/>
  <c r="G1216" i="2"/>
  <c r="F1216" i="2"/>
  <c r="E1216" i="2"/>
  <c r="K1215" i="2"/>
  <c r="I1215" i="2"/>
  <c r="H1215" i="2"/>
  <c r="G1215" i="2"/>
  <c r="F1215" i="2"/>
  <c r="E1215" i="2"/>
  <c r="K1214" i="2"/>
  <c r="I1214" i="2"/>
  <c r="H1214" i="2"/>
  <c r="G1214" i="2"/>
  <c r="F1214" i="2"/>
  <c r="E1214" i="2"/>
  <c r="K1213" i="2"/>
  <c r="I1213" i="2"/>
  <c r="H1213" i="2"/>
  <c r="G1213" i="2"/>
  <c r="F1213" i="2"/>
  <c r="E1213" i="2"/>
  <c r="K1212" i="2"/>
  <c r="I1212" i="2"/>
  <c r="H1212" i="2"/>
  <c r="G1212" i="2"/>
  <c r="F1212" i="2"/>
  <c r="E1212" i="2"/>
  <c r="K1211" i="2"/>
  <c r="I1211" i="2"/>
  <c r="H1211" i="2"/>
  <c r="G1211" i="2"/>
  <c r="F1211" i="2"/>
  <c r="E1211" i="2"/>
  <c r="K1210" i="2"/>
  <c r="I1210" i="2"/>
  <c r="H1210" i="2"/>
  <c r="G1210" i="2"/>
  <c r="F1210" i="2"/>
  <c r="E1210" i="2"/>
  <c r="K1209" i="2"/>
  <c r="I1209" i="2"/>
  <c r="H1209" i="2"/>
  <c r="G1209" i="2"/>
  <c r="F1209" i="2"/>
  <c r="E1209" i="2"/>
  <c r="K1208" i="2"/>
  <c r="I1208" i="2"/>
  <c r="H1208" i="2"/>
  <c r="G1208" i="2"/>
  <c r="F1208" i="2"/>
  <c r="E1208" i="2"/>
  <c r="K1207" i="2"/>
  <c r="I1207" i="2"/>
  <c r="H1207" i="2"/>
  <c r="G1207" i="2"/>
  <c r="F1207" i="2"/>
  <c r="E1207" i="2"/>
  <c r="K1206" i="2"/>
  <c r="I1206" i="2"/>
  <c r="H1206" i="2"/>
  <c r="G1206" i="2"/>
  <c r="F1206" i="2"/>
  <c r="E1206" i="2"/>
  <c r="K1205" i="2"/>
  <c r="I1205" i="2"/>
  <c r="H1205" i="2"/>
  <c r="G1205" i="2"/>
  <c r="F1205" i="2"/>
  <c r="E1205" i="2"/>
  <c r="K1204" i="2"/>
  <c r="I1204" i="2"/>
  <c r="H1204" i="2"/>
  <c r="G1204" i="2"/>
  <c r="F1204" i="2"/>
  <c r="E1204" i="2"/>
  <c r="K1203" i="2"/>
  <c r="I1203" i="2"/>
  <c r="H1203" i="2"/>
  <c r="G1203" i="2"/>
  <c r="F1203" i="2"/>
  <c r="E1203" i="2"/>
  <c r="K1202" i="2"/>
  <c r="I1202" i="2"/>
  <c r="H1202" i="2"/>
  <c r="G1202" i="2"/>
  <c r="F1202" i="2"/>
  <c r="E1202" i="2"/>
  <c r="K1201" i="2"/>
  <c r="I1201" i="2"/>
  <c r="H1201" i="2"/>
  <c r="G1201" i="2"/>
  <c r="F1201" i="2"/>
  <c r="E1201" i="2"/>
  <c r="K1200" i="2"/>
  <c r="I1200" i="2"/>
  <c r="H1200" i="2"/>
  <c r="G1200" i="2"/>
  <c r="F1200" i="2"/>
  <c r="E1200" i="2"/>
  <c r="K1199" i="2"/>
  <c r="I1199" i="2"/>
  <c r="H1199" i="2"/>
  <c r="G1199" i="2"/>
  <c r="F1199" i="2"/>
  <c r="E1199" i="2"/>
  <c r="K1198" i="2"/>
  <c r="I1198" i="2"/>
  <c r="H1198" i="2"/>
  <c r="G1198" i="2"/>
  <c r="F1198" i="2"/>
  <c r="E1198" i="2"/>
  <c r="K1197" i="2"/>
  <c r="I1197" i="2"/>
  <c r="H1197" i="2"/>
  <c r="G1197" i="2"/>
  <c r="F1197" i="2"/>
  <c r="E1197" i="2"/>
  <c r="K1196" i="2"/>
  <c r="I1196" i="2"/>
  <c r="H1196" i="2"/>
  <c r="G1196" i="2"/>
  <c r="F1196" i="2"/>
  <c r="E1196" i="2"/>
  <c r="K1195" i="2"/>
  <c r="I1195" i="2"/>
  <c r="H1195" i="2"/>
  <c r="G1195" i="2"/>
  <c r="F1195" i="2"/>
  <c r="E1195" i="2"/>
  <c r="K1194" i="2"/>
  <c r="I1194" i="2"/>
  <c r="H1194" i="2"/>
  <c r="G1194" i="2"/>
  <c r="F1194" i="2"/>
  <c r="E1194" i="2"/>
  <c r="K1193" i="2"/>
  <c r="I1193" i="2"/>
  <c r="H1193" i="2"/>
  <c r="G1193" i="2"/>
  <c r="F1193" i="2"/>
  <c r="E1193" i="2"/>
  <c r="K1192" i="2"/>
  <c r="I1192" i="2"/>
  <c r="H1192" i="2"/>
  <c r="G1192" i="2"/>
  <c r="F1192" i="2"/>
  <c r="E1192" i="2"/>
  <c r="K1191" i="2"/>
  <c r="I1191" i="2"/>
  <c r="H1191" i="2"/>
  <c r="G1191" i="2"/>
  <c r="F1191" i="2"/>
  <c r="E1191" i="2"/>
  <c r="K1190" i="2"/>
  <c r="I1190" i="2"/>
  <c r="H1190" i="2"/>
  <c r="G1190" i="2"/>
  <c r="F1190" i="2"/>
  <c r="E1190" i="2"/>
  <c r="K1189" i="2"/>
  <c r="I1189" i="2"/>
  <c r="H1189" i="2"/>
  <c r="G1189" i="2"/>
  <c r="F1189" i="2"/>
  <c r="E1189" i="2"/>
  <c r="K1188" i="2"/>
  <c r="I1188" i="2"/>
  <c r="H1188" i="2"/>
  <c r="G1188" i="2"/>
  <c r="F1188" i="2"/>
  <c r="E1188" i="2"/>
  <c r="K1187" i="2"/>
  <c r="I1187" i="2"/>
  <c r="H1187" i="2"/>
  <c r="G1187" i="2"/>
  <c r="F1187" i="2"/>
  <c r="E1187" i="2"/>
  <c r="K1186" i="2"/>
  <c r="I1186" i="2"/>
  <c r="H1186" i="2"/>
  <c r="G1186" i="2"/>
  <c r="F1186" i="2"/>
  <c r="E1186" i="2"/>
  <c r="K1185" i="2"/>
  <c r="I1185" i="2"/>
  <c r="H1185" i="2"/>
  <c r="G1185" i="2"/>
  <c r="F1185" i="2"/>
  <c r="E1185" i="2"/>
  <c r="K1184" i="2"/>
  <c r="I1184" i="2"/>
  <c r="H1184" i="2"/>
  <c r="G1184" i="2"/>
  <c r="F1184" i="2"/>
  <c r="E1184" i="2"/>
  <c r="K1183" i="2"/>
  <c r="I1183" i="2"/>
  <c r="H1183" i="2"/>
  <c r="G1183" i="2"/>
  <c r="F1183" i="2"/>
  <c r="E1183" i="2"/>
  <c r="K1182" i="2"/>
  <c r="I1182" i="2"/>
  <c r="H1182" i="2"/>
  <c r="G1182" i="2"/>
  <c r="F1182" i="2"/>
  <c r="E1182" i="2"/>
  <c r="K1181" i="2"/>
  <c r="I1181" i="2"/>
  <c r="H1181" i="2"/>
  <c r="G1181" i="2"/>
  <c r="F1181" i="2"/>
  <c r="E1181" i="2"/>
  <c r="K1180" i="2"/>
  <c r="I1180" i="2"/>
  <c r="H1180" i="2"/>
  <c r="G1180" i="2"/>
  <c r="F1180" i="2"/>
  <c r="E1180" i="2"/>
  <c r="K1179" i="2"/>
  <c r="I1179" i="2"/>
  <c r="H1179" i="2"/>
  <c r="G1179" i="2"/>
  <c r="F1179" i="2"/>
  <c r="E1179" i="2"/>
  <c r="K1178" i="2"/>
  <c r="I1178" i="2"/>
  <c r="H1178" i="2"/>
  <c r="G1178" i="2"/>
  <c r="F1178" i="2"/>
  <c r="E1178" i="2"/>
  <c r="K1177" i="2"/>
  <c r="I1177" i="2"/>
  <c r="H1177" i="2"/>
  <c r="G1177" i="2"/>
  <c r="F1177" i="2"/>
  <c r="E1177" i="2"/>
  <c r="K1176" i="2"/>
  <c r="I1176" i="2"/>
  <c r="H1176" i="2"/>
  <c r="G1176" i="2"/>
  <c r="F1176" i="2"/>
  <c r="E1176" i="2"/>
  <c r="K1175" i="2"/>
  <c r="I1175" i="2"/>
  <c r="H1175" i="2"/>
  <c r="G1175" i="2"/>
  <c r="F1175" i="2"/>
  <c r="E1175" i="2"/>
  <c r="K1174" i="2"/>
  <c r="I1174" i="2"/>
  <c r="H1174" i="2"/>
  <c r="G1174" i="2"/>
  <c r="F1174" i="2"/>
  <c r="E1174" i="2"/>
  <c r="K1173" i="2"/>
  <c r="I1173" i="2"/>
  <c r="H1173" i="2"/>
  <c r="G1173" i="2"/>
  <c r="F1173" i="2"/>
  <c r="E1173" i="2"/>
  <c r="K1172" i="2"/>
  <c r="I1172" i="2"/>
  <c r="H1172" i="2"/>
  <c r="G1172" i="2"/>
  <c r="F1172" i="2"/>
  <c r="E1172" i="2"/>
  <c r="K1171" i="2"/>
  <c r="I1171" i="2"/>
  <c r="H1171" i="2"/>
  <c r="G1171" i="2"/>
  <c r="F1171" i="2"/>
  <c r="E1171" i="2"/>
  <c r="K1170" i="2"/>
  <c r="I1170" i="2"/>
  <c r="H1170" i="2"/>
  <c r="G1170" i="2"/>
  <c r="F1170" i="2"/>
  <c r="E1170" i="2"/>
  <c r="K1169" i="2"/>
  <c r="I1169" i="2"/>
  <c r="H1169" i="2"/>
  <c r="G1169" i="2"/>
  <c r="F1169" i="2"/>
  <c r="E1169" i="2"/>
  <c r="K1168" i="2"/>
  <c r="I1168" i="2"/>
  <c r="H1168" i="2"/>
  <c r="G1168" i="2"/>
  <c r="F1168" i="2"/>
  <c r="E1168" i="2"/>
  <c r="K1167" i="2"/>
  <c r="I1167" i="2"/>
  <c r="H1167" i="2"/>
  <c r="G1167" i="2"/>
  <c r="F1167" i="2"/>
  <c r="E1167" i="2"/>
  <c r="K1166" i="2"/>
  <c r="I1166" i="2"/>
  <c r="H1166" i="2"/>
  <c r="G1166" i="2"/>
  <c r="F1166" i="2"/>
  <c r="E1166" i="2"/>
  <c r="K1165" i="2"/>
  <c r="I1165" i="2"/>
  <c r="H1165" i="2"/>
  <c r="G1165" i="2"/>
  <c r="F1165" i="2"/>
  <c r="E1165" i="2"/>
  <c r="K1164" i="2"/>
  <c r="I1164" i="2"/>
  <c r="H1164" i="2"/>
  <c r="G1164" i="2"/>
  <c r="F1164" i="2"/>
  <c r="E1164" i="2"/>
  <c r="K1163" i="2"/>
  <c r="I1163" i="2"/>
  <c r="H1163" i="2"/>
  <c r="G1163" i="2"/>
  <c r="F1163" i="2"/>
  <c r="E1163" i="2"/>
  <c r="K1162" i="2"/>
  <c r="I1162" i="2"/>
  <c r="H1162" i="2"/>
  <c r="G1162" i="2"/>
  <c r="F1162" i="2"/>
  <c r="E1162" i="2"/>
  <c r="K1161" i="2"/>
  <c r="I1161" i="2"/>
  <c r="H1161" i="2"/>
  <c r="G1161" i="2"/>
  <c r="F1161" i="2"/>
  <c r="E1161" i="2"/>
  <c r="K1160" i="2"/>
  <c r="I1160" i="2"/>
  <c r="H1160" i="2"/>
  <c r="G1160" i="2"/>
  <c r="F1160" i="2"/>
  <c r="E1160" i="2"/>
  <c r="K1159" i="2"/>
  <c r="I1159" i="2"/>
  <c r="H1159" i="2"/>
  <c r="G1159" i="2"/>
  <c r="F1159" i="2"/>
  <c r="E1159" i="2"/>
  <c r="K1158" i="2"/>
  <c r="I1158" i="2"/>
  <c r="H1158" i="2"/>
  <c r="G1158" i="2"/>
  <c r="F1158" i="2"/>
  <c r="E1158" i="2"/>
  <c r="K1157" i="2"/>
  <c r="I1157" i="2"/>
  <c r="H1157" i="2"/>
  <c r="G1157" i="2"/>
  <c r="F1157" i="2"/>
  <c r="E1157" i="2"/>
  <c r="K1156" i="2"/>
  <c r="I1156" i="2"/>
  <c r="H1156" i="2"/>
  <c r="G1156" i="2"/>
  <c r="F1156" i="2"/>
  <c r="E1156" i="2"/>
  <c r="K1155" i="2"/>
  <c r="I1155" i="2"/>
  <c r="H1155" i="2"/>
  <c r="G1155" i="2"/>
  <c r="F1155" i="2"/>
  <c r="E1155" i="2"/>
  <c r="K1154" i="2"/>
  <c r="I1154" i="2"/>
  <c r="H1154" i="2"/>
  <c r="G1154" i="2"/>
  <c r="F1154" i="2"/>
  <c r="E1154" i="2"/>
  <c r="K1153" i="2"/>
  <c r="I1153" i="2"/>
  <c r="H1153" i="2"/>
  <c r="G1153" i="2"/>
  <c r="F1153" i="2"/>
  <c r="E1153" i="2"/>
  <c r="K1152" i="2"/>
  <c r="I1152" i="2"/>
  <c r="H1152" i="2"/>
  <c r="G1152" i="2"/>
  <c r="F1152" i="2"/>
  <c r="E1152" i="2"/>
  <c r="K1151" i="2"/>
  <c r="I1151" i="2"/>
  <c r="H1151" i="2"/>
  <c r="G1151" i="2"/>
  <c r="F1151" i="2"/>
  <c r="E1151" i="2"/>
  <c r="K1150" i="2"/>
  <c r="I1150" i="2"/>
  <c r="H1150" i="2"/>
  <c r="G1150" i="2"/>
  <c r="F1150" i="2"/>
  <c r="E1150" i="2"/>
  <c r="K1149" i="2"/>
  <c r="I1149" i="2"/>
  <c r="H1149" i="2"/>
  <c r="G1149" i="2"/>
  <c r="F1149" i="2"/>
  <c r="E1149" i="2"/>
  <c r="K1148" i="2"/>
  <c r="I1148" i="2"/>
  <c r="H1148" i="2"/>
  <c r="G1148" i="2"/>
  <c r="F1148" i="2"/>
  <c r="E1148" i="2"/>
  <c r="K1147" i="2"/>
  <c r="I1147" i="2"/>
  <c r="H1147" i="2"/>
  <c r="G1147" i="2"/>
  <c r="F1147" i="2"/>
  <c r="E1147" i="2"/>
  <c r="K1146" i="2"/>
  <c r="I1146" i="2"/>
  <c r="H1146" i="2"/>
  <c r="G1146" i="2"/>
  <c r="F1146" i="2"/>
  <c r="E1146" i="2"/>
  <c r="K1145" i="2"/>
  <c r="I1145" i="2"/>
  <c r="H1145" i="2"/>
  <c r="G1145" i="2"/>
  <c r="F1145" i="2"/>
  <c r="E1145" i="2"/>
  <c r="K1144" i="2"/>
  <c r="I1144" i="2"/>
  <c r="H1144" i="2"/>
  <c r="G1144" i="2"/>
  <c r="F1144" i="2"/>
  <c r="E1144" i="2"/>
  <c r="K1143" i="2"/>
  <c r="I1143" i="2"/>
  <c r="H1143" i="2"/>
  <c r="G1143" i="2"/>
  <c r="F1143" i="2"/>
  <c r="E1143" i="2"/>
  <c r="K1142" i="2"/>
  <c r="I1142" i="2"/>
  <c r="H1142" i="2"/>
  <c r="G1142" i="2"/>
  <c r="F1142" i="2"/>
  <c r="E1142" i="2"/>
  <c r="K1141" i="2"/>
  <c r="I1141" i="2"/>
  <c r="H1141" i="2"/>
  <c r="G1141" i="2"/>
  <c r="F1141" i="2"/>
  <c r="E1141" i="2"/>
  <c r="K1140" i="2"/>
  <c r="I1140" i="2"/>
  <c r="H1140" i="2"/>
  <c r="G1140" i="2"/>
  <c r="F1140" i="2"/>
  <c r="E1140" i="2"/>
  <c r="K1139" i="2"/>
  <c r="I1139" i="2"/>
  <c r="H1139" i="2"/>
  <c r="G1139" i="2"/>
  <c r="F1139" i="2"/>
  <c r="E1139" i="2"/>
  <c r="K1138" i="2"/>
  <c r="I1138" i="2"/>
  <c r="H1138" i="2"/>
  <c r="G1138" i="2"/>
  <c r="F1138" i="2"/>
  <c r="E1138" i="2"/>
  <c r="K1137" i="2"/>
  <c r="I1137" i="2"/>
  <c r="H1137" i="2"/>
  <c r="G1137" i="2"/>
  <c r="F1137" i="2"/>
  <c r="E1137" i="2"/>
  <c r="K1136" i="2"/>
  <c r="I1136" i="2"/>
  <c r="H1136" i="2"/>
  <c r="G1136" i="2"/>
  <c r="F1136" i="2"/>
  <c r="E1136" i="2"/>
  <c r="K1135" i="2"/>
  <c r="I1135" i="2"/>
  <c r="H1135" i="2"/>
  <c r="G1135" i="2"/>
  <c r="F1135" i="2"/>
  <c r="E1135" i="2"/>
  <c r="K1134" i="2"/>
  <c r="I1134" i="2"/>
  <c r="H1134" i="2"/>
  <c r="G1134" i="2"/>
  <c r="F1134" i="2"/>
  <c r="E1134" i="2"/>
  <c r="K1133" i="2"/>
  <c r="I1133" i="2"/>
  <c r="H1133" i="2"/>
  <c r="G1133" i="2"/>
  <c r="F1133" i="2"/>
  <c r="E1133" i="2"/>
  <c r="K1132" i="2"/>
  <c r="I1132" i="2"/>
  <c r="H1132" i="2"/>
  <c r="G1132" i="2"/>
  <c r="F1132" i="2"/>
  <c r="E1132" i="2"/>
  <c r="K1131" i="2"/>
  <c r="I1131" i="2"/>
  <c r="H1131" i="2"/>
  <c r="G1131" i="2"/>
  <c r="F1131" i="2"/>
  <c r="E1131" i="2"/>
  <c r="K1130" i="2"/>
  <c r="I1130" i="2"/>
  <c r="H1130" i="2"/>
  <c r="G1130" i="2"/>
  <c r="F1130" i="2"/>
  <c r="E1130" i="2"/>
  <c r="K1129" i="2"/>
  <c r="I1129" i="2"/>
  <c r="H1129" i="2"/>
  <c r="G1129" i="2"/>
  <c r="F1129" i="2"/>
  <c r="E1129" i="2"/>
  <c r="K1128" i="2"/>
  <c r="I1128" i="2"/>
  <c r="H1128" i="2"/>
  <c r="G1128" i="2"/>
  <c r="F1128" i="2"/>
  <c r="E1128" i="2"/>
  <c r="K1127" i="2"/>
  <c r="I1127" i="2"/>
  <c r="H1127" i="2"/>
  <c r="G1127" i="2"/>
  <c r="F1127" i="2"/>
  <c r="E1127" i="2"/>
  <c r="K1126" i="2"/>
  <c r="I1126" i="2"/>
  <c r="H1126" i="2"/>
  <c r="G1126" i="2"/>
  <c r="F1126" i="2"/>
  <c r="E1126" i="2"/>
  <c r="K1125" i="2"/>
  <c r="I1125" i="2"/>
  <c r="H1125" i="2"/>
  <c r="G1125" i="2"/>
  <c r="F1125" i="2"/>
  <c r="E1125" i="2"/>
  <c r="K1124" i="2"/>
  <c r="I1124" i="2"/>
  <c r="H1124" i="2"/>
  <c r="G1124" i="2"/>
  <c r="F1124" i="2"/>
  <c r="E1124" i="2"/>
  <c r="K1123" i="2"/>
  <c r="I1123" i="2"/>
  <c r="H1123" i="2"/>
  <c r="G1123" i="2"/>
  <c r="F1123" i="2"/>
  <c r="E1123" i="2"/>
  <c r="K1122" i="2"/>
  <c r="I1122" i="2"/>
  <c r="H1122" i="2"/>
  <c r="G1122" i="2"/>
  <c r="F1122" i="2"/>
  <c r="E1122" i="2"/>
  <c r="K1121" i="2"/>
  <c r="I1121" i="2"/>
  <c r="H1121" i="2"/>
  <c r="G1121" i="2"/>
  <c r="F1121" i="2"/>
  <c r="E1121" i="2"/>
  <c r="K1120" i="2"/>
  <c r="I1120" i="2"/>
  <c r="H1120" i="2"/>
  <c r="G1120" i="2"/>
  <c r="F1120" i="2"/>
  <c r="E1120" i="2"/>
  <c r="K1119" i="2"/>
  <c r="I1119" i="2"/>
  <c r="H1119" i="2"/>
  <c r="G1119" i="2"/>
  <c r="F1119" i="2"/>
  <c r="E1119" i="2"/>
  <c r="K1118" i="2"/>
  <c r="I1118" i="2"/>
  <c r="H1118" i="2"/>
  <c r="G1118" i="2"/>
  <c r="F1118" i="2"/>
  <c r="E1118" i="2"/>
  <c r="K1117" i="2"/>
  <c r="I1117" i="2"/>
  <c r="H1117" i="2"/>
  <c r="G1117" i="2"/>
  <c r="F1117" i="2"/>
  <c r="E1117" i="2"/>
  <c r="K1116" i="2"/>
  <c r="I1116" i="2"/>
  <c r="H1116" i="2"/>
  <c r="G1116" i="2"/>
  <c r="F1116" i="2"/>
  <c r="E1116" i="2"/>
  <c r="K1115" i="2"/>
  <c r="I1115" i="2"/>
  <c r="H1115" i="2"/>
  <c r="G1115" i="2"/>
  <c r="F1115" i="2"/>
  <c r="E1115" i="2"/>
  <c r="K1114" i="2"/>
  <c r="I1114" i="2"/>
  <c r="H1114" i="2"/>
  <c r="G1114" i="2"/>
  <c r="F1114" i="2"/>
  <c r="E1114" i="2"/>
  <c r="K1113" i="2"/>
  <c r="I1113" i="2"/>
  <c r="H1113" i="2"/>
  <c r="G1113" i="2"/>
  <c r="F1113" i="2"/>
  <c r="E1113" i="2"/>
  <c r="K1112" i="2"/>
  <c r="I1112" i="2"/>
  <c r="H1112" i="2"/>
  <c r="G1112" i="2"/>
  <c r="F1112" i="2"/>
  <c r="E1112" i="2"/>
  <c r="K1111" i="2"/>
  <c r="I1111" i="2"/>
  <c r="H1111" i="2"/>
  <c r="G1111" i="2"/>
  <c r="F1111" i="2"/>
  <c r="E1111" i="2"/>
  <c r="K1110" i="2"/>
  <c r="I1110" i="2"/>
  <c r="H1110" i="2"/>
  <c r="G1110" i="2"/>
  <c r="F1110" i="2"/>
  <c r="E1110" i="2"/>
  <c r="K1109" i="2"/>
  <c r="I1109" i="2"/>
  <c r="H1109" i="2"/>
  <c r="G1109" i="2"/>
  <c r="F1109" i="2"/>
  <c r="E1109" i="2"/>
  <c r="K1108" i="2"/>
  <c r="I1108" i="2"/>
  <c r="H1108" i="2"/>
  <c r="G1108" i="2"/>
  <c r="F1108" i="2"/>
  <c r="E1108" i="2"/>
  <c r="K1107" i="2"/>
  <c r="I1107" i="2"/>
  <c r="H1107" i="2"/>
  <c r="G1107" i="2"/>
  <c r="F1107" i="2"/>
  <c r="E1107" i="2"/>
  <c r="K1106" i="2"/>
  <c r="I1106" i="2"/>
  <c r="H1106" i="2"/>
  <c r="G1106" i="2"/>
  <c r="F1106" i="2"/>
  <c r="E1106" i="2"/>
  <c r="K1105" i="2"/>
  <c r="I1105" i="2"/>
  <c r="H1105" i="2"/>
  <c r="G1105" i="2"/>
  <c r="F1105" i="2"/>
  <c r="E1105" i="2"/>
  <c r="K1104" i="2"/>
  <c r="I1104" i="2"/>
  <c r="H1104" i="2"/>
  <c r="G1104" i="2"/>
  <c r="F1104" i="2"/>
  <c r="E1104" i="2"/>
  <c r="K1103" i="2"/>
  <c r="I1103" i="2"/>
  <c r="H1103" i="2"/>
  <c r="G1103" i="2"/>
  <c r="F1103" i="2"/>
  <c r="E1103" i="2"/>
  <c r="K1102" i="2"/>
  <c r="I1102" i="2"/>
  <c r="H1102" i="2"/>
  <c r="G1102" i="2"/>
  <c r="F1102" i="2"/>
  <c r="E1102" i="2"/>
  <c r="K1101" i="2"/>
  <c r="I1101" i="2"/>
  <c r="H1101" i="2"/>
  <c r="G1101" i="2"/>
  <c r="F1101" i="2"/>
  <c r="E1101" i="2"/>
  <c r="K1100" i="2"/>
  <c r="I1100" i="2"/>
  <c r="H1100" i="2"/>
  <c r="G1100" i="2"/>
  <c r="F1100" i="2"/>
  <c r="E1100" i="2"/>
  <c r="K1099" i="2"/>
  <c r="I1099" i="2"/>
  <c r="H1099" i="2"/>
  <c r="G1099" i="2"/>
  <c r="F1099" i="2"/>
  <c r="E1099" i="2"/>
  <c r="K1098" i="2"/>
  <c r="I1098" i="2"/>
  <c r="H1098" i="2"/>
  <c r="G1098" i="2"/>
  <c r="F1098" i="2"/>
  <c r="E1098" i="2"/>
  <c r="K1097" i="2"/>
  <c r="I1097" i="2"/>
  <c r="H1097" i="2"/>
  <c r="G1097" i="2"/>
  <c r="F1097" i="2"/>
  <c r="E1097" i="2"/>
  <c r="K1096" i="2"/>
  <c r="I1096" i="2"/>
  <c r="H1096" i="2"/>
  <c r="G1096" i="2"/>
  <c r="F1096" i="2"/>
  <c r="E1096" i="2"/>
  <c r="K1095" i="2"/>
  <c r="I1095" i="2"/>
  <c r="H1095" i="2"/>
  <c r="G1095" i="2"/>
  <c r="F1095" i="2"/>
  <c r="E1095" i="2"/>
  <c r="K1094" i="2"/>
  <c r="I1094" i="2"/>
  <c r="H1094" i="2"/>
  <c r="G1094" i="2"/>
  <c r="F1094" i="2"/>
  <c r="E1094" i="2"/>
  <c r="K1093" i="2"/>
  <c r="I1093" i="2"/>
  <c r="H1093" i="2"/>
  <c r="G1093" i="2"/>
  <c r="F1093" i="2"/>
  <c r="E1093" i="2"/>
  <c r="K1092" i="2"/>
  <c r="I1092" i="2"/>
  <c r="H1092" i="2"/>
  <c r="G1092" i="2"/>
  <c r="F1092" i="2"/>
  <c r="E1092" i="2"/>
  <c r="K1091" i="2"/>
  <c r="I1091" i="2"/>
  <c r="H1091" i="2"/>
  <c r="G1091" i="2"/>
  <c r="F1091" i="2"/>
  <c r="E1091" i="2"/>
  <c r="K1090" i="2"/>
  <c r="I1090" i="2"/>
  <c r="H1090" i="2"/>
  <c r="G1090" i="2"/>
  <c r="F1090" i="2"/>
  <c r="E1090" i="2"/>
  <c r="K1089" i="2"/>
  <c r="I1089" i="2"/>
  <c r="H1089" i="2"/>
  <c r="G1089" i="2"/>
  <c r="F1089" i="2"/>
  <c r="E1089" i="2"/>
  <c r="K1088" i="2"/>
  <c r="I1088" i="2"/>
  <c r="H1088" i="2"/>
  <c r="G1088" i="2"/>
  <c r="F1088" i="2"/>
  <c r="E1088" i="2"/>
  <c r="K1087" i="2"/>
  <c r="I1087" i="2"/>
  <c r="H1087" i="2"/>
  <c r="G1087" i="2"/>
  <c r="F1087" i="2"/>
  <c r="E1087" i="2"/>
  <c r="K1086" i="2"/>
  <c r="I1086" i="2"/>
  <c r="H1086" i="2"/>
  <c r="G1086" i="2"/>
  <c r="F1086" i="2"/>
  <c r="E1086" i="2"/>
  <c r="K1085" i="2"/>
  <c r="I1085" i="2"/>
  <c r="H1085" i="2"/>
  <c r="G1085" i="2"/>
  <c r="F1085" i="2"/>
  <c r="E1085" i="2"/>
  <c r="K1084" i="2"/>
  <c r="I1084" i="2"/>
  <c r="H1084" i="2"/>
  <c r="G1084" i="2"/>
  <c r="F1084" i="2"/>
  <c r="E1084" i="2"/>
  <c r="K1083" i="2"/>
  <c r="I1083" i="2"/>
  <c r="H1083" i="2"/>
  <c r="G1083" i="2"/>
  <c r="F1083" i="2"/>
  <c r="E1083" i="2"/>
  <c r="K1082" i="2"/>
  <c r="I1082" i="2"/>
  <c r="H1082" i="2"/>
  <c r="G1082" i="2"/>
  <c r="F1082" i="2"/>
  <c r="E1082" i="2"/>
  <c r="K1081" i="2"/>
  <c r="I1081" i="2"/>
  <c r="H1081" i="2"/>
  <c r="G1081" i="2"/>
  <c r="F1081" i="2"/>
  <c r="E1081" i="2"/>
  <c r="K1080" i="2"/>
  <c r="I1080" i="2"/>
  <c r="H1080" i="2"/>
  <c r="G1080" i="2"/>
  <c r="F1080" i="2"/>
  <c r="E1080" i="2"/>
  <c r="K1079" i="2"/>
  <c r="I1079" i="2"/>
  <c r="H1079" i="2"/>
  <c r="G1079" i="2"/>
  <c r="F1079" i="2"/>
  <c r="E1079" i="2"/>
  <c r="K1078" i="2"/>
  <c r="I1078" i="2"/>
  <c r="H1078" i="2"/>
  <c r="G1078" i="2"/>
  <c r="F1078" i="2"/>
  <c r="E1078" i="2"/>
  <c r="K1077" i="2"/>
  <c r="I1077" i="2"/>
  <c r="H1077" i="2"/>
  <c r="G1077" i="2"/>
  <c r="F1077" i="2"/>
  <c r="E1077" i="2"/>
  <c r="K1076" i="2"/>
  <c r="I1076" i="2"/>
  <c r="H1076" i="2"/>
  <c r="G1076" i="2"/>
  <c r="F1076" i="2"/>
  <c r="E1076" i="2"/>
  <c r="K1075" i="2"/>
  <c r="I1075" i="2"/>
  <c r="H1075" i="2"/>
  <c r="G1075" i="2"/>
  <c r="F1075" i="2"/>
  <c r="E1075" i="2"/>
  <c r="K1074" i="2"/>
  <c r="I1074" i="2"/>
  <c r="H1074" i="2"/>
  <c r="G1074" i="2"/>
  <c r="F1074" i="2"/>
  <c r="E1074" i="2"/>
  <c r="K1073" i="2"/>
  <c r="I1073" i="2"/>
  <c r="H1073" i="2"/>
  <c r="G1073" i="2"/>
  <c r="F1073" i="2"/>
  <c r="E1073" i="2"/>
  <c r="K1072" i="2"/>
  <c r="I1072" i="2"/>
  <c r="H1072" i="2"/>
  <c r="G1072" i="2"/>
  <c r="F1072" i="2"/>
  <c r="E1072" i="2"/>
  <c r="K1071" i="2"/>
  <c r="I1071" i="2"/>
  <c r="H1071" i="2"/>
  <c r="G1071" i="2"/>
  <c r="F1071" i="2"/>
  <c r="E1071" i="2"/>
  <c r="K1070" i="2"/>
  <c r="I1070" i="2"/>
  <c r="H1070" i="2"/>
  <c r="G1070" i="2"/>
  <c r="F1070" i="2"/>
  <c r="E1070" i="2"/>
  <c r="K1069" i="2"/>
  <c r="I1069" i="2"/>
  <c r="H1069" i="2"/>
  <c r="G1069" i="2"/>
  <c r="F1069" i="2"/>
  <c r="E1069" i="2"/>
  <c r="K1068" i="2"/>
  <c r="I1068" i="2"/>
  <c r="H1068" i="2"/>
  <c r="G1068" i="2"/>
  <c r="F1068" i="2"/>
  <c r="E1068" i="2"/>
  <c r="K1067" i="2"/>
  <c r="I1067" i="2"/>
  <c r="H1067" i="2"/>
  <c r="G1067" i="2"/>
  <c r="F1067" i="2"/>
  <c r="E1067" i="2"/>
  <c r="K1066" i="2"/>
  <c r="I1066" i="2"/>
  <c r="H1066" i="2"/>
  <c r="G1066" i="2"/>
  <c r="F1066" i="2"/>
  <c r="E1066" i="2"/>
  <c r="K1065" i="2"/>
  <c r="I1065" i="2"/>
  <c r="H1065" i="2"/>
  <c r="G1065" i="2"/>
  <c r="F1065" i="2"/>
  <c r="E1065" i="2"/>
  <c r="K1064" i="2"/>
  <c r="I1064" i="2"/>
  <c r="H1064" i="2"/>
  <c r="G1064" i="2"/>
  <c r="F1064" i="2"/>
  <c r="E1064" i="2"/>
  <c r="K1063" i="2"/>
  <c r="I1063" i="2"/>
  <c r="H1063" i="2"/>
  <c r="G1063" i="2"/>
  <c r="F1063" i="2"/>
  <c r="E1063" i="2"/>
  <c r="K1062" i="2"/>
  <c r="I1062" i="2"/>
  <c r="H1062" i="2"/>
  <c r="G1062" i="2"/>
  <c r="F1062" i="2"/>
  <c r="E1062" i="2"/>
  <c r="K1061" i="2"/>
  <c r="I1061" i="2"/>
  <c r="H1061" i="2"/>
  <c r="G1061" i="2"/>
  <c r="F1061" i="2"/>
  <c r="E1061" i="2"/>
  <c r="K1060" i="2"/>
  <c r="I1060" i="2"/>
  <c r="H1060" i="2"/>
  <c r="G1060" i="2"/>
  <c r="F1060" i="2"/>
  <c r="E1060" i="2"/>
  <c r="K1059" i="2"/>
  <c r="I1059" i="2"/>
  <c r="H1059" i="2"/>
  <c r="G1059" i="2"/>
  <c r="F1059" i="2"/>
  <c r="E1059" i="2"/>
  <c r="K1058" i="2"/>
  <c r="I1058" i="2"/>
  <c r="H1058" i="2"/>
  <c r="G1058" i="2"/>
  <c r="F1058" i="2"/>
  <c r="E1058" i="2"/>
  <c r="K1057" i="2"/>
  <c r="I1057" i="2"/>
  <c r="H1057" i="2"/>
  <c r="G1057" i="2"/>
  <c r="F1057" i="2"/>
  <c r="E1057" i="2"/>
  <c r="K1056" i="2"/>
  <c r="I1056" i="2"/>
  <c r="H1056" i="2"/>
  <c r="G1056" i="2"/>
  <c r="F1056" i="2"/>
  <c r="E1056" i="2"/>
  <c r="K1055" i="2"/>
  <c r="I1055" i="2"/>
  <c r="H1055" i="2"/>
  <c r="G1055" i="2"/>
  <c r="F1055" i="2"/>
  <c r="E1055" i="2"/>
  <c r="K1054" i="2"/>
  <c r="I1054" i="2"/>
  <c r="H1054" i="2"/>
  <c r="G1054" i="2"/>
  <c r="F1054" i="2"/>
  <c r="E1054" i="2"/>
  <c r="K1053" i="2"/>
  <c r="I1053" i="2"/>
  <c r="H1053" i="2"/>
  <c r="G1053" i="2"/>
  <c r="F1053" i="2"/>
  <c r="E1053" i="2"/>
  <c r="K1052" i="2"/>
  <c r="I1052" i="2"/>
  <c r="H1052" i="2"/>
  <c r="G1052" i="2"/>
  <c r="F1052" i="2"/>
  <c r="E1052" i="2"/>
  <c r="K1051" i="2"/>
  <c r="I1051" i="2"/>
  <c r="H1051" i="2"/>
  <c r="G1051" i="2"/>
  <c r="F1051" i="2"/>
  <c r="E1051" i="2"/>
  <c r="K1050" i="2"/>
  <c r="I1050" i="2"/>
  <c r="H1050" i="2"/>
  <c r="G1050" i="2"/>
  <c r="F1050" i="2"/>
  <c r="E1050" i="2"/>
  <c r="K1049" i="2"/>
  <c r="I1049" i="2"/>
  <c r="H1049" i="2"/>
  <c r="G1049" i="2"/>
  <c r="F1049" i="2"/>
  <c r="E1049" i="2"/>
  <c r="K1048" i="2"/>
  <c r="I1048" i="2"/>
  <c r="H1048" i="2"/>
  <c r="G1048" i="2"/>
  <c r="F1048" i="2"/>
  <c r="E1048" i="2"/>
  <c r="K1047" i="2"/>
  <c r="I1047" i="2"/>
  <c r="H1047" i="2"/>
  <c r="G1047" i="2"/>
  <c r="F1047" i="2"/>
  <c r="E1047" i="2"/>
  <c r="K1046" i="2"/>
  <c r="I1046" i="2"/>
  <c r="H1046" i="2"/>
  <c r="G1046" i="2"/>
  <c r="F1046" i="2"/>
  <c r="E1046" i="2"/>
  <c r="K1045" i="2"/>
  <c r="I1045" i="2"/>
  <c r="H1045" i="2"/>
  <c r="G1045" i="2"/>
  <c r="F1045" i="2"/>
  <c r="E1045" i="2"/>
  <c r="K1044" i="2"/>
  <c r="I1044" i="2"/>
  <c r="H1044" i="2"/>
  <c r="G1044" i="2"/>
  <c r="F1044" i="2"/>
  <c r="E1044" i="2"/>
  <c r="K1043" i="2"/>
  <c r="I1043" i="2"/>
  <c r="H1043" i="2"/>
  <c r="G1043" i="2"/>
  <c r="F1043" i="2"/>
  <c r="E1043" i="2"/>
  <c r="K1042" i="2"/>
  <c r="I1042" i="2"/>
  <c r="H1042" i="2"/>
  <c r="G1042" i="2"/>
  <c r="F1042" i="2"/>
  <c r="E1042" i="2"/>
  <c r="K1041" i="2"/>
  <c r="I1041" i="2"/>
  <c r="H1041" i="2"/>
  <c r="G1041" i="2"/>
  <c r="F1041" i="2"/>
  <c r="E1041" i="2"/>
  <c r="K1040" i="2"/>
  <c r="I1040" i="2"/>
  <c r="H1040" i="2"/>
  <c r="G1040" i="2"/>
  <c r="F1040" i="2"/>
  <c r="E1040" i="2"/>
  <c r="K1039" i="2"/>
  <c r="I1039" i="2"/>
  <c r="H1039" i="2"/>
  <c r="G1039" i="2"/>
  <c r="F1039" i="2"/>
  <c r="E1039" i="2"/>
  <c r="K1038" i="2"/>
  <c r="I1038" i="2"/>
  <c r="H1038" i="2"/>
  <c r="G1038" i="2"/>
  <c r="F1038" i="2"/>
  <c r="E1038" i="2"/>
  <c r="K1037" i="2"/>
  <c r="I1037" i="2"/>
  <c r="H1037" i="2"/>
  <c r="G1037" i="2"/>
  <c r="F1037" i="2"/>
  <c r="E1037" i="2"/>
  <c r="K1036" i="2"/>
  <c r="I1036" i="2"/>
  <c r="H1036" i="2"/>
  <c r="G1036" i="2"/>
  <c r="F1036" i="2"/>
  <c r="E1036" i="2"/>
  <c r="K1035" i="2"/>
  <c r="I1035" i="2"/>
  <c r="H1035" i="2"/>
  <c r="G1035" i="2"/>
  <c r="F1035" i="2"/>
  <c r="E1035" i="2"/>
  <c r="K1034" i="2"/>
  <c r="I1034" i="2"/>
  <c r="H1034" i="2"/>
  <c r="G1034" i="2"/>
  <c r="F1034" i="2"/>
  <c r="E1034" i="2"/>
  <c r="K1033" i="2"/>
  <c r="I1033" i="2"/>
  <c r="H1033" i="2"/>
  <c r="G1033" i="2"/>
  <c r="F1033" i="2"/>
  <c r="E1033" i="2"/>
  <c r="K1032" i="2"/>
  <c r="I1032" i="2"/>
  <c r="H1032" i="2"/>
  <c r="G1032" i="2"/>
  <c r="F1032" i="2"/>
  <c r="E1032" i="2"/>
  <c r="K1031" i="2"/>
  <c r="I1031" i="2"/>
  <c r="H1031" i="2"/>
  <c r="G1031" i="2"/>
  <c r="F1031" i="2"/>
  <c r="E1031" i="2"/>
  <c r="K1030" i="2"/>
  <c r="I1030" i="2"/>
  <c r="H1030" i="2"/>
  <c r="G1030" i="2"/>
  <c r="F1030" i="2"/>
  <c r="E1030" i="2"/>
  <c r="K1029" i="2"/>
  <c r="I1029" i="2"/>
  <c r="H1029" i="2"/>
  <c r="G1029" i="2"/>
  <c r="F1029" i="2"/>
  <c r="E1029" i="2"/>
  <c r="K1028" i="2"/>
  <c r="I1028" i="2"/>
  <c r="H1028" i="2"/>
  <c r="G1028" i="2"/>
  <c r="F1028" i="2"/>
  <c r="E1028" i="2"/>
  <c r="K1027" i="2"/>
  <c r="I1027" i="2"/>
  <c r="H1027" i="2"/>
  <c r="G1027" i="2"/>
  <c r="F1027" i="2"/>
  <c r="E1027" i="2"/>
  <c r="K1026" i="2"/>
  <c r="I1026" i="2"/>
  <c r="H1026" i="2"/>
  <c r="G1026" i="2"/>
  <c r="F1026" i="2"/>
  <c r="E1026" i="2"/>
  <c r="K1025" i="2"/>
  <c r="I1025" i="2"/>
  <c r="H1025" i="2"/>
  <c r="G1025" i="2"/>
  <c r="F1025" i="2"/>
  <c r="E1025" i="2"/>
  <c r="K1024" i="2"/>
  <c r="I1024" i="2"/>
  <c r="H1024" i="2"/>
  <c r="G1024" i="2"/>
  <c r="F1024" i="2"/>
  <c r="E1024" i="2"/>
  <c r="K1023" i="2"/>
  <c r="I1023" i="2"/>
  <c r="H1023" i="2"/>
  <c r="G1023" i="2"/>
  <c r="F1023" i="2"/>
  <c r="E1023" i="2"/>
  <c r="K1022" i="2"/>
  <c r="I1022" i="2"/>
  <c r="H1022" i="2"/>
  <c r="G1022" i="2"/>
  <c r="F1022" i="2"/>
  <c r="E1022" i="2"/>
  <c r="K1021" i="2"/>
  <c r="I1021" i="2"/>
  <c r="H1021" i="2"/>
  <c r="G1021" i="2"/>
  <c r="F1021" i="2"/>
  <c r="E1021" i="2"/>
  <c r="K1020" i="2"/>
  <c r="I1020" i="2"/>
  <c r="H1020" i="2"/>
  <c r="G1020" i="2"/>
  <c r="F1020" i="2"/>
  <c r="E1020" i="2"/>
  <c r="K1019" i="2"/>
  <c r="I1019" i="2"/>
  <c r="H1019" i="2"/>
  <c r="G1019" i="2"/>
  <c r="F1019" i="2"/>
  <c r="E1019" i="2"/>
  <c r="K1018" i="2"/>
  <c r="I1018" i="2"/>
  <c r="H1018" i="2"/>
  <c r="G1018" i="2"/>
  <c r="F1018" i="2"/>
  <c r="E1018" i="2"/>
  <c r="K1017" i="2"/>
  <c r="I1017" i="2"/>
  <c r="H1017" i="2"/>
  <c r="G1017" i="2"/>
  <c r="F1017" i="2"/>
  <c r="E1017" i="2"/>
  <c r="K1016" i="2"/>
  <c r="I1016" i="2"/>
  <c r="H1016" i="2"/>
  <c r="G1016" i="2"/>
  <c r="F1016" i="2"/>
  <c r="E1016" i="2"/>
  <c r="K1015" i="2"/>
  <c r="I1015" i="2"/>
  <c r="H1015" i="2"/>
  <c r="G1015" i="2"/>
  <c r="F1015" i="2"/>
  <c r="E1015" i="2"/>
  <c r="K1014" i="2"/>
  <c r="I1014" i="2"/>
  <c r="H1014" i="2"/>
  <c r="G1014" i="2"/>
  <c r="F1014" i="2"/>
  <c r="E1014" i="2"/>
  <c r="K1013" i="2"/>
  <c r="I1013" i="2"/>
  <c r="H1013" i="2"/>
  <c r="G1013" i="2"/>
  <c r="F1013" i="2"/>
  <c r="E1013" i="2"/>
</calcChain>
</file>

<file path=xl/sharedStrings.xml><?xml version="1.0" encoding="utf-8"?>
<sst xmlns="http://schemas.openxmlformats.org/spreadsheetml/2006/main" count="20146" uniqueCount="1686">
  <si>
    <t>Samle ID</t>
  </si>
  <si>
    <t>Cancer</t>
  </si>
  <si>
    <t>True label</t>
  </si>
  <si>
    <t>ichorCNA</t>
  </si>
  <si>
    <t>FLEN</t>
  </si>
  <si>
    <t>EM</t>
  </si>
  <si>
    <t>NUCLEOSOME</t>
  </si>
  <si>
    <t>OT_FLEN</t>
  </si>
  <si>
    <t>OT_NUCLEOSOME</t>
  </si>
  <si>
    <t>NMF_FLEN</t>
  </si>
  <si>
    <t>NMF_NUCLEOSOME</t>
  </si>
  <si>
    <t>Run</t>
  </si>
  <si>
    <t>Kit</t>
  </si>
  <si>
    <t>KABB36</t>
  </si>
  <si>
    <t>Healthy</t>
  </si>
  <si>
    <t>-</t>
  </si>
  <si>
    <t>R4610</t>
  </si>
  <si>
    <t>UID</t>
  </si>
  <si>
    <t>KABD34</t>
  </si>
  <si>
    <t>R4615</t>
  </si>
  <si>
    <t>KABF22</t>
  </si>
  <si>
    <t>R4622</t>
  </si>
  <si>
    <t>KABE82</t>
  </si>
  <si>
    <t>R4733</t>
  </si>
  <si>
    <t>KABF11</t>
  </si>
  <si>
    <t>KABF13</t>
  </si>
  <si>
    <t>KABF18</t>
  </si>
  <si>
    <t>KABF33</t>
  </si>
  <si>
    <t>KABF53</t>
  </si>
  <si>
    <t>KABF57</t>
  </si>
  <si>
    <t>KABF62</t>
  </si>
  <si>
    <t>KABF65</t>
  </si>
  <si>
    <t>KABB98</t>
  </si>
  <si>
    <t>R4730</t>
  </si>
  <si>
    <t>KABC54</t>
  </si>
  <si>
    <t>KABB30</t>
  </si>
  <si>
    <t>KABD50</t>
  </si>
  <si>
    <t>KABB91</t>
  </si>
  <si>
    <t>KABB88</t>
  </si>
  <si>
    <t>KABA97</t>
  </si>
  <si>
    <t>KABE42</t>
  </si>
  <si>
    <t>KABF90</t>
  </si>
  <si>
    <t>KABG07</t>
  </si>
  <si>
    <t>KABF96</t>
  </si>
  <si>
    <t>KABF68</t>
  </si>
  <si>
    <t>R4843</t>
  </si>
  <si>
    <t>KABF69</t>
  </si>
  <si>
    <t>KABF76</t>
  </si>
  <si>
    <t>KABG60</t>
  </si>
  <si>
    <t>KABG66</t>
  </si>
  <si>
    <t>KABH35</t>
  </si>
  <si>
    <t>KABH62</t>
  </si>
  <si>
    <t>KABH63</t>
  </si>
  <si>
    <t>KABG32</t>
  </si>
  <si>
    <t>KABG35</t>
  </si>
  <si>
    <t>QCAA30</t>
  </si>
  <si>
    <t>Breast</t>
  </si>
  <si>
    <t>R4476</t>
  </si>
  <si>
    <t>UCAA22</t>
  </si>
  <si>
    <t>?</t>
  </si>
  <si>
    <t>+</t>
  </si>
  <si>
    <t>UCAA34</t>
  </si>
  <si>
    <t>MQCAAA02</t>
  </si>
  <si>
    <t>R4754</t>
  </si>
  <si>
    <t>MDAAAA01</t>
  </si>
  <si>
    <t>MQCAAA59</t>
  </si>
  <si>
    <t>Q3AA14</t>
  </si>
  <si>
    <t>MDGAAA17</t>
  </si>
  <si>
    <t>MDAAAA13</t>
  </si>
  <si>
    <t>MQCAAA20</t>
  </si>
  <si>
    <t>MECAAA13</t>
  </si>
  <si>
    <t>Q3AA05</t>
  </si>
  <si>
    <t>U3AA02</t>
  </si>
  <si>
    <t>MQCAAA05</t>
  </si>
  <si>
    <t>Q3AA19</t>
  </si>
  <si>
    <t>U3AA05</t>
  </si>
  <si>
    <t>ZMB576A</t>
  </si>
  <si>
    <t>ZMB576B</t>
  </si>
  <si>
    <t>MQCAAA48</t>
  </si>
  <si>
    <t>R4850</t>
  </si>
  <si>
    <t>Q3AA08</t>
  </si>
  <si>
    <t>U3AA04</t>
  </si>
  <si>
    <t>HAAA31</t>
  </si>
  <si>
    <t>R4759</t>
  </si>
  <si>
    <t>HMAAAA16</t>
  </si>
  <si>
    <t>HAGAAA18</t>
  </si>
  <si>
    <t>R4872</t>
  </si>
  <si>
    <t>ZNAB06A</t>
  </si>
  <si>
    <t>R4874</t>
  </si>
  <si>
    <t>ZNAB08A</t>
  </si>
  <si>
    <t>ZNAB09A</t>
  </si>
  <si>
    <t>ZMB581A</t>
  </si>
  <si>
    <t>ZMB596A</t>
  </si>
  <si>
    <t>ZMB602A</t>
  </si>
  <si>
    <t>HMAAAA02</t>
  </si>
  <si>
    <t>CRC</t>
  </si>
  <si>
    <t>R4785</t>
  </si>
  <si>
    <t>MQGAAA71</t>
  </si>
  <si>
    <t>MDGAAA18</t>
  </si>
  <si>
    <t>QNAA01</t>
  </si>
  <si>
    <t>QCAC36</t>
  </si>
  <si>
    <t>MYCAAA01</t>
  </si>
  <si>
    <t>MQAAAA51</t>
  </si>
  <si>
    <t>QHAC16</t>
  </si>
  <si>
    <t>MUGAAA21</t>
  </si>
  <si>
    <t>QHAA63</t>
  </si>
  <si>
    <t>UHAA30</t>
  </si>
  <si>
    <t>MUGAAA12</t>
  </si>
  <si>
    <t>MUGAAA68</t>
  </si>
  <si>
    <t>QCAF27</t>
  </si>
  <si>
    <t>MUAAAA11</t>
  </si>
  <si>
    <t>MUGAAA65</t>
  </si>
  <si>
    <t>HAGAAA15</t>
  </si>
  <si>
    <t>R4855</t>
  </si>
  <si>
    <t>MDGAAA07</t>
  </si>
  <si>
    <t>HMAA06</t>
  </si>
  <si>
    <t>MDAAAA15</t>
  </si>
  <si>
    <t>HMAA04</t>
  </si>
  <si>
    <t>QCAA02</t>
  </si>
  <si>
    <t>HMAA02</t>
  </si>
  <si>
    <t>HMGAAA02</t>
  </si>
  <si>
    <t>MDGAAA24</t>
  </si>
  <si>
    <t>MECAAA15</t>
  </si>
  <si>
    <t>MDGAAA27</t>
  </si>
  <si>
    <t>HMAAAA35</t>
  </si>
  <si>
    <t>QCAD47</t>
  </si>
  <si>
    <t>MUAAAA44</t>
  </si>
  <si>
    <t>ZMC005A</t>
  </si>
  <si>
    <t>ZMC005B</t>
  </si>
  <si>
    <t>ZMC006A</t>
  </si>
  <si>
    <t>ZMC006B</t>
  </si>
  <si>
    <t>ZMC006C</t>
  </si>
  <si>
    <t>ZMC046A</t>
  </si>
  <si>
    <t>ZMC046B</t>
  </si>
  <si>
    <t>ZMC071A</t>
  </si>
  <si>
    <t>MDCAAA03</t>
  </si>
  <si>
    <t>R4810</t>
  </si>
  <si>
    <t>MDGAAA16</t>
  </si>
  <si>
    <t>MDAAAA18</t>
  </si>
  <si>
    <t>MQAAAA19</t>
  </si>
  <si>
    <t>ZMC057A</t>
  </si>
  <si>
    <t>ZMC031A</t>
  </si>
  <si>
    <t>HAAAAA27</t>
  </si>
  <si>
    <t>HMAAAA27</t>
  </si>
  <si>
    <t>HAGAAA11</t>
  </si>
  <si>
    <t>ZXG27</t>
  </si>
  <si>
    <t>Gastric</t>
  </si>
  <si>
    <t>R4815</t>
  </si>
  <si>
    <t>ZMG007A</t>
  </si>
  <si>
    <t>ZMG094A</t>
  </si>
  <si>
    <t>ZXG04</t>
  </si>
  <si>
    <t>ZXG07</t>
  </si>
  <si>
    <t>MDGAAA10</t>
  </si>
  <si>
    <t>HMGAAA01</t>
  </si>
  <si>
    <t>ZMG107A</t>
  </si>
  <si>
    <t>HHAA01</t>
  </si>
  <si>
    <t>Q3AA48</t>
  </si>
  <si>
    <t>ZMG001A</t>
  </si>
  <si>
    <t>ZMG002A</t>
  </si>
  <si>
    <t>ZMG044A</t>
  </si>
  <si>
    <t>HMGAAA08</t>
  </si>
  <si>
    <t>HMAA03</t>
  </si>
  <si>
    <t>ZXG01</t>
  </si>
  <si>
    <t>HMGAAA06</t>
  </si>
  <si>
    <t>QCAB64</t>
  </si>
  <si>
    <t>UCAA26</t>
  </si>
  <si>
    <t>QHAA80</t>
  </si>
  <si>
    <t>MUGAAA46</t>
  </si>
  <si>
    <t>QHAB92</t>
  </si>
  <si>
    <t>MUGAAA02</t>
  </si>
  <si>
    <t>ZMG058A</t>
  </si>
  <si>
    <t>ZMG085A</t>
  </si>
  <si>
    <t>ZMG103A</t>
  </si>
  <si>
    <t>ZMG067A</t>
  </si>
  <si>
    <t>R4864</t>
  </si>
  <si>
    <t>ZMG067B</t>
  </si>
  <si>
    <t>ZMG068A</t>
  </si>
  <si>
    <t>ZMG068B</t>
  </si>
  <si>
    <t>ZMG086A</t>
  </si>
  <si>
    <t>ZMG086B</t>
  </si>
  <si>
    <t>ZMG102A</t>
  </si>
  <si>
    <t>ZMG102B</t>
  </si>
  <si>
    <t>ZMG102C</t>
  </si>
  <si>
    <t>ZMG117A</t>
  </si>
  <si>
    <t>ZMG117B</t>
  </si>
  <si>
    <t>MDGAAB39</t>
  </si>
  <si>
    <t>MDGAAB43</t>
  </si>
  <si>
    <t>MDGAAB45</t>
  </si>
  <si>
    <t>ZMG040A</t>
  </si>
  <si>
    <t>ZMG093A</t>
  </si>
  <si>
    <t>HHAA22</t>
  </si>
  <si>
    <t>QCAE05</t>
  </si>
  <si>
    <t>HCC</t>
  </si>
  <si>
    <t>R4740</t>
  </si>
  <si>
    <t>QCAF61</t>
  </si>
  <si>
    <t>MECAAA20</t>
  </si>
  <si>
    <t>ZMH062A</t>
  </si>
  <si>
    <t>ZMH062B</t>
  </si>
  <si>
    <t>ZMH054A</t>
  </si>
  <si>
    <t>ZMH054B</t>
  </si>
  <si>
    <t>ZMH054C</t>
  </si>
  <si>
    <t>ZMH003A</t>
  </si>
  <si>
    <t>ZMH003B</t>
  </si>
  <si>
    <t>ZMH003C</t>
  </si>
  <si>
    <t>No UID</t>
  </si>
  <si>
    <t>ZMH010A</t>
  </si>
  <si>
    <t>ZMH010B</t>
  </si>
  <si>
    <t>ZMH010C</t>
  </si>
  <si>
    <t>ZMH021A</t>
  </si>
  <si>
    <t>ZMH021B</t>
  </si>
  <si>
    <t>ZMH021C</t>
  </si>
  <si>
    <t>ZMH047A</t>
  </si>
  <si>
    <t>ZMH047B</t>
  </si>
  <si>
    <t>ZMH047D</t>
  </si>
  <si>
    <t>ZMH056A</t>
  </si>
  <si>
    <t>ZMH056B</t>
  </si>
  <si>
    <t>ZMH056D</t>
  </si>
  <si>
    <t>UHAA49</t>
  </si>
  <si>
    <t>MUGAAA67</t>
  </si>
  <si>
    <t>QHAB51</t>
  </si>
  <si>
    <t>Lung</t>
  </si>
  <si>
    <t>MUGAAA42</t>
  </si>
  <si>
    <t>QCAA27</t>
  </si>
  <si>
    <t>UCAA16</t>
  </si>
  <si>
    <t>UCAA31</t>
  </si>
  <si>
    <t>UCAA53</t>
  </si>
  <si>
    <t>UCAB01</t>
  </si>
  <si>
    <t>MDAAAA03</t>
  </si>
  <si>
    <t>MLAA85</t>
  </si>
  <si>
    <t>UCAA21</t>
  </si>
  <si>
    <t>UCAA46</t>
  </si>
  <si>
    <t>UCAA78</t>
  </si>
  <si>
    <t>MUGAAA53</t>
  </si>
  <si>
    <t>QHAB28</t>
  </si>
  <si>
    <t>MUGAAA38</t>
  </si>
  <si>
    <t>MDGAAA26</t>
  </si>
  <si>
    <t>MEBAAA02</t>
  </si>
  <si>
    <t>QCAA56</t>
  </si>
  <si>
    <t>QCAB92</t>
  </si>
  <si>
    <t>HMAA07</t>
  </si>
  <si>
    <t>ZTKL01A</t>
  </si>
  <si>
    <t>HMAAAA18</t>
  </si>
  <si>
    <t>R4632</t>
  </si>
  <si>
    <t>HMAAAA13</t>
  </si>
  <si>
    <t>MECAAA17</t>
  </si>
  <si>
    <t>R4636</t>
  </si>
  <si>
    <t>MEGAAA07</t>
  </si>
  <si>
    <t>HMAAAA30</t>
  </si>
  <si>
    <t>QCAC99</t>
  </si>
  <si>
    <t>HMAAAA09</t>
  </si>
  <si>
    <t>HMAAAA19</t>
  </si>
  <si>
    <t>HMAAAA23</t>
  </si>
  <si>
    <t>HMAAAA28</t>
  </si>
  <si>
    <t>QCAD83</t>
  </si>
  <si>
    <t>QCAD68</t>
  </si>
  <si>
    <t>MEGAAA06</t>
  </si>
  <si>
    <t>MDGAAA36</t>
  </si>
  <si>
    <t>QCAB83</t>
  </si>
  <si>
    <t>HHAA10</t>
  </si>
  <si>
    <t>HMAAAA05</t>
  </si>
  <si>
    <t>QHAA87</t>
  </si>
  <si>
    <t>MDCAAA11</t>
  </si>
  <si>
    <t>HAAA35</t>
  </si>
  <si>
    <t>R4766</t>
  </si>
  <si>
    <t>Q3AA09</t>
  </si>
  <si>
    <t>Q3AA13</t>
  </si>
  <si>
    <t>QHAA62</t>
  </si>
  <si>
    <t>QHAA99</t>
  </si>
  <si>
    <t>QHAB49</t>
  </si>
  <si>
    <t>HMAAAA06</t>
  </si>
  <si>
    <t>MECAAA03</t>
  </si>
  <si>
    <t>MECAAA19</t>
  </si>
  <si>
    <t>UHAA47</t>
  </si>
  <si>
    <t>MUGAAA01</t>
  </si>
  <si>
    <t>MUGAAA57</t>
  </si>
  <si>
    <t>QCAB27</t>
  </si>
  <si>
    <t>R4796</t>
  </si>
  <si>
    <t>MUGAAA56</t>
  </si>
  <si>
    <t>YCAB67</t>
  </si>
  <si>
    <t>QCAE86</t>
  </si>
  <si>
    <t>QHAA88</t>
  </si>
  <si>
    <t>MDGAAA31</t>
  </si>
  <si>
    <t>HMGAAA04</t>
  </si>
  <si>
    <t>MDAAAA16</t>
  </si>
  <si>
    <t>HMAA08</t>
  </si>
  <si>
    <t>QCAA50</t>
  </si>
  <si>
    <t>UCAA82</t>
  </si>
  <si>
    <t>UHAA52</t>
  </si>
  <si>
    <t>MUGAAA10</t>
  </si>
  <si>
    <t>HACAAA01</t>
  </si>
  <si>
    <t>MUCAAA04</t>
  </si>
  <si>
    <t>MLAA29</t>
  </si>
  <si>
    <t>UCAA04</t>
  </si>
  <si>
    <t>UCAA23</t>
  </si>
  <si>
    <t>UCAA49</t>
  </si>
  <si>
    <t>ZIL01A</t>
  </si>
  <si>
    <t>ZIL102A</t>
  </si>
  <si>
    <t>ZIL103A</t>
  </si>
  <si>
    <t>ZIL104A</t>
  </si>
  <si>
    <t>ZIL105A</t>
  </si>
  <si>
    <t>ZIL106A</t>
  </si>
  <si>
    <t>ZTKL05A</t>
  </si>
  <si>
    <t>ZTKL01B</t>
  </si>
  <si>
    <t>ZTKL05B</t>
  </si>
  <si>
    <t>ZTKL07A</t>
  </si>
  <si>
    <t>ZTKL07B</t>
  </si>
  <si>
    <t>ZTKL06A</t>
  </si>
  <si>
    <t>ZTKL06B</t>
  </si>
  <si>
    <t>ZTKL10A</t>
  </si>
  <si>
    <t>ZTKL10B</t>
  </si>
  <si>
    <t>ZTKL02A</t>
  </si>
  <si>
    <t>R4625i2</t>
  </si>
  <si>
    <t>ZTKL03A</t>
  </si>
  <si>
    <t>ZTKL03B</t>
  </si>
  <si>
    <t>ZTKL04A</t>
  </si>
  <si>
    <t>ZTKL04B</t>
  </si>
  <si>
    <t>ZTKL08A</t>
  </si>
  <si>
    <t>ZTKL09A</t>
  </si>
  <si>
    <t>ZTKL09B</t>
  </si>
  <si>
    <t>ZTKL11A</t>
  </si>
  <si>
    <t>ZTKL11B</t>
  </si>
  <si>
    <t>ZTKL12A</t>
  </si>
  <si>
    <t>ZTKL12B</t>
  </si>
  <si>
    <t>ZTKL13A</t>
  </si>
  <si>
    <t>ZTKL14A</t>
  </si>
  <si>
    <t>ZTKL15A</t>
  </si>
  <si>
    <t>ZTKL16A</t>
  </si>
  <si>
    <t>ZTKL17A</t>
  </si>
  <si>
    <t>ZTKL18A</t>
  </si>
  <si>
    <t>ZTKL19A</t>
  </si>
  <si>
    <t>QCAE60</t>
  </si>
  <si>
    <t>Ovarian</t>
  </si>
  <si>
    <t>LABV93</t>
  </si>
  <si>
    <t>LABJ97</t>
  </si>
  <si>
    <t>HMAAAA04</t>
  </si>
  <si>
    <t>QCAA59</t>
  </si>
  <si>
    <t>QHAA17</t>
  </si>
  <si>
    <t>YCAA54</t>
  </si>
  <si>
    <t>QCAA40</t>
  </si>
  <si>
    <t>YCAA77</t>
  </si>
  <si>
    <t>QCAA74</t>
  </si>
  <si>
    <t>YCAB01</t>
  </si>
  <si>
    <t>QCAA94</t>
  </si>
  <si>
    <t>YCAB14</t>
  </si>
  <si>
    <t>YCAB06</t>
  </si>
  <si>
    <t>ZNAB01A</t>
  </si>
  <si>
    <t>R4930</t>
  </si>
  <si>
    <t>UHAA07</t>
  </si>
  <si>
    <t>MDAAAA42</t>
  </si>
  <si>
    <t>MDGAAA20</t>
  </si>
  <si>
    <t>R4920</t>
  </si>
  <si>
    <t>MDGAAB74</t>
  </si>
  <si>
    <t>MDGAAB68</t>
  </si>
  <si>
    <t>MDGAAB48</t>
  </si>
  <si>
    <t>MDGAAB14</t>
  </si>
  <si>
    <t>MDGAAA73</t>
  </si>
  <si>
    <t>MDGAAA33</t>
  </si>
  <si>
    <t>MDGAAA32</t>
  </si>
  <si>
    <t>MDGAAA55</t>
  </si>
  <si>
    <t>MDGAAB37</t>
  </si>
  <si>
    <t>MDGAAB13</t>
  </si>
  <si>
    <t>MDGAAB03</t>
  </si>
  <si>
    <t>MDGAAB70</t>
  </si>
  <si>
    <t>MDGAAB36</t>
  </si>
  <si>
    <t>MDGAAA68</t>
  </si>
  <si>
    <t>KABG44</t>
  </si>
  <si>
    <t>KABG28</t>
  </si>
  <si>
    <t>KABF79</t>
  </si>
  <si>
    <t>KABG29</t>
  </si>
  <si>
    <t>KABG68</t>
  </si>
  <si>
    <t>KABF92</t>
  </si>
  <si>
    <t>KABD31</t>
  </si>
  <si>
    <t>KABF19</t>
  </si>
  <si>
    <t>KABD43</t>
  </si>
  <si>
    <t>KABD33</t>
  </si>
  <si>
    <t>KABB22</t>
  </si>
  <si>
    <t>KABB31</t>
  </si>
  <si>
    <t>QCAD51</t>
  </si>
  <si>
    <t>R4933</t>
  </si>
  <si>
    <t>QHAA48</t>
  </si>
  <si>
    <t>MLAA82</t>
  </si>
  <si>
    <t>QCAE78</t>
  </si>
  <si>
    <t>QCAB77</t>
  </si>
  <si>
    <t>R4932</t>
  </si>
  <si>
    <t>Q3AA11</t>
  </si>
  <si>
    <t>QCAA48</t>
  </si>
  <si>
    <t>QCAA33</t>
  </si>
  <si>
    <t>QCAA64</t>
  </si>
  <si>
    <t>QHAB01</t>
  </si>
  <si>
    <t>MLAA20</t>
  </si>
  <si>
    <t>QHAA72</t>
  </si>
  <si>
    <t>UCAA07</t>
  </si>
  <si>
    <t>UCAA44</t>
  </si>
  <si>
    <t>MDGAAB09</t>
  </si>
  <si>
    <t>MDGAAA41</t>
  </si>
  <si>
    <t>MDGAAA90</t>
  </si>
  <si>
    <t>KABG81</t>
  </si>
  <si>
    <t>KABG46</t>
  </si>
  <si>
    <t>KABG71</t>
  </si>
  <si>
    <t>KABG84</t>
  </si>
  <si>
    <t>KABG53</t>
  </si>
  <si>
    <t>KABG67</t>
  </si>
  <si>
    <t>KABG73</t>
  </si>
  <si>
    <t>KABG59</t>
  </si>
  <si>
    <t>ZNAB01B</t>
  </si>
  <si>
    <t>R5138</t>
  </si>
  <si>
    <t>ZNAB02A</t>
  </si>
  <si>
    <t>ZNAB02B</t>
  </si>
  <si>
    <t>ZNAB02C</t>
  </si>
  <si>
    <t>R5154</t>
  </si>
  <si>
    <t>ZNAB03A</t>
  </si>
  <si>
    <t>ZNAB03B</t>
  </si>
  <si>
    <t>ZNAB04A</t>
  </si>
  <si>
    <t>ZNAB04B</t>
  </si>
  <si>
    <t>ZNAB05A</t>
  </si>
  <si>
    <t>ZNAB05B</t>
  </si>
  <si>
    <t>ZNAB06B</t>
  </si>
  <si>
    <t>ZNAB07A</t>
  </si>
  <si>
    <t>ZNAB07B</t>
  </si>
  <si>
    <t>ZNAB08B</t>
  </si>
  <si>
    <t>HAAA34</t>
  </si>
  <si>
    <t>R5020</t>
  </si>
  <si>
    <t>HAAAAA01</t>
  </si>
  <si>
    <t>HAAAAA17</t>
  </si>
  <si>
    <t>HAGAAA04</t>
  </si>
  <si>
    <t>HAGAAA16</t>
  </si>
  <si>
    <t>HMDAAA08</t>
  </si>
  <si>
    <t>HMGAAA07</t>
  </si>
  <si>
    <t>QCAF79</t>
  </si>
  <si>
    <t>ZMC017A</t>
  </si>
  <si>
    <t>ZMC065A</t>
  </si>
  <si>
    <t>ZMC072A</t>
  </si>
  <si>
    <t>ZMC079A</t>
  </si>
  <si>
    <t>HACAAA03</t>
  </si>
  <si>
    <t>Duodenal (CRC)</t>
  </si>
  <si>
    <t>MQGAAA01</t>
  </si>
  <si>
    <t>ZMG013A</t>
  </si>
  <si>
    <t>HAAA32</t>
  </si>
  <si>
    <t>MDBAAA11</t>
  </si>
  <si>
    <t>ZTKL08B</t>
  </si>
  <si>
    <t>ZTKL13B</t>
  </si>
  <si>
    <t>ZTKL20A</t>
  </si>
  <si>
    <t>ZTKL21A</t>
  </si>
  <si>
    <t>ZTKL22A</t>
  </si>
  <si>
    <t>ZNAB03C</t>
  </si>
  <si>
    <t>R5237</t>
  </si>
  <si>
    <t>ZNAB06C</t>
  </si>
  <si>
    <t>ZNAB07C</t>
  </si>
  <si>
    <t>ZNAB09B</t>
  </si>
  <si>
    <t>ZNAB10A</t>
  </si>
  <si>
    <t>ZNAB10B</t>
  </si>
  <si>
    <t>ZNAB11A</t>
  </si>
  <si>
    <t>ZNAB11B</t>
  </si>
  <si>
    <t>ZTKL14B</t>
  </si>
  <si>
    <t>R5255</t>
  </si>
  <si>
    <t>ZTKL15B</t>
  </si>
  <si>
    <t>ZTKL03C</t>
  </si>
  <si>
    <t>ZTKL04C</t>
  </si>
  <si>
    <t>ZMB010A</t>
  </si>
  <si>
    <t>R5292</t>
  </si>
  <si>
    <t>ZMB010B</t>
  </si>
  <si>
    <t>ZMB016A</t>
  </si>
  <si>
    <t>ZMB016B</t>
  </si>
  <si>
    <t>ZMB016C</t>
  </si>
  <si>
    <t>ZMB016D</t>
  </si>
  <si>
    <t>ZMB028A</t>
  </si>
  <si>
    <t>R5063</t>
  </si>
  <si>
    <t>ZMB028B</t>
  </si>
  <si>
    <t>ZMB028C</t>
  </si>
  <si>
    <t>ZMB028D</t>
  </si>
  <si>
    <t>ZMC060A</t>
  </si>
  <si>
    <t>R5170</t>
  </si>
  <si>
    <t>ZMC060B</t>
  </si>
  <si>
    <t>ZNAB10C</t>
  </si>
  <si>
    <t>ZIL101B</t>
  </si>
  <si>
    <t>ZMB041A</t>
  </si>
  <si>
    <t>R5119</t>
  </si>
  <si>
    <t>ZMB041B</t>
  </si>
  <si>
    <t>R5298</t>
  </si>
  <si>
    <t>ZMB041C</t>
  </si>
  <si>
    <t>ZMB130A</t>
  </si>
  <si>
    <t>R5168</t>
  </si>
  <si>
    <t>ZMB130B</t>
  </si>
  <si>
    <t>ZMB130C</t>
  </si>
  <si>
    <t>ZMB130D</t>
  </si>
  <si>
    <t>ZMC077B</t>
  </si>
  <si>
    <t>ZMC077C</t>
  </si>
  <si>
    <t>ZMC111A</t>
  </si>
  <si>
    <t>ZMC111C</t>
  </si>
  <si>
    <t>ZMC111D</t>
  </si>
  <si>
    <t>ZMB115A</t>
  </si>
  <si>
    <t>ZMB115C</t>
  </si>
  <si>
    <t>ZMB115D</t>
  </si>
  <si>
    <t>ZMC120A</t>
  </si>
  <si>
    <t>ZMC120D</t>
  </si>
  <si>
    <t>ZMC122A</t>
  </si>
  <si>
    <t>ZMC122C</t>
  </si>
  <si>
    <t>R5310</t>
  </si>
  <si>
    <t>MQDAAA04</t>
  </si>
  <si>
    <t>MUDAAA01</t>
  </si>
  <si>
    <t>QCAC76</t>
  </si>
  <si>
    <t>UCAA76</t>
  </si>
  <si>
    <t>QCAA08</t>
  </si>
  <si>
    <t>MUGAAA40</t>
  </si>
  <si>
    <t>QHAA04</t>
  </si>
  <si>
    <t>QCAC24</t>
  </si>
  <si>
    <t>UCAA75</t>
  </si>
  <si>
    <t>UCAB28</t>
  </si>
  <si>
    <t>MUAAAA40</t>
  </si>
  <si>
    <t>MUAAAB39</t>
  </si>
  <si>
    <t>QCAB85</t>
  </si>
  <si>
    <t>QHAB57</t>
  </si>
  <si>
    <t>QHAB13</t>
  </si>
  <si>
    <t>QHAA07</t>
  </si>
  <si>
    <t>R5318</t>
  </si>
  <si>
    <t>UHAA04</t>
  </si>
  <si>
    <t>UHAA15</t>
  </si>
  <si>
    <t>UHAA34</t>
  </si>
  <si>
    <t>MUGAAA27</t>
  </si>
  <si>
    <t>MUGAAA84</t>
  </si>
  <si>
    <t>MUGAAB49</t>
  </si>
  <si>
    <t>MQAAAA12</t>
  </si>
  <si>
    <t>MUAAAA97</t>
  </si>
  <si>
    <t>QCAB48</t>
  </si>
  <si>
    <t>UCAA39</t>
  </si>
  <si>
    <t>UCAA59</t>
  </si>
  <si>
    <t>UCAA92</t>
  </si>
  <si>
    <t>MUGAAA39</t>
  </si>
  <si>
    <t>MUGAAB08</t>
  </si>
  <si>
    <t>QHAA29</t>
  </si>
  <si>
    <t>UHAA14</t>
  </si>
  <si>
    <t>UHAA40</t>
  </si>
  <si>
    <t>MUGAAA59</t>
  </si>
  <si>
    <t>MUGAAB44</t>
  </si>
  <si>
    <t>MDBAAA16</t>
  </si>
  <si>
    <t>R5362</t>
  </si>
  <si>
    <t>MDBAAA20</t>
  </si>
  <si>
    <t>MYBAAA01</t>
  </si>
  <si>
    <t>ZTKL07C</t>
  </si>
  <si>
    <t>ZMB006A</t>
  </si>
  <si>
    <t>ZMB006B</t>
  </si>
  <si>
    <t>ZMB019A</t>
  </si>
  <si>
    <t>ZMB019B</t>
  </si>
  <si>
    <t>ZMB019C</t>
  </si>
  <si>
    <t>ZMB061A</t>
  </si>
  <si>
    <t>ZMB061B</t>
  </si>
  <si>
    <t>ZNAB09C</t>
  </si>
  <si>
    <t>R5413</t>
  </si>
  <si>
    <t>ZNAB12A</t>
  </si>
  <si>
    <t>ZNAB12B</t>
  </si>
  <si>
    <t>ZNAB13A</t>
  </si>
  <si>
    <t>ZNAB14A</t>
  </si>
  <si>
    <t>ZNAB15A</t>
  </si>
  <si>
    <t>ZNAB16A</t>
  </si>
  <si>
    <t>ZNAB17A</t>
  </si>
  <si>
    <t>ZNAB18A</t>
  </si>
  <si>
    <t>ZNAB19A</t>
  </si>
  <si>
    <t>ZNAB04C</t>
  </si>
  <si>
    <t>ZMHN01A</t>
  </si>
  <si>
    <t>HNSCC</t>
  </si>
  <si>
    <t>QCAD61</t>
  </si>
  <si>
    <t>ZIL102B</t>
  </si>
  <si>
    <t>ZIL104B</t>
  </si>
  <si>
    <t>K0AAAA01</t>
  </si>
  <si>
    <t>R5044</t>
  </si>
  <si>
    <t>K0AAAA02</t>
  </si>
  <si>
    <t>K0AAAA03</t>
  </si>
  <si>
    <t>K0AAAA04</t>
  </si>
  <si>
    <t>K0AAAA06</t>
  </si>
  <si>
    <t>K0AAAA08</t>
  </si>
  <si>
    <t>K0AAAA09</t>
  </si>
  <si>
    <t>K0AAAA11</t>
  </si>
  <si>
    <t>K0AAAA12</t>
  </si>
  <si>
    <t>K0AAAA13</t>
  </si>
  <si>
    <t>K0AAAA14</t>
  </si>
  <si>
    <t>K0AAAA15</t>
  </si>
  <si>
    <t>K0AAAA16</t>
  </si>
  <si>
    <t>K0AAAA17</t>
  </si>
  <si>
    <t>K0AAAA19</t>
  </si>
  <si>
    <t>K0AAAA21</t>
  </si>
  <si>
    <t>K0AAAA22</t>
  </si>
  <si>
    <t>K0AAAA24</t>
  </si>
  <si>
    <t>K0AAAA25</t>
  </si>
  <si>
    <t>K0AAAA28</t>
  </si>
  <si>
    <t>K0AAAA29</t>
  </si>
  <si>
    <t>K0AAAA31</t>
  </si>
  <si>
    <t>K0AAAA33</t>
  </si>
  <si>
    <t>K0AAAA34</t>
  </si>
  <si>
    <t>K0AAAA35</t>
  </si>
  <si>
    <t>K0AAAA36</t>
  </si>
  <si>
    <t>K0AAAA37</t>
  </si>
  <si>
    <t>K0AAAA38</t>
  </si>
  <si>
    <t>K0AAAA40</t>
  </si>
  <si>
    <t>K0AAAA41</t>
  </si>
  <si>
    <t>K0AAAA42</t>
  </si>
  <si>
    <t>K0AAAA44</t>
  </si>
  <si>
    <t>K0AAAA49</t>
  </si>
  <si>
    <t>K0AAAA50</t>
  </si>
  <si>
    <t>K0AAAA51</t>
  </si>
  <si>
    <t>K0AAAA53</t>
  </si>
  <si>
    <t>K0AAAA54</t>
  </si>
  <si>
    <t>K0AAAA55</t>
  </si>
  <si>
    <t>K0AAAA56</t>
  </si>
  <si>
    <t>K0AAAA58</t>
  </si>
  <si>
    <t>K0AAAA59</t>
  </si>
  <si>
    <t>R5083</t>
  </si>
  <si>
    <t>K0AAAA61</t>
  </si>
  <si>
    <t>K0AAAA62</t>
  </si>
  <si>
    <t>K0AAAA63</t>
  </si>
  <si>
    <t>K0AAAA66</t>
  </si>
  <si>
    <t>K0AAAA70</t>
  </si>
  <si>
    <t>K0AAAA71</t>
  </si>
  <si>
    <t>K0AAAA72</t>
  </si>
  <si>
    <t>K0AAAA73</t>
  </si>
  <si>
    <t>K0AAAA74</t>
  </si>
  <si>
    <t>K0AAAA76</t>
  </si>
  <si>
    <t>K0AAAA77</t>
  </si>
  <si>
    <t>K0AAAA82</t>
  </si>
  <si>
    <t>K0AAAA86</t>
  </si>
  <si>
    <t>K0AAAA88</t>
  </si>
  <si>
    <t>K0AAAA89</t>
  </si>
  <si>
    <t>K0AAAA90</t>
  </si>
  <si>
    <t>K0AAAA92</t>
  </si>
  <si>
    <t>K0AAAA93</t>
  </si>
  <si>
    <t>K0AAAA94</t>
  </si>
  <si>
    <t>K0AAAA95</t>
  </si>
  <si>
    <t>K0AAAA97</t>
  </si>
  <si>
    <t>K0AAAA98</t>
  </si>
  <si>
    <t>K0AAAA99</t>
  </si>
  <si>
    <t>K0AAAB01</t>
  </si>
  <si>
    <t>K0AAAB03</t>
  </si>
  <si>
    <t>K0AAAB04</t>
  </si>
  <si>
    <t>K0AAAB06</t>
  </si>
  <si>
    <t>K0AAAB07</t>
  </si>
  <si>
    <t>K0AAAB09</t>
  </si>
  <si>
    <t>K0AAAB10</t>
  </si>
  <si>
    <t>K0AAAB12</t>
  </si>
  <si>
    <t>K0AAAB13</t>
  </si>
  <si>
    <t>K0AAAB14</t>
  </si>
  <si>
    <t>K0AAAB16</t>
  </si>
  <si>
    <t>K0AAAB18</t>
  </si>
  <si>
    <t>K0AAAB19</t>
  </si>
  <si>
    <t>R5097</t>
  </si>
  <si>
    <t>K0AAAB20</t>
  </si>
  <si>
    <t>K0AAAB23</t>
  </si>
  <si>
    <t>K0AAAB39</t>
  </si>
  <si>
    <t>K0AAAB40</t>
  </si>
  <si>
    <t>K0AAAB41</t>
  </si>
  <si>
    <t>K0AAAB42</t>
  </si>
  <si>
    <t>K0AAAB43</t>
  </si>
  <si>
    <t>K0AAAB46</t>
  </si>
  <si>
    <t>K0AAAB47</t>
  </si>
  <si>
    <t>K0AAAB50</t>
  </si>
  <si>
    <t>K0AAAB51</t>
  </si>
  <si>
    <t>K0AAAB52</t>
  </si>
  <si>
    <t>K0AAAB54</t>
  </si>
  <si>
    <t>K0AAAB55</t>
  </si>
  <si>
    <t>K0AAAE79</t>
  </si>
  <si>
    <t>K0AAAE80</t>
  </si>
  <si>
    <t>K0AAAE81</t>
  </si>
  <si>
    <t>K0AAAE82</t>
  </si>
  <si>
    <t>K0AAAE85</t>
  </si>
  <si>
    <t>K0AAAE86</t>
  </si>
  <si>
    <t>K0AAAE88</t>
  </si>
  <si>
    <t>K0AAAE91</t>
  </si>
  <si>
    <t>K0AAAE92</t>
  </si>
  <si>
    <t>K0AAAE93</t>
  </si>
  <si>
    <t>K0AAAE94</t>
  </si>
  <si>
    <t>K0AAAE95</t>
  </si>
  <si>
    <t>L11979</t>
  </si>
  <si>
    <t>L12174</t>
  </si>
  <si>
    <t>L12401</t>
  </si>
  <si>
    <t>L12406</t>
  </si>
  <si>
    <t>L12859</t>
  </si>
  <si>
    <t>L12880</t>
  </si>
  <si>
    <t>L12997</t>
  </si>
  <si>
    <t>L13200</t>
  </si>
  <si>
    <t>LAAD30</t>
  </si>
  <si>
    <t>LAAD70</t>
  </si>
  <si>
    <t>ZMB022A</t>
  </si>
  <si>
    <t>ZMB023A</t>
  </si>
  <si>
    <t>ZMB026A</t>
  </si>
  <si>
    <t>ZMB027A</t>
  </si>
  <si>
    <t>ZMB031A</t>
  </si>
  <si>
    <t>ZMB038A</t>
  </si>
  <si>
    <t>ZMB039A</t>
  </si>
  <si>
    <t>ZMB045A</t>
  </si>
  <si>
    <t>ZMB047A</t>
  </si>
  <si>
    <t>ZMB052A</t>
  </si>
  <si>
    <t>ZMB055A</t>
  </si>
  <si>
    <t>ZMB056A</t>
  </si>
  <si>
    <t>ZMB058A</t>
  </si>
  <si>
    <t>ZMB059A</t>
  </si>
  <si>
    <t>ZMB063A</t>
  </si>
  <si>
    <t>ZMB078A</t>
  </si>
  <si>
    <t>ZMB085A</t>
  </si>
  <si>
    <t>ZMB087A</t>
  </si>
  <si>
    <t>ZMB098A</t>
  </si>
  <si>
    <t>ZMB116A</t>
  </si>
  <si>
    <t>ZMC001A</t>
  </si>
  <si>
    <t>ZMC002A</t>
  </si>
  <si>
    <t>ZMC007A</t>
  </si>
  <si>
    <t>ZMC008A</t>
  </si>
  <si>
    <t>ZMC009A</t>
  </si>
  <si>
    <t>ZMC010A</t>
  </si>
  <si>
    <t>ZMC012A</t>
  </si>
  <si>
    <t>ZMC014A</t>
  </si>
  <si>
    <t>ZMC016A</t>
  </si>
  <si>
    <t>ZMC018A</t>
  </si>
  <si>
    <t>ZMC019A</t>
  </si>
  <si>
    <t>ZMC021A</t>
  </si>
  <si>
    <t>ZMC023A</t>
  </si>
  <si>
    <t>ZMC025A</t>
  </si>
  <si>
    <t>ZMC026A</t>
  </si>
  <si>
    <t>ZMC027A</t>
  </si>
  <si>
    <t>ZMC028A</t>
  </si>
  <si>
    <t>ZMC029A</t>
  </si>
  <si>
    <t>ZMC030A</t>
  </si>
  <si>
    <t>ZMC032A</t>
  </si>
  <si>
    <t>ZMC034A</t>
  </si>
  <si>
    <t>ZMC035A</t>
  </si>
  <si>
    <t>ZMC036A</t>
  </si>
  <si>
    <t>ZMC037A</t>
  </si>
  <si>
    <t>ZMG022A</t>
  </si>
  <si>
    <t>ZMG025A</t>
  </si>
  <si>
    <t>ZMG026A</t>
  </si>
  <si>
    <t>ZMG029A</t>
  </si>
  <si>
    <t>ZMG031A</t>
  </si>
  <si>
    <t>ZMG042A</t>
  </si>
  <si>
    <t>ZMG057A</t>
  </si>
  <si>
    <t>ZMG059A</t>
  </si>
  <si>
    <t>ZMG065A</t>
  </si>
  <si>
    <t>ZMG070A</t>
  </si>
  <si>
    <t>ZMG088A</t>
  </si>
  <si>
    <t>ZMG091A</t>
  </si>
  <si>
    <t>ZMG144A</t>
  </si>
  <si>
    <t>ZMG164A</t>
  </si>
  <si>
    <t>ZMH002A</t>
  </si>
  <si>
    <t>ZMH007A</t>
  </si>
  <si>
    <t>ZMH011A</t>
  </si>
  <si>
    <t>ZMH014A</t>
  </si>
  <si>
    <t>ZMH016A</t>
  </si>
  <si>
    <t>ZMH017A</t>
  </si>
  <si>
    <t>ZMH019A</t>
  </si>
  <si>
    <t>ZMH022A</t>
  </si>
  <si>
    <t>ZMH027A</t>
  </si>
  <si>
    <t>ZMH029A</t>
  </si>
  <si>
    <t>ZMH030A</t>
  </si>
  <si>
    <t>ZMH035A</t>
  </si>
  <si>
    <t>ZMH036A</t>
  </si>
  <si>
    <t>ZMH039A</t>
  </si>
  <si>
    <t>ZMH040A</t>
  </si>
  <si>
    <t>ZMH044A</t>
  </si>
  <si>
    <t>ZNL01</t>
  </si>
  <si>
    <t>ZNL02</t>
  </si>
  <si>
    <t>ZNL04</t>
  </si>
  <si>
    <t>ZNL09</t>
  </si>
  <si>
    <t>ZNL11</t>
  </si>
  <si>
    <t>ZNL12</t>
  </si>
  <si>
    <t>ZNL27</t>
  </si>
  <si>
    <t>ZNL39</t>
  </si>
  <si>
    <t>ZNL45</t>
  </si>
  <si>
    <t>ZNL50</t>
  </si>
  <si>
    <t>YCAA39</t>
  </si>
  <si>
    <t>YCAA53</t>
  </si>
  <si>
    <t>YCAA63</t>
  </si>
  <si>
    <t>K0AAAB58</t>
  </si>
  <si>
    <t>R5288</t>
  </si>
  <si>
    <t>K0AAAB59</t>
  </si>
  <si>
    <t>R5219</t>
  </si>
  <si>
    <t>K0AAAB62</t>
  </si>
  <si>
    <t>K0AAAB63</t>
  </si>
  <si>
    <t>R5254</t>
  </si>
  <si>
    <t>K0AAAB65</t>
  </si>
  <si>
    <t>K0AAAB66</t>
  </si>
  <si>
    <t>K0AAAB70</t>
  </si>
  <si>
    <t>K0AAAB71</t>
  </si>
  <si>
    <t>R5253</t>
  </si>
  <si>
    <t>K0AAAB72</t>
  </si>
  <si>
    <t>K0AAAB75</t>
  </si>
  <si>
    <t>K0AAAD18</t>
  </si>
  <si>
    <t>K0AAAD19</t>
  </si>
  <si>
    <t>K0AAAD20</t>
  </si>
  <si>
    <t>K0AAAD21</t>
  </si>
  <si>
    <t>K0AAAD23</t>
  </si>
  <si>
    <t>K0AAAD26</t>
  </si>
  <si>
    <t>K0AAAD31</t>
  </si>
  <si>
    <t>K0AAAD33</t>
  </si>
  <si>
    <t>K0AAAD35</t>
  </si>
  <si>
    <t>K0AAAD36</t>
  </si>
  <si>
    <t>K0AAAD39</t>
  </si>
  <si>
    <t>K0AAAD42</t>
  </si>
  <si>
    <t>K0AAAD43</t>
  </si>
  <si>
    <t>K0AAAD45</t>
  </si>
  <si>
    <t>K0AAAD47</t>
  </si>
  <si>
    <t>K0AAAD48</t>
  </si>
  <si>
    <t>K0AAAD49</t>
  </si>
  <si>
    <t>K0AAAE96</t>
  </si>
  <si>
    <t>R5169</t>
  </si>
  <si>
    <t>K0AAAE97</t>
  </si>
  <si>
    <t>K0AAAF02</t>
  </si>
  <si>
    <t>K0AAAF07</t>
  </si>
  <si>
    <t>K0AAAF10</t>
  </si>
  <si>
    <t>K0AAAF12</t>
  </si>
  <si>
    <t>K0AAAF13</t>
  </si>
  <si>
    <t>K0AAAF14</t>
  </si>
  <si>
    <t>K0AAAF17</t>
  </si>
  <si>
    <t>K0AAAF18</t>
  </si>
  <si>
    <t>K0AAAF20</t>
  </si>
  <si>
    <t>K0AAAF21</t>
  </si>
  <si>
    <t>K0AAAF28</t>
  </si>
  <si>
    <t>K0AAAF29</t>
  </si>
  <si>
    <t>K0AAAF30</t>
  </si>
  <si>
    <t>K0AAAF31</t>
  </si>
  <si>
    <t>K0AAAF32</t>
  </si>
  <si>
    <t>K0AAAF33</t>
  </si>
  <si>
    <t>K0AAAF35</t>
  </si>
  <si>
    <t>K0AAAF36</t>
  </si>
  <si>
    <t>K0AAAF37</t>
  </si>
  <si>
    <t>K0AAAF38</t>
  </si>
  <si>
    <t>K0AAAF41</t>
  </si>
  <si>
    <t>K0AAAF42</t>
  </si>
  <si>
    <t>K0AAAF43</t>
  </si>
  <si>
    <t>K0AAAF46</t>
  </si>
  <si>
    <t>K0AAAF47</t>
  </si>
  <si>
    <t>K0AAAF50</t>
  </si>
  <si>
    <t>K0AAAF51</t>
  </si>
  <si>
    <t>K0CAAA01</t>
  </si>
  <si>
    <t>K0CAAA03</t>
  </si>
  <si>
    <t>K0CAAA04</t>
  </si>
  <si>
    <t>K0CAAA05</t>
  </si>
  <si>
    <t>K0CAAA06</t>
  </si>
  <si>
    <t>K0CAAA09</t>
  </si>
  <si>
    <t>K0CAAA11</t>
  </si>
  <si>
    <t>K0CAAA12</t>
  </si>
  <si>
    <t>K0CAAA13</t>
  </si>
  <si>
    <t>K0CAAA14</t>
  </si>
  <si>
    <t>K0CAAA15</t>
  </si>
  <si>
    <t>K0CAAA16</t>
  </si>
  <si>
    <t>K0CAAA17</t>
  </si>
  <si>
    <t>K0CAAA19</t>
  </si>
  <si>
    <t>K0CAAA20</t>
  </si>
  <si>
    <t>K0CAAA22</t>
  </si>
  <si>
    <t>K0CAAA23</t>
  </si>
  <si>
    <t>R5167</t>
  </si>
  <si>
    <t>K0CAAA24</t>
  </si>
  <si>
    <t>R5151</t>
  </si>
  <si>
    <t>K0CAAA25</t>
  </si>
  <si>
    <t>K0CAAA26</t>
  </si>
  <si>
    <t>K0CAAA27</t>
  </si>
  <si>
    <t>K0CAAA28</t>
  </si>
  <si>
    <t>K0CAAA29</t>
  </si>
  <si>
    <t>K0CAAA31</t>
  </si>
  <si>
    <t>K0CAAA34</t>
  </si>
  <si>
    <t>K0CAAA36</t>
  </si>
  <si>
    <t>K0CAAA38</t>
  </si>
  <si>
    <t>K0CAAA39</t>
  </si>
  <si>
    <t>K0CAAA40</t>
  </si>
  <si>
    <t>K0CAAA41</t>
  </si>
  <si>
    <t>K0CAAA43</t>
  </si>
  <si>
    <t>K0CAAA44</t>
  </si>
  <si>
    <t>K0CAAA45</t>
  </si>
  <si>
    <t>K0CAAA46</t>
  </si>
  <si>
    <t>K0CAAA47</t>
  </si>
  <si>
    <t>K0CAAA50</t>
  </si>
  <si>
    <t>K0CAAA51</t>
  </si>
  <si>
    <t>K0CAAA52</t>
  </si>
  <si>
    <t>K0CAAA53</t>
  </si>
  <si>
    <t>K0CAAA55</t>
  </si>
  <si>
    <t>K0CAAA56</t>
  </si>
  <si>
    <t>K0CAAA58</t>
  </si>
  <si>
    <t>K0CAAA59</t>
  </si>
  <si>
    <t>K0CAAA60</t>
  </si>
  <si>
    <t>K0CAAA61</t>
  </si>
  <si>
    <t>K0CAAA63</t>
  </si>
  <si>
    <t>K0CAAA64</t>
  </si>
  <si>
    <t>K0CAAA65</t>
  </si>
  <si>
    <t>R5184</t>
  </si>
  <si>
    <t>K0CAAA66</t>
  </si>
  <si>
    <t>K0CAAA67</t>
  </si>
  <si>
    <t>K0CAAA68</t>
  </si>
  <si>
    <t>K0CAAA70</t>
  </si>
  <si>
    <t>K0CAAA71</t>
  </si>
  <si>
    <t>K0CAAA72</t>
  </si>
  <si>
    <t>K0CAAA73</t>
  </si>
  <si>
    <t>K0CAAA75</t>
  </si>
  <si>
    <t>K0CAAA76</t>
  </si>
  <si>
    <t>K0CAAA78</t>
  </si>
  <si>
    <t>K0CAAA79</t>
  </si>
  <si>
    <t>K0CAAA80</t>
  </si>
  <si>
    <t>K0CAAA81</t>
  </si>
  <si>
    <t>K0DAAA01</t>
  </si>
  <si>
    <t>K0DAAA02</t>
  </si>
  <si>
    <t>K0DAAA03</t>
  </si>
  <si>
    <t>K0DAAA04</t>
  </si>
  <si>
    <t>K0DAAA05</t>
  </si>
  <si>
    <t>K0DAAA06</t>
  </si>
  <si>
    <t>K0DAAA08</t>
  </si>
  <si>
    <t>K0DAAA09</t>
  </si>
  <si>
    <t>K0DAAA10</t>
  </si>
  <si>
    <t>K0DAAA11</t>
  </si>
  <si>
    <t>K0DAAA12</t>
  </si>
  <si>
    <t>K0DAAA13</t>
  </si>
  <si>
    <t>K0DAAA14</t>
  </si>
  <si>
    <t>K0DAAA15</t>
  </si>
  <si>
    <t>K0DAAA16</t>
  </si>
  <si>
    <t>K0DAAA17</t>
  </si>
  <si>
    <t>K0DAAA19</t>
  </si>
  <si>
    <t>K0DAAA20</t>
  </si>
  <si>
    <t>K0DAAA21</t>
  </si>
  <si>
    <t>K0DAAA22</t>
  </si>
  <si>
    <t>K0DAAA23</t>
  </si>
  <si>
    <t>K0DAAA24</t>
  </si>
  <si>
    <t>K0DAAA25</t>
  </si>
  <si>
    <t>R5201</t>
  </si>
  <si>
    <t>K0DAAA26</t>
  </si>
  <si>
    <t>K0DAAA27</t>
  </si>
  <si>
    <t>K0DAAA28</t>
  </si>
  <si>
    <t>K0DAAA30</t>
  </si>
  <si>
    <t>K0DAAA31</t>
  </si>
  <si>
    <t>K0DAAA32</t>
  </si>
  <si>
    <t>K0DAAA33</t>
  </si>
  <si>
    <t>K0DAAA34</t>
  </si>
  <si>
    <t>K0DAAA35</t>
  </si>
  <si>
    <t>K0DAAA39</t>
  </si>
  <si>
    <t>K0DAAA40</t>
  </si>
  <si>
    <t>K0DAAA41</t>
  </si>
  <si>
    <t>K0DAAA44</t>
  </si>
  <si>
    <t>K0DAAA45</t>
  </si>
  <si>
    <t>K0DAAA48</t>
  </si>
  <si>
    <t>K0DAAA49</t>
  </si>
  <si>
    <t>ZMB126A</t>
  </si>
  <si>
    <t>ZMB131A</t>
  </si>
  <si>
    <t>ZMB132A</t>
  </si>
  <si>
    <t>ZMB133A</t>
  </si>
  <si>
    <t>ZMB135A</t>
  </si>
  <si>
    <t>ZMB138A</t>
  </si>
  <si>
    <t>ZMB139A</t>
  </si>
  <si>
    <t>ZMB145A</t>
  </si>
  <si>
    <t>ZMB149A</t>
  </si>
  <si>
    <t>ZMB159A</t>
  </si>
  <si>
    <t>ZMB163A</t>
  </si>
  <si>
    <t>ZMB164A</t>
  </si>
  <si>
    <t>ZMB183A</t>
  </si>
  <si>
    <t>ZMB202A</t>
  </si>
  <si>
    <t>ZMB206A</t>
  </si>
  <si>
    <t>ZMB515A</t>
  </si>
  <si>
    <t>ZMB521A</t>
  </si>
  <si>
    <t>ZMB531A</t>
  </si>
  <si>
    <t>ZMB541A</t>
  </si>
  <si>
    <t>ZMB608A</t>
  </si>
  <si>
    <t>ZMB609A</t>
  </si>
  <si>
    <t>ZMB568A</t>
  </si>
  <si>
    <t>ZMB570A</t>
  </si>
  <si>
    <t>ZMB579A</t>
  </si>
  <si>
    <t>YCAA05</t>
  </si>
  <si>
    <t>Cervical</t>
  </si>
  <si>
    <t>YCAA09</t>
  </si>
  <si>
    <t>YCAA18</t>
  </si>
  <si>
    <t>YCAA23</t>
  </si>
  <si>
    <t>YCAA36</t>
  </si>
  <si>
    <t>YCAA37</t>
  </si>
  <si>
    <t>YCAA38</t>
  </si>
  <si>
    <t>YCAA48</t>
  </si>
  <si>
    <t>YCAA76</t>
  </si>
  <si>
    <t>YCAA79</t>
  </si>
  <si>
    <t>YCAA80</t>
  </si>
  <si>
    <t>YCAA86</t>
  </si>
  <si>
    <t>YCAB03</t>
  </si>
  <si>
    <t>YCAB04</t>
  </si>
  <si>
    <t>YCAB13</t>
  </si>
  <si>
    <t>YCAB46</t>
  </si>
  <si>
    <t>YCAB51</t>
  </si>
  <si>
    <t>YCAB52</t>
  </si>
  <si>
    <t>ZMC039A</t>
  </si>
  <si>
    <t>ZMC040A</t>
  </si>
  <si>
    <t>ZMC041A</t>
  </si>
  <si>
    <t>ZMC042A</t>
  </si>
  <si>
    <t>ZMC043A</t>
  </si>
  <si>
    <t>ZMC044A</t>
  </si>
  <si>
    <t>ZMC047A</t>
  </si>
  <si>
    <t>ZMC049A</t>
  </si>
  <si>
    <t>ZMC051A</t>
  </si>
  <si>
    <t>ZMC053A</t>
  </si>
  <si>
    <t>ZMC054A</t>
  </si>
  <si>
    <t>ZMC056A</t>
  </si>
  <si>
    <t>ZMC058A</t>
  </si>
  <si>
    <t>ZMC059A</t>
  </si>
  <si>
    <t>ZMC061A</t>
  </si>
  <si>
    <t>ZMC063A</t>
  </si>
  <si>
    <t>ZMC064A</t>
  </si>
  <si>
    <t>ZMC068A</t>
  </si>
  <si>
    <t>ZMC082A</t>
  </si>
  <si>
    <t>ZMC088A</t>
  </si>
  <si>
    <t>ZMC069A</t>
  </si>
  <si>
    <t>ZMC076A</t>
  </si>
  <si>
    <t>HMDAAA07</t>
  </si>
  <si>
    <t>Endometrium</t>
  </si>
  <si>
    <t>MDCAAA35</t>
  </si>
  <si>
    <t>MDGAAA67</t>
  </si>
  <si>
    <t>MDGAAB22</t>
  </si>
  <si>
    <t>MDGAAB63</t>
  </si>
  <si>
    <t>MDGAAC70</t>
  </si>
  <si>
    <t>HMAAAA39</t>
  </si>
  <si>
    <t>Esophageal</t>
  </si>
  <si>
    <t>MDAAAA68</t>
  </si>
  <si>
    <t>MDGAAA92</t>
  </si>
  <si>
    <t>MDGAAA53</t>
  </si>
  <si>
    <t>Gallbladder</t>
  </si>
  <si>
    <t>MDGAAB07</t>
  </si>
  <si>
    <t>ZMG096A</t>
  </si>
  <si>
    <t>ZMG100A</t>
  </si>
  <si>
    <t>ZMG104A</t>
  </si>
  <si>
    <t>ZMG106A</t>
  </si>
  <si>
    <t>ZMG111A</t>
  </si>
  <si>
    <t>ZMG114A</t>
  </si>
  <si>
    <t>ZMG115A</t>
  </si>
  <si>
    <t>ZMG120A</t>
  </si>
  <si>
    <t>ZMG135A</t>
  </si>
  <si>
    <t>ZMG136A</t>
  </si>
  <si>
    <t>ZMG138A</t>
  </si>
  <si>
    <t>ZMG140A</t>
  </si>
  <si>
    <t>ZMG149A</t>
  </si>
  <si>
    <t>ZMG150A</t>
  </si>
  <si>
    <t>ZMG163A</t>
  </si>
  <si>
    <t>MDCAAA27</t>
  </si>
  <si>
    <t>Gastric and Esophagus</t>
  </si>
  <si>
    <t>ZMH050A</t>
  </si>
  <si>
    <t>ZMH053A</t>
  </si>
  <si>
    <t>ZMH057A</t>
  </si>
  <si>
    <t>H0GAAA05</t>
  </si>
  <si>
    <t>Kidney</t>
  </si>
  <si>
    <t>Q3AA33</t>
  </si>
  <si>
    <t>MYAAAA15</t>
  </si>
  <si>
    <t>Laryngeal</t>
  </si>
  <si>
    <t>MDAAAA37</t>
  </si>
  <si>
    <t>MDAAAA54</t>
  </si>
  <si>
    <t>MDAAAA79</t>
  </si>
  <si>
    <t>MDCAAA14</t>
  </si>
  <si>
    <t>MDGAAB44</t>
  </si>
  <si>
    <t>YCAA08</t>
  </si>
  <si>
    <t>YCAA14</t>
  </si>
  <si>
    <t>YCAA19</t>
  </si>
  <si>
    <t>YCAA24</t>
  </si>
  <si>
    <t>YCAA32</t>
  </si>
  <si>
    <t>YCAA47</t>
  </si>
  <si>
    <t>YCAA52</t>
  </si>
  <si>
    <t>YCAA68</t>
  </si>
  <si>
    <t>YCAA69</t>
  </si>
  <si>
    <t>YCAA70</t>
  </si>
  <si>
    <t>YCAA71</t>
  </si>
  <si>
    <t>YCAB02</t>
  </si>
  <si>
    <t>YCAB05</t>
  </si>
  <si>
    <t>HAGAAA22</t>
  </si>
  <si>
    <t>Pancreas</t>
  </si>
  <si>
    <t>HMGAAA15</t>
  </si>
  <si>
    <t>MDAAAA36</t>
  </si>
  <si>
    <t>MDAAAA71</t>
  </si>
  <si>
    <t>MDCAAA31</t>
  </si>
  <si>
    <t>MDGAAB65</t>
  </si>
  <si>
    <t>MQAAAA65</t>
  </si>
  <si>
    <t>YCAA59</t>
  </si>
  <si>
    <t>LBE001</t>
  </si>
  <si>
    <t>LBE003</t>
  </si>
  <si>
    <t>LBE101</t>
  </si>
  <si>
    <t>Pancreatic</t>
  </si>
  <si>
    <t>LBE102</t>
  </si>
  <si>
    <t>LBE104</t>
  </si>
  <si>
    <t>LBE105</t>
  </si>
  <si>
    <t>LBE106</t>
  </si>
  <si>
    <t>LBE107</t>
  </si>
  <si>
    <t>LBE108</t>
  </si>
  <si>
    <t>LBE109</t>
  </si>
  <si>
    <t>LBE110</t>
  </si>
  <si>
    <t>LBE113</t>
  </si>
  <si>
    <t>LBE117</t>
  </si>
  <si>
    <t>LBE118</t>
  </si>
  <si>
    <t>LBE119</t>
  </si>
  <si>
    <t>LBE120</t>
  </si>
  <si>
    <t>LBE202</t>
  </si>
  <si>
    <t>LBE203</t>
  </si>
  <si>
    <t>LBE204</t>
  </si>
  <si>
    <t>LBE205</t>
  </si>
  <si>
    <t>LBE207</t>
  </si>
  <si>
    <t>LBE208</t>
  </si>
  <si>
    <t>LBE209</t>
  </si>
  <si>
    <t>LBE210</t>
  </si>
  <si>
    <t>LBE301</t>
  </si>
  <si>
    <t>Head and Neck</t>
  </si>
  <si>
    <t>LBE302</t>
  </si>
  <si>
    <t>LBE303</t>
  </si>
  <si>
    <t>LBE304</t>
  </si>
  <si>
    <t>LBE305</t>
  </si>
  <si>
    <t>LBE306</t>
  </si>
  <si>
    <t>LBE403</t>
  </si>
  <si>
    <t>LBE404</t>
  </si>
  <si>
    <t>LBE405</t>
  </si>
  <si>
    <t>LBE406</t>
  </si>
  <si>
    <t>LBE407</t>
  </si>
  <si>
    <t>LBE408</t>
  </si>
  <si>
    <t>LBE409</t>
  </si>
  <si>
    <t>LBE410</t>
  </si>
  <si>
    <t>UCAA80</t>
  </si>
  <si>
    <t>R5422</t>
  </si>
  <si>
    <t>MDCAAA37</t>
  </si>
  <si>
    <t>ZMB001D</t>
  </si>
  <si>
    <t>R5453</t>
  </si>
  <si>
    <t>ZMB002C</t>
  </si>
  <si>
    <t>ZMB003D</t>
  </si>
  <si>
    <t>ZMB007D</t>
  </si>
  <si>
    <t>R5444</t>
  </si>
  <si>
    <t>K0AH92</t>
  </si>
  <si>
    <t>UCAA98</t>
  </si>
  <si>
    <t>ZMB009B</t>
  </si>
  <si>
    <t>R5435</t>
  </si>
  <si>
    <t>ZMB012D</t>
  </si>
  <si>
    <t>UCAB23</t>
  </si>
  <si>
    <t>ZMC001C</t>
  </si>
  <si>
    <t>ZMB013D</t>
  </si>
  <si>
    <t>ZMC002D</t>
  </si>
  <si>
    <t>ZMB014D</t>
  </si>
  <si>
    <t>QCAB38</t>
  </si>
  <si>
    <t>ZMC005D</t>
  </si>
  <si>
    <t>ZMB017D</t>
  </si>
  <si>
    <t>MUGAAA69</t>
  </si>
  <si>
    <t>ZMB018D</t>
  </si>
  <si>
    <t>ZMB022D</t>
  </si>
  <si>
    <t>ZMC009D</t>
  </si>
  <si>
    <t>ZMB026B</t>
  </si>
  <si>
    <t>ZMC016C</t>
  </si>
  <si>
    <t>QHAB58</t>
  </si>
  <si>
    <t>ZMB030B</t>
  </si>
  <si>
    <t>R5438</t>
  </si>
  <si>
    <t>ZMB033D</t>
  </si>
  <si>
    <t>ZMB034D</t>
  </si>
  <si>
    <t>MUGAAA96</t>
  </si>
  <si>
    <t>ZMB036C</t>
  </si>
  <si>
    <t>ZMB037B</t>
  </si>
  <si>
    <t>MUGAAA08</t>
  </si>
  <si>
    <t>ZMB038C</t>
  </si>
  <si>
    <t>R5462</t>
  </si>
  <si>
    <t>ZMB040D</t>
  </si>
  <si>
    <t>ZMC021C</t>
  </si>
  <si>
    <t>ZMB042D</t>
  </si>
  <si>
    <t>MUGAAB02</t>
  </si>
  <si>
    <t>ZMB043B</t>
  </si>
  <si>
    <t>UCAA60</t>
  </si>
  <si>
    <t>UCAA32</t>
  </si>
  <si>
    <t>MUGAAA03</t>
  </si>
  <si>
    <t>K0AH90</t>
  </si>
  <si>
    <t>HAAA43</t>
  </si>
  <si>
    <t>ZMC035C</t>
  </si>
  <si>
    <t>ZMB044C</t>
  </si>
  <si>
    <t>UHAA26</t>
  </si>
  <si>
    <t>UHAA45</t>
  </si>
  <si>
    <t>ZMC036B</t>
  </si>
  <si>
    <t>ZMB047D</t>
  </si>
  <si>
    <t>ZMB048D</t>
  </si>
  <si>
    <t>ZMB051C</t>
  </si>
  <si>
    <t>ZMB052D</t>
  </si>
  <si>
    <t>ZMB053C</t>
  </si>
  <si>
    <t>ZMB054C</t>
  </si>
  <si>
    <t>ZMB055D</t>
  </si>
  <si>
    <t>ZMB056B</t>
  </si>
  <si>
    <t>K0AH91</t>
  </si>
  <si>
    <t>K0AI02</t>
  </si>
  <si>
    <t>ZMB058D</t>
  </si>
  <si>
    <t>ZMB059D</t>
  </si>
  <si>
    <t>ZMB060B</t>
  </si>
  <si>
    <t>ZMB062D</t>
  </si>
  <si>
    <t>ZMC038D</t>
  </si>
  <si>
    <t>ZMC042B</t>
  </si>
  <si>
    <t>ZMC043B</t>
  </si>
  <si>
    <t>K0AH84</t>
  </si>
  <si>
    <t>ZMB063B</t>
  </si>
  <si>
    <t>QCAA44</t>
  </si>
  <si>
    <t>ZMB068D</t>
  </si>
  <si>
    <t>MUGAAA28</t>
  </si>
  <si>
    <t>ZMC044B</t>
  </si>
  <si>
    <t>MUGAAB07</t>
  </si>
  <si>
    <t>ZMC045B</t>
  </si>
  <si>
    <t>MUGAAA66</t>
  </si>
  <si>
    <t>ZMB069B</t>
  </si>
  <si>
    <t>ZMB070C</t>
  </si>
  <si>
    <t>ZMC050C</t>
  </si>
  <si>
    <t>QHAB36</t>
  </si>
  <si>
    <t>ZMB072D</t>
  </si>
  <si>
    <t>ZMB076D</t>
  </si>
  <si>
    <t>ZMC054B</t>
  </si>
  <si>
    <t>ZMB077D</t>
  </si>
  <si>
    <t>ZMB080D</t>
  </si>
  <si>
    <t>ZMB082B</t>
  </si>
  <si>
    <t>ZMB083B</t>
  </si>
  <si>
    <t>ZMB084B</t>
  </si>
  <si>
    <t>ZMB086C</t>
  </si>
  <si>
    <t>ZMB088C</t>
  </si>
  <si>
    <t>ZMB095D</t>
  </si>
  <si>
    <t>ZMC057C</t>
  </si>
  <si>
    <t>ZMC070B</t>
  </si>
  <si>
    <t>ZMC075C</t>
  </si>
  <si>
    <t>MUAAAA76</t>
  </si>
  <si>
    <t>MUAAAB07</t>
  </si>
  <si>
    <t>MUAAAA49</t>
  </si>
  <si>
    <t>MUGAAB15</t>
  </si>
  <si>
    <t>K0AH24</t>
  </si>
  <si>
    <t>ZMG111B</t>
  </si>
  <si>
    <t>ZMG111C</t>
  </si>
  <si>
    <t>ZMG125C</t>
  </si>
  <si>
    <t>ZMG125D</t>
  </si>
  <si>
    <t>ZMG126C</t>
  </si>
  <si>
    <t>ZMG126D</t>
  </si>
  <si>
    <t>ZMG128C</t>
  </si>
  <si>
    <t>ZMG128D</t>
  </si>
  <si>
    <t>ZMH012B</t>
  </si>
  <si>
    <t>ZMH012C</t>
  </si>
  <si>
    <t>ZMH026B</t>
  </si>
  <si>
    <t>ZMH026C</t>
  </si>
  <si>
    <t>ZMH032C</t>
  </si>
  <si>
    <t>ZMH035B</t>
  </si>
  <si>
    <t>ZMH035D</t>
  </si>
  <si>
    <t>K0AI58</t>
  </si>
  <si>
    <t>ZMB099B</t>
  </si>
  <si>
    <t>ZMB102D</t>
  </si>
  <si>
    <t>ZMB104D</t>
  </si>
  <si>
    <t>ZMB110D</t>
  </si>
  <si>
    <t>ZMB116D</t>
  </si>
  <si>
    <t>ZMB117D</t>
  </si>
  <si>
    <t>ZMB118D</t>
  </si>
  <si>
    <t>ZMB123D</t>
  </si>
  <si>
    <t>R5461</t>
  </si>
  <si>
    <t>ZMC079D</t>
  </si>
  <si>
    <t>ZMC082C</t>
  </si>
  <si>
    <t>ZMC086D</t>
  </si>
  <si>
    <t>MUGAAA45</t>
  </si>
  <si>
    <t>UHAA20</t>
  </si>
  <si>
    <t>MUAAAB19</t>
  </si>
  <si>
    <t>MUAAAA20</t>
  </si>
  <si>
    <t>K0AH32</t>
  </si>
  <si>
    <t>ZMG131C</t>
  </si>
  <si>
    <t>ZMG131D</t>
  </si>
  <si>
    <t>ZMG138B</t>
  </si>
  <si>
    <t>ZMG138C</t>
  </si>
  <si>
    <t>ZMG138D</t>
  </si>
  <si>
    <t>ZMH023B</t>
  </si>
  <si>
    <t>ZMH032B</t>
  </si>
  <si>
    <t>K0AJ49</t>
  </si>
  <si>
    <t>ZMB124D</t>
  </si>
  <si>
    <t>ZMB125D</t>
  </si>
  <si>
    <t>ZMB133D</t>
  </si>
  <si>
    <t>ZMB134D</t>
  </si>
  <si>
    <t>ZMB138D</t>
  </si>
  <si>
    <t>ZMB139D</t>
  </si>
  <si>
    <t>ZMB146D</t>
  </si>
  <si>
    <t>ZMB149D</t>
  </si>
  <si>
    <t>ZMC088C</t>
  </si>
  <si>
    <t>ZMC101D</t>
  </si>
  <si>
    <t>ZMC107D</t>
  </si>
  <si>
    <t>MUGAAA15</t>
  </si>
  <si>
    <t>MUGAAA77</t>
  </si>
  <si>
    <t>MUGAAA75</t>
  </si>
  <si>
    <t>MUGAAA76</t>
  </si>
  <si>
    <t>K0AI03</t>
  </si>
  <si>
    <t>ZMB164C</t>
  </si>
  <si>
    <t>ZMB183D</t>
  </si>
  <si>
    <t>ZMB201C</t>
  </si>
  <si>
    <t>ZMB203D</t>
  </si>
  <si>
    <t>ZMB207B</t>
  </si>
  <si>
    <t>ZMB208D</t>
  </si>
  <si>
    <t>ZMB210C</t>
  </si>
  <si>
    <t>ZMB215D</t>
  </si>
  <si>
    <t>ZMC119B</t>
  </si>
  <si>
    <t>ZMC123D</t>
  </si>
  <si>
    <t>ZMC301I</t>
  </si>
  <si>
    <t>MUGAAA90</t>
  </si>
  <si>
    <t>MUGAAB19</t>
  </si>
  <si>
    <t>MUGAAA91</t>
  </si>
  <si>
    <t>MUAAAA78</t>
  </si>
  <si>
    <t>K0AI11</t>
  </si>
  <si>
    <t>ZMB035D</t>
  </si>
  <si>
    <t>R5473</t>
  </si>
  <si>
    <t>ZMB045D</t>
  </si>
  <si>
    <t>ZMB089D</t>
  </si>
  <si>
    <t>ZMB092D</t>
  </si>
  <si>
    <t>ZMB214D</t>
  </si>
  <si>
    <t>ZMB154D</t>
  </si>
  <si>
    <t>UCAA79</t>
  </si>
  <si>
    <t>ZMC113D</t>
  </si>
  <si>
    <t>ZMC114D</t>
  </si>
  <si>
    <t>MUGAAB50</t>
  </si>
  <si>
    <t>MUGAAA17</t>
  </si>
  <si>
    <t>MUAAAA88</t>
  </si>
  <si>
    <t>MUGAAB13</t>
  </si>
  <si>
    <t>K0AH71</t>
  </si>
  <si>
    <t>ZMB155D</t>
  </si>
  <si>
    <t>ZMB161D</t>
  </si>
  <si>
    <t>ZMB163D</t>
  </si>
  <si>
    <t>QCAC53</t>
  </si>
  <si>
    <t>ZMC116D</t>
  </si>
  <si>
    <t>ZMC117D</t>
  </si>
  <si>
    <t>ZMC125D</t>
  </si>
  <si>
    <t>MUGAAB21</t>
  </si>
  <si>
    <t>MUGAAB39</t>
  </si>
  <si>
    <t>MUAAAA58</t>
  </si>
  <si>
    <t>UCAA77</t>
  </si>
  <si>
    <t>MUGAAA22</t>
  </si>
  <si>
    <t>K0AH74</t>
  </si>
  <si>
    <t>ZMG109B</t>
  </si>
  <si>
    <t>R5472</t>
  </si>
  <si>
    <t>ZMG109C</t>
  </si>
  <si>
    <t>ZMG096B</t>
  </si>
  <si>
    <t>ZMG096C</t>
  </si>
  <si>
    <t>ZMG096D</t>
  </si>
  <si>
    <t>ZMG082B</t>
  </si>
  <si>
    <t>ZMG082C</t>
  </si>
  <si>
    <t>ZMG070B</t>
  </si>
  <si>
    <t>ZMG070C</t>
  </si>
  <si>
    <t>ZMG066B</t>
  </si>
  <si>
    <t>ZMG066C</t>
  </si>
  <si>
    <t>ZMG064B</t>
  </si>
  <si>
    <t>ZMG064C</t>
  </si>
  <si>
    <t>ZMG064D</t>
  </si>
  <si>
    <t>ZMG060B</t>
  </si>
  <si>
    <t>ZMG060C</t>
  </si>
  <si>
    <t>ZMG060D</t>
  </si>
  <si>
    <t>ZMH006C</t>
  </si>
  <si>
    <t>ZMH008C</t>
  </si>
  <si>
    <t>ZMH013C</t>
  </si>
  <si>
    <t>ZMH014C</t>
  </si>
  <si>
    <t>ZMH015C</t>
  </si>
  <si>
    <t>ZMH017C</t>
  </si>
  <si>
    <t>ZMH019C</t>
  </si>
  <si>
    <t>ZMH027C</t>
  </si>
  <si>
    <t>ZMH029B</t>
  </si>
  <si>
    <t>ZMH030C</t>
  </si>
  <si>
    <t>ZMH031C</t>
  </si>
  <si>
    <t>ZMH034C</t>
  </si>
  <si>
    <t>K0AJ40</t>
  </si>
  <si>
    <t>K0AI93</t>
  </si>
  <si>
    <t>R5487</t>
  </si>
  <si>
    <t>K0AJ31</t>
  </si>
  <si>
    <t>R5479</t>
  </si>
  <si>
    <t>MLAA65</t>
  </si>
  <si>
    <t>MLAA94</t>
  </si>
  <si>
    <t>QHAA20</t>
  </si>
  <si>
    <t>UCAA18</t>
  </si>
  <si>
    <t>UCAA28</t>
  </si>
  <si>
    <t>UCAA35</t>
  </si>
  <si>
    <t>ZMG025B</t>
  </si>
  <si>
    <t>ZMG025C</t>
  </si>
  <si>
    <t>ZMG045B</t>
  </si>
  <si>
    <t>ZMG045C</t>
  </si>
  <si>
    <t>ZMG047B</t>
  </si>
  <si>
    <t>ZMG047C</t>
  </si>
  <si>
    <t>ZMG050B</t>
  </si>
  <si>
    <t>ZMG055C</t>
  </si>
  <si>
    <t>ZMG058C</t>
  </si>
  <si>
    <t>ZMG062B</t>
  </si>
  <si>
    <t>ZMG098C</t>
  </si>
  <si>
    <t>ZMG142B</t>
  </si>
  <si>
    <t>ZMH037C</t>
  </si>
  <si>
    <t>ZMH038C</t>
  </si>
  <si>
    <t>ZMH039C</t>
  </si>
  <si>
    <t>ZMH040C</t>
  </si>
  <si>
    <t>ZMH041B</t>
  </si>
  <si>
    <t>ZMH041D</t>
  </si>
  <si>
    <t>ZMH043C</t>
  </si>
  <si>
    <t>ZMH044B</t>
  </si>
  <si>
    <t>ZMH045C</t>
  </si>
  <si>
    <t>ZMH046C</t>
  </si>
  <si>
    <t>ZMH048C</t>
  </si>
  <si>
    <t>ZMH049C</t>
  </si>
  <si>
    <t>ZMH051B</t>
  </si>
  <si>
    <t>ZMH052C</t>
  </si>
  <si>
    <t>ZMH057C</t>
  </si>
  <si>
    <t>ZMH058B</t>
  </si>
  <si>
    <t>ZMH058C</t>
  </si>
  <si>
    <t>ZMH059C</t>
  </si>
  <si>
    <t>ZMH061C</t>
  </si>
  <si>
    <t>ZMG131E</t>
  </si>
  <si>
    <t>R5498</t>
  </si>
  <si>
    <t>MPAA23</t>
  </si>
  <si>
    <t>UHAA53</t>
  </si>
  <si>
    <t>UHAA48</t>
  </si>
  <si>
    <t>ZMB170D</t>
  </si>
  <si>
    <t>MUAAAA03</t>
  </si>
  <si>
    <t>K0AJ06</t>
  </si>
  <si>
    <t>ZMB001A</t>
  </si>
  <si>
    <t>R5434</t>
  </si>
  <si>
    <t>ZMB002A</t>
  </si>
  <si>
    <t>R5451</t>
  </si>
  <si>
    <t>ZMB003A</t>
  </si>
  <si>
    <t>ZMB009A</t>
  </si>
  <si>
    <t>ZMB012A</t>
  </si>
  <si>
    <t>ZMB013A</t>
  </si>
  <si>
    <t>ZMB014A</t>
  </si>
  <si>
    <t>ZMB017A</t>
  </si>
  <si>
    <t>ZMB030A</t>
  </si>
  <si>
    <t>ZMB033A</t>
  </si>
  <si>
    <t>ZMB034A</t>
  </si>
  <si>
    <t>ZMB035A</t>
  </si>
  <si>
    <t>ZMB036A</t>
  </si>
  <si>
    <t>ZMB037A</t>
  </si>
  <si>
    <t>ZMB040A</t>
  </si>
  <si>
    <t>ZMB042A</t>
  </si>
  <si>
    <t>ZMB043A</t>
  </si>
  <si>
    <t>ZMB044A</t>
  </si>
  <si>
    <t>ZMB048A</t>
  </si>
  <si>
    <t>ZMB049A</t>
  </si>
  <si>
    <t>ZMB051A</t>
  </si>
  <si>
    <t>ZMB053A</t>
  </si>
  <si>
    <t>ZMB054A</t>
  </si>
  <si>
    <t>ZMB060A</t>
  </si>
  <si>
    <t>ZMB062A</t>
  </si>
  <si>
    <t>ZMB068A</t>
  </si>
  <si>
    <t>ZMB069A</t>
  </si>
  <si>
    <t>ZMB070A</t>
  </si>
  <si>
    <t>ZMB072A</t>
  </si>
  <si>
    <t>ZMB076A</t>
  </si>
  <si>
    <t>ZMB077A</t>
  </si>
  <si>
    <t>ZMB080A</t>
  </si>
  <si>
    <t>ZMB082A</t>
  </si>
  <si>
    <t>ZMB083A</t>
  </si>
  <si>
    <t>ZMB084A</t>
  </si>
  <si>
    <t>ZMB088A</t>
  </si>
  <si>
    <t>ZMB089A</t>
  </si>
  <si>
    <t>ZMB092A</t>
  </si>
  <si>
    <t>ZMB095A</t>
  </si>
  <si>
    <t>ZMB099A</t>
  </si>
  <si>
    <t>ZMB104A</t>
  </si>
  <si>
    <t>ZMB110A</t>
  </si>
  <si>
    <t>ZMB117A</t>
  </si>
  <si>
    <t>ZMB118A</t>
  </si>
  <si>
    <t>ZMB123A</t>
  </si>
  <si>
    <t>ZMB124A</t>
  </si>
  <si>
    <t>ZMB125A</t>
  </si>
  <si>
    <t>ZMB134A</t>
  </si>
  <si>
    <t>ZMB144A</t>
  </si>
  <si>
    <t>ZMB146A</t>
  </si>
  <si>
    <t>ZMB154A</t>
  </si>
  <si>
    <t>ZMB155A</t>
  </si>
  <si>
    <t>ZMB161A</t>
  </si>
  <si>
    <t>ZMB170A</t>
  </si>
  <si>
    <t>ZMB201A</t>
  </si>
  <si>
    <t>ZMB203A</t>
  </si>
  <si>
    <t>ZMB207A</t>
  </si>
  <si>
    <t>ZMB208A</t>
  </si>
  <si>
    <t>ZMB210A</t>
  </si>
  <si>
    <t>ZMC045A</t>
  </si>
  <si>
    <t>ZMC050A</t>
  </si>
  <si>
    <t>ZMC070A</t>
  </si>
  <si>
    <t>ZMC075A</t>
  </si>
  <si>
    <t>ZMC080A</t>
  </si>
  <si>
    <t>ZMC086A</t>
  </si>
  <si>
    <t>ZMC101A</t>
  </si>
  <si>
    <t>ZMC107A</t>
  </si>
  <si>
    <t>ZMC113A</t>
  </si>
  <si>
    <t>ZMC114A</t>
  </si>
  <si>
    <t>ZMC116A</t>
  </si>
  <si>
    <t>ZMC117A</t>
  </si>
  <si>
    <t>ZMC119A</t>
  </si>
  <si>
    <t>ZMC123A</t>
  </si>
  <si>
    <t>ZMC125A</t>
  </si>
  <si>
    <t>ZMG045A</t>
  </si>
  <si>
    <t>ZMG047A</t>
  </si>
  <si>
    <t>ZMG049A</t>
  </si>
  <si>
    <t>ZMG050A</t>
  </si>
  <si>
    <t>ZMG060A</t>
  </si>
  <si>
    <t>ZMG062A</t>
  </si>
  <si>
    <t>ZMG064A</t>
  </si>
  <si>
    <t>ZMG082A</t>
  </si>
  <si>
    <t>ZMG098A</t>
  </si>
  <si>
    <t>R5496</t>
  </si>
  <si>
    <t>ZMG109A</t>
  </si>
  <si>
    <t>ZMG125A</t>
  </si>
  <si>
    <t>ZMG126A</t>
  </si>
  <si>
    <t>ZMG128A</t>
  </si>
  <si>
    <t>ZMG131A</t>
  </si>
  <si>
    <t>ZMG142A</t>
  </si>
  <si>
    <t>ZMH009A</t>
  </si>
  <si>
    <t>ZMH013A</t>
  </si>
  <si>
    <t>ZMH023A</t>
  </si>
  <si>
    <t>ZMH026A</t>
  </si>
  <si>
    <t>ZMH031A</t>
  </si>
  <si>
    <t>ZMH032A</t>
  </si>
  <si>
    <t>ZMH038A</t>
  </si>
  <si>
    <t>ZMH046A</t>
  </si>
  <si>
    <t>ZMH051A</t>
  </si>
  <si>
    <t>ZMH058A</t>
  </si>
  <si>
    <t>ZMB208B</t>
  </si>
  <si>
    <t>R5589</t>
  </si>
  <si>
    <t>ZMB208C</t>
  </si>
  <si>
    <t>ZMC088B</t>
  </si>
  <si>
    <t>QHAA44</t>
  </si>
  <si>
    <t>UHAA21</t>
  </si>
  <si>
    <t>MUGAAA20</t>
  </si>
  <si>
    <t>MUGAAA72</t>
  </si>
  <si>
    <t>MUGAAB67</t>
  </si>
  <si>
    <t>MPAA15</t>
  </si>
  <si>
    <t>YHAA02</t>
  </si>
  <si>
    <t>YHAA03</t>
  </si>
  <si>
    <t>ZMG114C</t>
  </si>
  <si>
    <t>R5617</t>
  </si>
  <si>
    <t>ZMG114D</t>
  </si>
  <si>
    <t>ZMG134A</t>
  </si>
  <si>
    <t>ZMG134C</t>
  </si>
  <si>
    <t>ZMG134D</t>
  </si>
  <si>
    <t>ZMG162A</t>
  </si>
  <si>
    <t>ZMG162B</t>
  </si>
  <si>
    <t>ZMG162C</t>
  </si>
  <si>
    <t>ZMG175A</t>
  </si>
  <si>
    <t>ZMG175B</t>
  </si>
  <si>
    <t>ZMG175C</t>
  </si>
  <si>
    <t>ZMG164B</t>
  </si>
  <si>
    <t>R5644</t>
  </si>
  <si>
    <t>ZMG164C</t>
  </si>
  <si>
    <t>ZMG167A</t>
  </si>
  <si>
    <t>ZMG167C</t>
  </si>
  <si>
    <t>ZTKL06C</t>
  </si>
  <si>
    <t>R5504</t>
  </si>
  <si>
    <t>ZTKL09C</t>
  </si>
  <si>
    <t>ZTKL10C</t>
  </si>
  <si>
    <t>ZTKL11C</t>
  </si>
  <si>
    <t>ZTKL12C</t>
  </si>
  <si>
    <t>ZTKL19B</t>
  </si>
  <si>
    <t>ZTKL23A</t>
  </si>
  <si>
    <t>ZIL103B</t>
  </si>
  <si>
    <t>MLGAAJ51</t>
  </si>
  <si>
    <t>MEDAAA08</t>
  </si>
  <si>
    <t>MECAAA37</t>
  </si>
  <si>
    <t>R5515</t>
  </si>
  <si>
    <t>MECAAA38</t>
  </si>
  <si>
    <t>MQAAAB70</t>
  </si>
  <si>
    <t>GWCT</t>
  </si>
  <si>
    <t>MEAAAA35</t>
  </si>
  <si>
    <t>R5523</t>
  </si>
  <si>
    <t>MEGAAA20</t>
  </si>
  <si>
    <t>MEGAAA18</t>
  </si>
  <si>
    <t>MUAAAB89</t>
  </si>
  <si>
    <t>MEBAAA14</t>
  </si>
  <si>
    <t>R5534</t>
  </si>
  <si>
    <t>MECAAA39</t>
  </si>
  <si>
    <t>MEBAAA13</t>
  </si>
  <si>
    <t>ZTKL08C</t>
  </si>
  <si>
    <t>R5563</t>
  </si>
  <si>
    <t>ZTKL17B</t>
  </si>
  <si>
    <t>ZTKL18B</t>
  </si>
  <si>
    <t>ZTKL20B</t>
  </si>
  <si>
    <t>ZTKL21B</t>
  </si>
  <si>
    <t>ZIL105B</t>
  </si>
  <si>
    <t>ZIL106B</t>
  </si>
  <si>
    <t>ZTKL24A</t>
  </si>
  <si>
    <t>ZTKL24B</t>
  </si>
  <si>
    <t>MUCAAA43</t>
  </si>
  <si>
    <t>R5550</t>
  </si>
  <si>
    <t>MUCAAA44</t>
  </si>
  <si>
    <t>MEAAAA36</t>
  </si>
  <si>
    <t>MECAAA40</t>
  </si>
  <si>
    <t>MDCAAA74</t>
  </si>
  <si>
    <t>MEBAAA15</t>
  </si>
  <si>
    <t>R5562</t>
  </si>
  <si>
    <t>MDCAAA75</t>
  </si>
  <si>
    <t>MEGAAA22</t>
  </si>
  <si>
    <t>MEGAAA21</t>
  </si>
  <si>
    <t>R5540</t>
  </si>
  <si>
    <t>ZTKL05C</t>
  </si>
  <si>
    <t>R5565</t>
  </si>
  <si>
    <t>MEBAAA12</t>
  </si>
  <si>
    <t>R5566</t>
  </si>
  <si>
    <t>MDAAAC19</t>
  </si>
  <si>
    <t>R5571</t>
  </si>
  <si>
    <t>MDDAAA20</t>
  </si>
  <si>
    <t>MEBAAA17</t>
  </si>
  <si>
    <t>R5577</t>
  </si>
  <si>
    <t>MUDAAA05</t>
  </si>
  <si>
    <t>MQCAAB33</t>
  </si>
  <si>
    <t>MDCAAA69</t>
  </si>
  <si>
    <t>MUCAAA46</t>
  </si>
  <si>
    <t>MEBAAA16</t>
  </si>
  <si>
    <t>MDAAAC38</t>
  </si>
  <si>
    <t>R5593</t>
  </si>
  <si>
    <t>MECAAA41</t>
  </si>
  <si>
    <t>MDGAAE11</t>
  </si>
  <si>
    <t>R5607</t>
  </si>
  <si>
    <t>MDGAAE17</t>
  </si>
  <si>
    <t>MDGAAE36</t>
  </si>
  <si>
    <t>MEBAAA18</t>
  </si>
  <si>
    <t>MEBAAA19</t>
  </si>
  <si>
    <t>MEBAAA20</t>
  </si>
  <si>
    <t>MECAAA42</t>
  </si>
  <si>
    <t>MQGAAD08</t>
  </si>
  <si>
    <t>MECAAA43</t>
  </si>
  <si>
    <t>R5609</t>
  </si>
  <si>
    <t>MDAAAC21</t>
  </si>
  <si>
    <t>R5616</t>
  </si>
  <si>
    <t>MDAAAC40</t>
  </si>
  <si>
    <t>MDAAAC22</t>
  </si>
  <si>
    <t>MDAAAC41</t>
  </si>
  <si>
    <t>HMAAAA58</t>
  </si>
  <si>
    <t>MDGAAE38</t>
  </si>
  <si>
    <t>MDGAAE59</t>
  </si>
  <si>
    <t>MDDAAA21</t>
  </si>
  <si>
    <t>MDGAAE63</t>
  </si>
  <si>
    <t>MDGAAE54</t>
  </si>
  <si>
    <t>HMDAAA10</t>
  </si>
  <si>
    <t>MDGAAE40</t>
  </si>
  <si>
    <t>MDGAAE41</t>
  </si>
  <si>
    <t>MDGAAE32</t>
  </si>
  <si>
    <t>MDGAAE29</t>
  </si>
  <si>
    <t>MDGAAE49</t>
  </si>
  <si>
    <t>QCAF21</t>
  </si>
  <si>
    <t>MDGAAE70</t>
  </si>
  <si>
    <t>MDGAAE68</t>
  </si>
  <si>
    <t>MDGAAE31</t>
  </si>
  <si>
    <t>MDGAAE33</t>
  </si>
  <si>
    <t>MDGAAE61</t>
  </si>
  <si>
    <t>MDGAAE44</t>
  </si>
  <si>
    <t>MDAAAC31</t>
  </si>
  <si>
    <t>MDGAAE35</t>
  </si>
  <si>
    <t>MDGAAE60</t>
  </si>
  <si>
    <t>MDGAAE50</t>
  </si>
  <si>
    <t>MDCAAA70</t>
  </si>
  <si>
    <t>Cholangiocarcinoma</t>
  </si>
  <si>
    <t>MEBAAA21</t>
  </si>
  <si>
    <t>MDGAAE55</t>
  </si>
  <si>
    <t>QCAC19</t>
  </si>
  <si>
    <t>MECAAA44</t>
  </si>
  <si>
    <t>MDGAAE45</t>
  </si>
  <si>
    <t>MEBAAA22</t>
  </si>
  <si>
    <t>MDGAAE46</t>
  </si>
  <si>
    <t>MDGAAE10</t>
  </si>
  <si>
    <t>R5621</t>
  </si>
  <si>
    <t>MDGAAE16</t>
  </si>
  <si>
    <t>MQAAAC33</t>
  </si>
  <si>
    <t>MQCAAB34</t>
  </si>
  <si>
    <t>QHAA42</t>
  </si>
  <si>
    <t>ZNAB11C</t>
  </si>
  <si>
    <t>ZNAB12C</t>
  </si>
  <si>
    <t>ZNAB13B</t>
  </si>
  <si>
    <t>ZNAB14B</t>
  </si>
  <si>
    <t>ZTKL22B</t>
  </si>
  <si>
    <t>ZTKL25A</t>
  </si>
  <si>
    <t>MDCAAA93</t>
  </si>
  <si>
    <t>R5633</t>
  </si>
  <si>
    <t>MECAAA45</t>
  </si>
  <si>
    <t>MEGAAA24</t>
  </si>
  <si>
    <t>R5640</t>
  </si>
  <si>
    <t>MECAAA46</t>
  </si>
  <si>
    <t>MEAAAA37</t>
  </si>
  <si>
    <t>MEBAAA23</t>
  </si>
  <si>
    <t>MECAAA47</t>
  </si>
  <si>
    <t>MEGAAA23</t>
  </si>
  <si>
    <t>MUGAAC15</t>
  </si>
  <si>
    <t>R5649</t>
  </si>
  <si>
    <t>MUGAAC16</t>
  </si>
  <si>
    <t>MDCAAA81</t>
  </si>
  <si>
    <t>MUGAAC07</t>
  </si>
  <si>
    <t>MDCAAA85</t>
  </si>
  <si>
    <t>MDGAAE74</t>
  </si>
  <si>
    <t>MUGAAC14</t>
  </si>
  <si>
    <t>MDCAAA89</t>
  </si>
  <si>
    <t>MDCAAA83</t>
  </si>
  <si>
    <t>MDGAAE51</t>
  </si>
  <si>
    <t>MDGAAE83</t>
  </si>
  <si>
    <t>MDGAAE62</t>
  </si>
  <si>
    <t>MEKAAA10</t>
  </si>
  <si>
    <t>S0037</t>
  </si>
  <si>
    <t>MDGAAE79</t>
  </si>
  <si>
    <t>R5656i2</t>
  </si>
  <si>
    <t>MECAAA48</t>
  </si>
  <si>
    <t>MECAAA49</t>
  </si>
  <si>
    <t>R5662</t>
  </si>
  <si>
    <t>MDAAAC57</t>
  </si>
  <si>
    <t>Mesentery</t>
  </si>
  <si>
    <t>R5669</t>
  </si>
  <si>
    <t>MDCAAB01</t>
  </si>
  <si>
    <t>MDCAAB07</t>
  </si>
  <si>
    <t>MDGAAE47</t>
  </si>
  <si>
    <t>MDGAAE85</t>
  </si>
  <si>
    <t>MDGAAE87</t>
  </si>
  <si>
    <t>MDGAAE91</t>
  </si>
  <si>
    <t>MDGAAE97</t>
  </si>
  <si>
    <t>MDGAAE99</t>
  </si>
  <si>
    <t>MDGAAF04</t>
  </si>
  <si>
    <t>MDGAAF05</t>
  </si>
  <si>
    <t>MUCAAA56</t>
  </si>
  <si>
    <t>MUGAAC21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</si>
</sst>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/>
    <xf numFmtId="0" fontId="2" fillId="0" borderId="2" xfId="0" applyFont="1" applyBorder="1" applyAlignment="1">
      <alignment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2" fontId="2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164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164" fontId="2" fillId="0" borderId="4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4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164" fontId="2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164" fontId="1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255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9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ill>
        <patternFill>
          <bgColor theme="9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Dell/Dropbox/P.MRD/New%20markers/Genome%20Wide%20Features/Raw%20data/batch_120724/output.xlsx" TargetMode="External"/><Relationship Id="rId1" Type="http://schemas.openxmlformats.org/officeDocument/2006/relationships/externalLinkPath" Target="/Users/Dell/Dropbox/P.MRD/New%20markers/Genome%20Wide%20Features/Raw%20data/batch_120724/output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Dell/Dropbox/P.MRD/New%20markers/Genome%20Wide%20Features/Raw%20data/R5515_TM_first%20run_26.07.24/R5515.output.xlsx" TargetMode="External"/><Relationship Id="rId1" Type="http://schemas.openxmlformats.org/officeDocument/2006/relationships/externalLinkPath" Target="/Users/Dell/Dropbox/P.MRD/New%20markers/Genome%20Wide%20Features/Raw%20data/R5515_TM_first%20run_26.07.24/R5515.output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Dell/Dropbox/P.MRD/New%20markers/Genome%20Wide%20Features/Raw%20data/R5523_TM/R5523.output.xlsx" TargetMode="External"/><Relationship Id="rId1" Type="http://schemas.openxmlformats.org/officeDocument/2006/relationships/externalLinkPath" Target="/Users/Dell/Dropbox/P.MRD/New%20markers/Genome%20Wide%20Features/Raw%20data/R5523_TM/R5523.output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Dell/Dropbox/P.MRD/New%20markers/Genome%20Wide%20Features/Raw%20data/R5534_TM_31.07.24/R5534.output.xlsx" TargetMode="External"/><Relationship Id="rId1" Type="http://schemas.openxmlformats.org/officeDocument/2006/relationships/externalLinkPath" Target="/Users/Dell/Dropbox/P.MRD/New%20markers/Genome%20Wide%20Features/Raw%20data/R5534_TM_31.07.24/R5534.output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Dell/Dropbox/P.MRD/New%20markers/Genome%20Wide%20Features/Raw%20data/batch_170724/output.xlsx" TargetMode="External"/><Relationship Id="rId1" Type="http://schemas.openxmlformats.org/officeDocument/2006/relationships/externalLinkPath" Target="/Users/Dell/Dropbox/P.MRD/New%20markers/Genome%20Wide%20Features/Raw%20data/batch_170724/outpu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Dell/Dropbox/P.MRD/New%20markers/Genome%20Wide%20Features/Raw%20data/batch_150724_160724/output.xlsx" TargetMode="External"/><Relationship Id="rId1" Type="http://schemas.openxmlformats.org/officeDocument/2006/relationships/externalLinkPath" Target="/Users/Dell/Dropbox/P.MRD/New%20markers/Genome%20Wide%20Features/Raw%20data/batch_150724_160724/output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Dell/Dropbox/P.MRD/New%20markers/Genome%20Wide%20Features/Raw%20data/batch_180724/output.xlsx" TargetMode="External"/><Relationship Id="rId1" Type="http://schemas.openxmlformats.org/officeDocument/2006/relationships/externalLinkPath" Target="/Users/Dell/Dropbox/P.MRD/New%20markers/Genome%20Wide%20Features/Raw%20data/batch_180724/output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Dell/Dropbox/P.MRD/New%20markers/Genome%20Wide%20Features/Raw%20data/batch_190724/output.xlsx" TargetMode="External"/><Relationship Id="rId1" Type="http://schemas.openxmlformats.org/officeDocument/2006/relationships/externalLinkPath" Target="/Users/Dell/Dropbox/P.MRD/New%20markers/Genome%20Wide%20Features/Raw%20data/batch_190724/output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Dell/Dropbox/P.MRD/New%20markers/Genome%20Wide%20Features/Raw%20data/batch_200724_220724/output.xlsx" TargetMode="External"/><Relationship Id="rId1" Type="http://schemas.openxmlformats.org/officeDocument/2006/relationships/externalLinkPath" Target="/Users/Dell/Dropbox/P.MRD/New%20markers/Genome%20Wide%20Features/Raw%20data/batch_200724_220724/output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Dell/Dropbox/P.MRD/New%20markers/Genome%20Wide%20Features/Raw%20data/batch_240724/output.xlsx" TargetMode="External"/><Relationship Id="rId1" Type="http://schemas.openxmlformats.org/officeDocument/2006/relationships/externalLinkPath" Target="/Users/Dell/Dropbox/P.MRD/New%20markers/Genome%20Wide%20Features/Raw%20data/batch_240724/output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Dell/Dropbox/P.MRD/New%20markers/Genome%20Wide%20Features/Raw%20data/batch_310724/output.xlsx" TargetMode="External"/><Relationship Id="rId1" Type="http://schemas.openxmlformats.org/officeDocument/2006/relationships/externalLinkPath" Target="/Users/Dell/Dropbox/P.MRD/New%20markers/Genome%20Wide%20Features/Raw%20data/batch_310724/output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Dell/Dropbox/P.MRD/New%20markers/Genome%20Wide%20Features/Raw%20data/R5504/R5504.output.xlsx" TargetMode="External"/><Relationship Id="rId1" Type="http://schemas.openxmlformats.org/officeDocument/2006/relationships/externalLinkPath" Target="/Users/Dell/Dropbox/P.MRD/New%20markers/Genome%20Wide%20Features/Raw%20data/R5504/R5504.out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dited"/>
      <sheetName val="Sheet1"/>
    </sheetNames>
    <sheetDataSet>
      <sheetData sheetId="0">
        <row r="2">
          <cell r="B2" t="str">
            <v>UCAA80</v>
          </cell>
          <cell r="C2">
            <v>1.095E-2</v>
          </cell>
          <cell r="D2">
            <v>8.1678000000000001E-2</v>
          </cell>
          <cell r="E2">
            <v>2.9332E-2</v>
          </cell>
          <cell r="F2">
            <v>2.2315000000000002E-2</v>
          </cell>
          <cell r="G2">
            <v>9.1066999999999995E-2</v>
          </cell>
          <cell r="H2">
            <v>2.1169E-2</v>
          </cell>
          <cell r="I2">
            <v>0.30250300000000002</v>
          </cell>
          <cell r="J2">
            <v>0.50796600000000003</v>
          </cell>
        </row>
        <row r="3">
          <cell r="B3" t="str">
            <v>MDCAAA37</v>
          </cell>
          <cell r="C3">
            <v>1.013E-2</v>
          </cell>
          <cell r="D3">
            <v>8.9566999999999994E-2</v>
          </cell>
          <cell r="E3">
            <v>2.9333999999999999E-2</v>
          </cell>
          <cell r="F3">
            <v>2.1047E-2</v>
          </cell>
          <cell r="G3">
            <v>7.8453999999999996E-2</v>
          </cell>
          <cell r="H3">
            <v>1.7503999999999999E-2</v>
          </cell>
          <cell r="I3">
            <v>0.45851500000000001</v>
          </cell>
          <cell r="J3">
            <v>0.47598499999999999</v>
          </cell>
        </row>
        <row r="4">
          <cell r="B4" t="str">
            <v>ZMB003D</v>
          </cell>
          <cell r="C4">
            <v>6.0239999999999998E-3</v>
          </cell>
          <cell r="D4">
            <v>0.15118100000000001</v>
          </cell>
          <cell r="E4">
            <v>2.9345E-2</v>
          </cell>
          <cell r="F4">
            <v>1.4749999999999999E-2</v>
          </cell>
          <cell r="G4">
            <v>0.182006</v>
          </cell>
          <cell r="H4">
            <v>1.8501E-2</v>
          </cell>
          <cell r="I4">
            <v>0.233488</v>
          </cell>
          <cell r="J4">
            <v>0.50523399999999996</v>
          </cell>
        </row>
        <row r="5">
          <cell r="B5" t="str">
            <v>ZMB002C</v>
          </cell>
          <cell r="C5">
            <v>0</v>
          </cell>
          <cell r="D5">
            <v>0.370751</v>
          </cell>
          <cell r="E5">
            <v>2.9239000000000001E-2</v>
          </cell>
          <cell r="F5">
            <v>2.5507999999999999E-2</v>
          </cell>
          <cell r="G5">
            <v>0.70695699999999995</v>
          </cell>
          <cell r="H5">
            <v>2.5142999999999999E-2</v>
          </cell>
          <cell r="I5">
            <v>0.273706</v>
          </cell>
          <cell r="J5">
            <v>0.481653</v>
          </cell>
        </row>
        <row r="6">
          <cell r="B6" t="str">
            <v>ZMB062D</v>
          </cell>
          <cell r="C6">
            <v>1.026E-2</v>
          </cell>
          <cell r="D6">
            <v>7.1485000000000007E-2</v>
          </cell>
          <cell r="E6">
            <v>2.9401E-2</v>
          </cell>
          <cell r="F6">
            <v>1.6590000000000001E-2</v>
          </cell>
          <cell r="G6">
            <v>8.4144999999999998E-2</v>
          </cell>
          <cell r="H6">
            <v>1.6466999999999999E-2</v>
          </cell>
          <cell r="I6">
            <v>0.32519599999999999</v>
          </cell>
          <cell r="J6">
            <v>0.48813000000000001</v>
          </cell>
        </row>
        <row r="7">
          <cell r="B7" t="str">
            <v>ZMB026B</v>
          </cell>
          <cell r="C7">
            <v>0</v>
          </cell>
          <cell r="D7">
            <v>9.0239E-2</v>
          </cell>
          <cell r="E7">
            <v>2.9264999999999999E-2</v>
          </cell>
          <cell r="F7">
            <v>1.6249E-2</v>
          </cell>
          <cell r="G7">
            <v>4.3306999999999998E-2</v>
          </cell>
          <cell r="H7">
            <v>1.8471000000000001E-2</v>
          </cell>
          <cell r="I7">
            <v>0.42872500000000002</v>
          </cell>
          <cell r="J7">
            <v>0.48431999999999997</v>
          </cell>
        </row>
        <row r="8">
          <cell r="B8" t="str">
            <v>K0AH92</v>
          </cell>
          <cell r="C8">
            <v>1.787E-2</v>
          </cell>
          <cell r="D8">
            <v>0.36419400000000002</v>
          </cell>
          <cell r="E8">
            <v>2.9479000000000002E-2</v>
          </cell>
          <cell r="F8">
            <v>2.3691E-2</v>
          </cell>
          <cell r="G8">
            <v>0.70339200000000002</v>
          </cell>
          <cell r="H8">
            <v>2.2700000000000001E-2</v>
          </cell>
          <cell r="I8">
            <v>0.201819</v>
          </cell>
          <cell r="J8">
            <v>0.48724400000000001</v>
          </cell>
        </row>
        <row r="9">
          <cell r="B9" t="str">
            <v>UCAA98</v>
          </cell>
          <cell r="C9">
            <v>0</v>
          </cell>
          <cell r="D9">
            <v>5.1555999999999998E-2</v>
          </cell>
          <cell r="E9">
            <v>2.9304E-2</v>
          </cell>
          <cell r="F9">
            <v>1.8728999999999999E-2</v>
          </cell>
          <cell r="G9">
            <v>3.6806999999999999E-2</v>
          </cell>
          <cell r="H9">
            <v>1.5478E-2</v>
          </cell>
          <cell r="I9">
            <v>0.41491699999999998</v>
          </cell>
          <cell r="J9">
            <v>0.480381</v>
          </cell>
        </row>
        <row r="10">
          <cell r="B10" t="str">
            <v>ZMB037B</v>
          </cell>
          <cell r="C10">
            <v>6.8360000000000001E-3</v>
          </cell>
          <cell r="D10">
            <v>8.7328000000000003E-2</v>
          </cell>
          <cell r="E10">
            <v>2.92E-2</v>
          </cell>
          <cell r="F10">
            <v>1.7144E-2</v>
          </cell>
          <cell r="G10">
            <v>8.0376000000000003E-2</v>
          </cell>
          <cell r="H10">
            <v>1.9532000000000001E-2</v>
          </cell>
          <cell r="I10">
            <v>0.28582200000000002</v>
          </cell>
          <cell r="J10">
            <v>0.49205300000000002</v>
          </cell>
        </row>
        <row r="11">
          <cell r="B11" t="str">
            <v>ZMB059D</v>
          </cell>
          <cell r="C11">
            <v>4.6369999999999996E-3</v>
          </cell>
          <cell r="D11">
            <v>9.4709000000000002E-2</v>
          </cell>
          <cell r="E11">
            <v>2.9260000000000001E-2</v>
          </cell>
          <cell r="F11">
            <v>2.1467E-2</v>
          </cell>
          <cell r="G11">
            <v>0.10145</v>
          </cell>
          <cell r="H11">
            <v>1.5263000000000001E-2</v>
          </cell>
          <cell r="I11">
            <v>0.44559599999999999</v>
          </cell>
          <cell r="J11">
            <v>0.46993099999999999</v>
          </cell>
        </row>
        <row r="12">
          <cell r="B12" t="str">
            <v>UCAB23</v>
          </cell>
          <cell r="C12">
            <v>1.04E-2</v>
          </cell>
          <cell r="D12">
            <v>6.0095999999999997E-2</v>
          </cell>
          <cell r="E12">
            <v>2.9399999999999999E-2</v>
          </cell>
          <cell r="F12">
            <v>1.4779E-2</v>
          </cell>
          <cell r="G12">
            <v>4.6078000000000001E-2</v>
          </cell>
          <cell r="H12">
            <v>1.6976000000000002E-2</v>
          </cell>
          <cell r="I12">
            <v>0.34106700000000001</v>
          </cell>
          <cell r="J12">
            <v>0.49951400000000001</v>
          </cell>
        </row>
        <row r="13">
          <cell r="B13" t="str">
            <v>ZMC123D</v>
          </cell>
          <cell r="C13">
            <v>9.5969999999999996E-3</v>
          </cell>
          <cell r="D13">
            <v>0.297848</v>
          </cell>
          <cell r="E13">
            <v>2.9375999999999999E-2</v>
          </cell>
          <cell r="F13">
            <v>1.4911000000000001E-2</v>
          </cell>
          <cell r="G13">
            <v>0.61463100000000004</v>
          </cell>
          <cell r="H13">
            <v>1.7513000000000001E-2</v>
          </cell>
          <cell r="I13">
            <v>0.248643</v>
          </cell>
          <cell r="J13">
            <v>0.48903799999999997</v>
          </cell>
        </row>
        <row r="14">
          <cell r="B14" t="str">
            <v>ZMB036C</v>
          </cell>
          <cell r="C14">
            <v>8.881E-3</v>
          </cell>
          <cell r="D14">
            <v>0.18188699999999999</v>
          </cell>
          <cell r="E14">
            <v>2.9191000000000002E-2</v>
          </cell>
          <cell r="F14">
            <v>1.8069999999999999E-2</v>
          </cell>
          <cell r="G14">
            <v>0.218141</v>
          </cell>
          <cell r="H14">
            <v>2.3147000000000001E-2</v>
          </cell>
          <cell r="I14">
            <v>0.20538000000000001</v>
          </cell>
          <cell r="J14">
            <v>0.50621300000000002</v>
          </cell>
        </row>
        <row r="15">
          <cell r="B15" t="str">
            <v>ZMC301I</v>
          </cell>
          <cell r="C15">
            <v>6.1479999999999998E-3</v>
          </cell>
          <cell r="D15">
            <v>6.5078999999999998E-2</v>
          </cell>
          <cell r="E15">
            <v>2.9454000000000001E-2</v>
          </cell>
          <cell r="F15">
            <v>1.6079E-2</v>
          </cell>
          <cell r="G15">
            <v>3.6562999999999998E-2</v>
          </cell>
          <cell r="H15">
            <v>1.3506000000000001E-2</v>
          </cell>
          <cell r="I15">
            <v>0.35196899999999998</v>
          </cell>
          <cell r="J15">
            <v>0.48454900000000001</v>
          </cell>
        </row>
        <row r="16">
          <cell r="B16" t="str">
            <v>ZMB082B</v>
          </cell>
          <cell r="C16">
            <v>9.2630000000000004E-3</v>
          </cell>
          <cell r="D16">
            <v>0.16017899999999999</v>
          </cell>
          <cell r="E16">
            <v>2.9194000000000001E-2</v>
          </cell>
          <cell r="F16">
            <v>1.7252E-2</v>
          </cell>
          <cell r="G16">
            <v>0.16789499999999999</v>
          </cell>
          <cell r="H16">
            <v>2.1219999999999999E-2</v>
          </cell>
          <cell r="I16">
            <v>0.21514800000000001</v>
          </cell>
          <cell r="J16">
            <v>0.50813299999999995</v>
          </cell>
        </row>
        <row r="17">
          <cell r="B17" t="str">
            <v>QCAB38</v>
          </cell>
          <cell r="C17">
            <v>8.1440000000000002E-3</v>
          </cell>
          <cell r="D17">
            <v>6.6116999999999995E-2</v>
          </cell>
          <cell r="E17">
            <v>2.9413000000000002E-2</v>
          </cell>
          <cell r="F17">
            <v>1.5966000000000001E-2</v>
          </cell>
          <cell r="G17">
            <v>5.3629000000000003E-2</v>
          </cell>
          <cell r="H17">
            <v>1.6098999999999999E-2</v>
          </cell>
          <cell r="I17">
            <v>0.35929499999999998</v>
          </cell>
          <cell r="J17">
            <v>0.501139</v>
          </cell>
        </row>
        <row r="18">
          <cell r="B18" t="str">
            <v>ZMC088C</v>
          </cell>
          <cell r="C18">
            <v>1.025E-2</v>
          </cell>
          <cell r="D18">
            <v>0.144339</v>
          </cell>
          <cell r="E18">
            <v>2.9392000000000001E-2</v>
          </cell>
          <cell r="F18">
            <v>1.9573E-2</v>
          </cell>
          <cell r="G18">
            <v>0.127385</v>
          </cell>
          <cell r="H18">
            <v>1.5105E-2</v>
          </cell>
          <cell r="I18">
            <v>0.53188899999999995</v>
          </cell>
          <cell r="J18">
            <v>0.46751500000000001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D2" t="str">
            <v>MECAAA37</v>
          </cell>
          <cell r="E2">
            <v>4.4470000000000003E-2</v>
          </cell>
          <cell r="F2">
            <v>0.25015799999999999</v>
          </cell>
          <cell r="G2">
            <v>2.9877000000000001E-2</v>
          </cell>
          <cell r="H2">
            <v>1.6687E-2</v>
          </cell>
          <cell r="I2">
            <v>0.14355499999999999</v>
          </cell>
          <cell r="J2">
            <v>1.2628E-2</v>
          </cell>
          <cell r="K2">
            <v>0.59746999999999995</v>
          </cell>
          <cell r="L2">
            <v>0.468582</v>
          </cell>
        </row>
        <row r="3">
          <cell r="D3" t="str">
            <v>MECAAA38</v>
          </cell>
          <cell r="E3">
            <v>5.5469999999999998E-2</v>
          </cell>
          <cell r="F3">
            <v>0.119894</v>
          </cell>
          <cell r="G3">
            <v>2.9805000000000002E-2</v>
          </cell>
          <cell r="H3">
            <v>1.6945999999999999E-2</v>
          </cell>
          <cell r="I3">
            <v>0.11009099999999999</v>
          </cell>
          <cell r="J3">
            <v>6.9779999999999998E-3</v>
          </cell>
          <cell r="K3">
            <v>0.500718</v>
          </cell>
          <cell r="L3">
            <v>0.46309099999999997</v>
          </cell>
        </row>
        <row r="4">
          <cell r="D4" t="str">
            <v>MQAAAB70</v>
          </cell>
          <cell r="E4">
            <v>1.367E-2</v>
          </cell>
          <cell r="F4">
            <v>8.9657000000000001E-2</v>
          </cell>
          <cell r="G4">
            <v>2.9801000000000001E-2</v>
          </cell>
          <cell r="H4">
            <v>1.0368E-2</v>
          </cell>
          <cell r="I4">
            <v>5.1853999999999997E-2</v>
          </cell>
          <cell r="J4">
            <v>6.3870000000000003E-3</v>
          </cell>
          <cell r="K4">
            <v>0.47680400000000001</v>
          </cell>
          <cell r="L4">
            <v>0.48575600000000002</v>
          </cell>
        </row>
        <row r="5">
          <cell r="D5" t="str">
            <v>GWCT</v>
          </cell>
          <cell r="E5">
            <v>0.153</v>
          </cell>
          <cell r="F5">
            <v>0.67083700000000002</v>
          </cell>
          <cell r="G5">
            <v>3.006E-2</v>
          </cell>
          <cell r="H5">
            <v>7.7048000000000005E-2</v>
          </cell>
          <cell r="I5">
            <v>0.63456699999999999</v>
          </cell>
          <cell r="J5">
            <v>3.6575999999999997E-2</v>
          </cell>
          <cell r="K5">
            <v>0.99933099999999997</v>
          </cell>
          <cell r="L5">
            <v>0.36045500000000003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D2" t="str">
            <v>MEAAAA35</v>
          </cell>
          <cell r="E2">
            <v>0.20780000000000001</v>
          </cell>
          <cell r="F2">
            <v>0.237509</v>
          </cell>
          <cell r="G2">
            <v>2.9988000000000001E-2</v>
          </cell>
          <cell r="H2">
            <v>4.3353999999999997E-2</v>
          </cell>
          <cell r="I2">
            <v>0.23507900000000001</v>
          </cell>
          <cell r="J2">
            <v>2.0941000000000001E-2</v>
          </cell>
          <cell r="K2">
            <v>0.60895100000000002</v>
          </cell>
          <cell r="L2">
            <v>0.42868800000000001</v>
          </cell>
        </row>
        <row r="3">
          <cell r="D3" t="str">
            <v>MEGAAA20</v>
          </cell>
          <cell r="E3">
            <v>0</v>
          </cell>
          <cell r="F3">
            <v>0.152423</v>
          </cell>
          <cell r="G3">
            <v>2.9848E-2</v>
          </cell>
          <cell r="H3">
            <v>1.5768999999999998E-2</v>
          </cell>
          <cell r="I3">
            <v>0.122208</v>
          </cell>
          <cell r="J3">
            <v>1.1088000000000001E-2</v>
          </cell>
          <cell r="K3">
            <v>0.54403900000000005</v>
          </cell>
          <cell r="L3">
            <v>0.47978999999999999</v>
          </cell>
        </row>
        <row r="4">
          <cell r="D4" t="str">
            <v>MEGAAA18</v>
          </cell>
          <cell r="E4">
            <v>5.3319999999999999E-3</v>
          </cell>
          <cell r="F4">
            <v>0.49738300000000002</v>
          </cell>
          <cell r="G4">
            <v>3.0013000000000001E-2</v>
          </cell>
          <cell r="H4">
            <v>3.8610999999999999E-2</v>
          </cell>
          <cell r="I4">
            <v>0.40413500000000002</v>
          </cell>
          <cell r="J4">
            <v>2.8785000000000002E-2</v>
          </cell>
          <cell r="K4">
            <v>0.92476999999999998</v>
          </cell>
          <cell r="L4">
            <v>0.42856100000000003</v>
          </cell>
        </row>
        <row r="5">
          <cell r="D5" t="str">
            <v>MUAAAB89</v>
          </cell>
          <cell r="E5">
            <v>1.7229999999999999E-2</v>
          </cell>
          <cell r="F5">
            <v>7.8650999999999999E-2</v>
          </cell>
          <cell r="G5">
            <v>2.9840999999999999E-2</v>
          </cell>
          <cell r="H5">
            <v>9.8429999999999993E-3</v>
          </cell>
          <cell r="I5">
            <v>6.3422000000000006E-2</v>
          </cell>
          <cell r="J5">
            <v>6.692E-3</v>
          </cell>
          <cell r="K5">
            <v>0.44742900000000002</v>
          </cell>
          <cell r="L5">
            <v>0.47983799999999999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D2" t="str">
            <v>MEBAAA14</v>
          </cell>
          <cell r="E2" t="str">
            <v>S469</v>
          </cell>
          <cell r="F2">
            <v>9.3600000000000003E-3</v>
          </cell>
          <cell r="G2">
            <v>9.0816999999999995E-2</v>
          </cell>
          <cell r="H2">
            <v>2.9856000000000001E-2</v>
          </cell>
          <cell r="I2">
            <v>8.0630000000000007E-3</v>
          </cell>
          <cell r="J2">
            <v>5.2573000000000002E-2</v>
          </cell>
          <cell r="K2">
            <v>4.6169999999999996E-3</v>
          </cell>
          <cell r="L2">
            <v>0.45880300000000002</v>
          </cell>
          <cell r="M2">
            <v>0.48736200000000002</v>
          </cell>
        </row>
        <row r="3">
          <cell r="D3" t="str">
            <v>MECAAA39</v>
          </cell>
          <cell r="E3" t="str">
            <v>S467</v>
          </cell>
          <cell r="F3">
            <v>6.2310000000000004E-3</v>
          </cell>
          <cell r="G3">
            <v>4.9218999999999999E-2</v>
          </cell>
          <cell r="H3">
            <v>2.9833999999999999E-2</v>
          </cell>
          <cell r="I3">
            <v>5.5100000000000001E-3</v>
          </cell>
          <cell r="J3">
            <v>3.9419999999999997E-2</v>
          </cell>
          <cell r="K3">
            <v>1.3470000000000001E-3</v>
          </cell>
          <cell r="L3">
            <v>0.37725199999999998</v>
          </cell>
          <cell r="M3">
            <v>0.49017500000000003</v>
          </cell>
        </row>
        <row r="4">
          <cell r="D4" t="str">
            <v>MEBAAA13</v>
          </cell>
          <cell r="E4" t="str">
            <v>S468</v>
          </cell>
          <cell r="F4">
            <v>7.9810000000000002E-3</v>
          </cell>
          <cell r="G4">
            <v>8.0091999999999997E-2</v>
          </cell>
          <cell r="H4">
            <v>2.9859E-2</v>
          </cell>
          <cell r="I4">
            <v>1.3697000000000001E-2</v>
          </cell>
          <cell r="J4">
            <v>6.4819000000000002E-2</v>
          </cell>
          <cell r="K4">
            <v>6.5589999999999997E-3</v>
          </cell>
          <cell r="L4">
            <v>0.39361299999999999</v>
          </cell>
          <cell r="M4">
            <v>0.48155199999999998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C2" t="str">
            <v>ZMG131C</v>
          </cell>
          <cell r="D2">
            <v>8.9180000000000006E-3</v>
          </cell>
          <cell r="E2">
            <v>9.8899000000000001E-2</v>
          </cell>
          <cell r="F2">
            <v>2.9395999999999999E-2</v>
          </cell>
          <cell r="G2">
            <v>1.7274999999999999E-2</v>
          </cell>
          <cell r="H2">
            <v>0.14522599999999999</v>
          </cell>
          <cell r="I2">
            <v>1.5656E-2</v>
          </cell>
          <cell r="J2">
            <v>0.36374400000000001</v>
          </cell>
          <cell r="K2">
            <v>0.482462</v>
          </cell>
        </row>
        <row r="3">
          <cell r="C3" t="str">
            <v>ZMG131D</v>
          </cell>
          <cell r="D3">
            <v>1.193E-2</v>
          </cell>
          <cell r="E3">
            <v>8.6371000000000003E-2</v>
          </cell>
          <cell r="F3">
            <v>2.9412000000000001E-2</v>
          </cell>
          <cell r="G3">
            <v>2.4403000000000001E-2</v>
          </cell>
          <cell r="H3">
            <v>9.7702999999999998E-2</v>
          </cell>
          <cell r="I3">
            <v>1.8485999999999999E-2</v>
          </cell>
          <cell r="J3">
            <v>0.43021500000000001</v>
          </cell>
          <cell r="K3">
            <v>0.47016999999999998</v>
          </cell>
        </row>
        <row r="4">
          <cell r="C4" t="str">
            <v>ZMG138B</v>
          </cell>
          <cell r="D4">
            <v>1.2489999999999999E-2</v>
          </cell>
          <cell r="E4">
            <v>9.2008000000000006E-2</v>
          </cell>
          <cell r="F4">
            <v>2.9353000000000001E-2</v>
          </cell>
          <cell r="G4">
            <v>1.4918000000000001E-2</v>
          </cell>
          <cell r="H4">
            <v>4.1522000000000003E-2</v>
          </cell>
          <cell r="I4">
            <v>1.2819000000000001E-2</v>
          </cell>
          <cell r="J4">
            <v>0.427095</v>
          </cell>
          <cell r="K4">
            <v>0.48122399999999999</v>
          </cell>
        </row>
        <row r="5">
          <cell r="C5" t="str">
            <v>ZMG138C</v>
          </cell>
          <cell r="D5">
            <v>5.9350000000000002E-3</v>
          </cell>
          <cell r="E5">
            <v>0.30580499999999999</v>
          </cell>
          <cell r="F5">
            <v>2.945E-2</v>
          </cell>
          <cell r="G5">
            <v>3.0358E-2</v>
          </cell>
          <cell r="H5">
            <v>0.26303500000000002</v>
          </cell>
          <cell r="I5">
            <v>2.4035999999999998E-2</v>
          </cell>
          <cell r="J5">
            <v>0.709704</v>
          </cell>
          <cell r="K5">
            <v>0.44971299999999997</v>
          </cell>
        </row>
        <row r="6">
          <cell r="C6" t="str">
            <v>ZMG138D</v>
          </cell>
          <cell r="D6">
            <v>8.5679999999999992E-3</v>
          </cell>
          <cell r="E6">
            <v>0.110848</v>
          </cell>
          <cell r="F6">
            <v>2.9340999999999999E-2</v>
          </cell>
          <cell r="G6">
            <v>1.4770999999999999E-2</v>
          </cell>
          <cell r="H6">
            <v>0.14199800000000001</v>
          </cell>
          <cell r="I6">
            <v>1.5096999999999999E-2</v>
          </cell>
          <cell r="J6">
            <v>0.33071499999999998</v>
          </cell>
          <cell r="K6">
            <v>0.48926599999999998</v>
          </cell>
        </row>
        <row r="7">
          <cell r="C7" t="str">
            <v>ZMH023B</v>
          </cell>
          <cell r="D7">
            <v>5.969E-2</v>
          </cell>
          <cell r="E7">
            <v>0.2492</v>
          </cell>
          <cell r="F7">
            <v>2.9173999999999999E-2</v>
          </cell>
          <cell r="G7">
            <v>2.6120999999999998E-2</v>
          </cell>
          <cell r="H7">
            <v>0.16304299999999999</v>
          </cell>
          <cell r="I7">
            <v>1.8508E-2</v>
          </cell>
          <cell r="J7">
            <v>0.62707100000000005</v>
          </cell>
          <cell r="K7">
            <v>0.45885500000000001</v>
          </cell>
        </row>
        <row r="8">
          <cell r="C8" t="str">
            <v>ZMH032B</v>
          </cell>
          <cell r="D8">
            <v>4.4489999999999998E-3</v>
          </cell>
          <cell r="E8">
            <v>0.152647</v>
          </cell>
          <cell r="F8">
            <v>2.9138000000000001E-2</v>
          </cell>
          <cell r="G8">
            <v>1.9559E-2</v>
          </cell>
          <cell r="H8">
            <v>8.0775E-2</v>
          </cell>
          <cell r="I8">
            <v>2.0197E-2</v>
          </cell>
          <cell r="J8">
            <v>0.46538099999999999</v>
          </cell>
          <cell r="K8">
            <v>0.491425</v>
          </cell>
        </row>
        <row r="9">
          <cell r="C9" t="str">
            <v>K0AJ49</v>
          </cell>
          <cell r="D9">
            <v>8.8140000000000007E-3</v>
          </cell>
          <cell r="E9">
            <v>5.7666000000000002E-2</v>
          </cell>
          <cell r="F9">
            <v>2.9346000000000001E-2</v>
          </cell>
          <cell r="G9">
            <v>1.3051E-2</v>
          </cell>
          <cell r="H9">
            <v>7.3333999999999996E-2</v>
          </cell>
          <cell r="I9">
            <v>1.6230000000000001E-2</v>
          </cell>
          <cell r="J9">
            <v>0.34908400000000001</v>
          </cell>
          <cell r="K9">
            <v>0.49589499999999997</v>
          </cell>
        </row>
        <row r="10">
          <cell r="C10" t="str">
            <v>ZMB001D</v>
          </cell>
          <cell r="D10">
            <v>1.5890000000000001E-2</v>
          </cell>
          <cell r="E10">
            <v>0.15132899999999999</v>
          </cell>
          <cell r="F10">
            <v>2.9404E-2</v>
          </cell>
          <cell r="G10">
            <v>1.7856E-2</v>
          </cell>
          <cell r="H10">
            <v>0.275231</v>
          </cell>
          <cell r="I10">
            <v>1.6008000000000001E-2</v>
          </cell>
          <cell r="J10">
            <v>0.36269699999999999</v>
          </cell>
          <cell r="K10">
            <v>0.477825</v>
          </cell>
        </row>
        <row r="11">
          <cell r="C11" t="str">
            <v>ZMB017D</v>
          </cell>
          <cell r="D11">
            <v>1.0829999999999999E-2</v>
          </cell>
          <cell r="E11">
            <v>0.15180199999999999</v>
          </cell>
          <cell r="F11">
            <v>2.9297E-2</v>
          </cell>
          <cell r="G11">
            <v>1.6001999999999999E-2</v>
          </cell>
          <cell r="H11">
            <v>0.186448</v>
          </cell>
          <cell r="I11">
            <v>1.9928999999999999E-2</v>
          </cell>
          <cell r="J11">
            <v>0.26139800000000002</v>
          </cell>
          <cell r="K11">
            <v>0.494473</v>
          </cell>
        </row>
        <row r="12">
          <cell r="C12" t="str">
            <v>ZMB018D</v>
          </cell>
          <cell r="D12">
            <v>0</v>
          </cell>
          <cell r="E12">
            <v>5.1191E-2</v>
          </cell>
          <cell r="F12">
            <v>2.9270999999999998E-2</v>
          </cell>
          <cell r="G12">
            <v>1.7368000000000001E-2</v>
          </cell>
          <cell r="H12">
            <v>3.6495E-2</v>
          </cell>
          <cell r="I12">
            <v>1.7070999999999999E-2</v>
          </cell>
          <cell r="J12">
            <v>0.33696999999999999</v>
          </cell>
          <cell r="K12">
            <v>0.48886200000000002</v>
          </cell>
        </row>
        <row r="13">
          <cell r="C13" t="str">
            <v>ZMB033D</v>
          </cell>
          <cell r="D13">
            <v>1.421E-2</v>
          </cell>
          <cell r="E13">
            <v>4.8322999999999998E-2</v>
          </cell>
          <cell r="F13">
            <v>2.9339E-2</v>
          </cell>
          <cell r="G13">
            <v>1.8862E-2</v>
          </cell>
          <cell r="H13">
            <v>5.2200999999999997E-2</v>
          </cell>
          <cell r="I13">
            <v>1.7867000000000001E-2</v>
          </cell>
          <cell r="J13">
            <v>0.34214600000000001</v>
          </cell>
          <cell r="K13">
            <v>0.50368400000000002</v>
          </cell>
        </row>
        <row r="14">
          <cell r="C14" t="str">
            <v>ZMB034D</v>
          </cell>
          <cell r="D14">
            <v>6.2719999999999998E-3</v>
          </cell>
          <cell r="E14">
            <v>8.992E-2</v>
          </cell>
          <cell r="F14">
            <v>2.9373E-2</v>
          </cell>
          <cell r="G14">
            <v>2.0378E-2</v>
          </cell>
          <cell r="H14">
            <v>9.4690999999999997E-2</v>
          </cell>
          <cell r="I14">
            <v>1.7000999999999999E-2</v>
          </cell>
          <cell r="J14">
            <v>0.28830600000000001</v>
          </cell>
          <cell r="K14">
            <v>0.484962</v>
          </cell>
        </row>
        <row r="15">
          <cell r="C15" t="str">
            <v>ZMB044C</v>
          </cell>
          <cell r="D15">
            <v>1.3050000000000001E-2</v>
          </cell>
          <cell r="E15">
            <v>0.17191100000000001</v>
          </cell>
          <cell r="F15">
            <v>2.9439E-2</v>
          </cell>
          <cell r="G15">
            <v>1.6215E-2</v>
          </cell>
          <cell r="H15">
            <v>0.213758</v>
          </cell>
          <cell r="I15">
            <v>2.0847999999999998E-2</v>
          </cell>
          <cell r="J15">
            <v>0.23960200000000001</v>
          </cell>
          <cell r="K15">
            <v>0.50078</v>
          </cell>
        </row>
        <row r="16">
          <cell r="C16" t="str">
            <v>ZMB052D</v>
          </cell>
          <cell r="D16">
            <v>1.5610000000000001E-2</v>
          </cell>
          <cell r="E16">
            <v>0.32472699999999999</v>
          </cell>
          <cell r="F16">
            <v>2.9298000000000001E-2</v>
          </cell>
          <cell r="G16">
            <v>1.9375E-2</v>
          </cell>
          <cell r="H16">
            <v>0.66124099999999997</v>
          </cell>
          <cell r="I16">
            <v>1.864E-2</v>
          </cell>
          <cell r="J16">
            <v>0.276675</v>
          </cell>
          <cell r="K16">
            <v>0.48196499999999998</v>
          </cell>
        </row>
        <row r="17">
          <cell r="C17" t="str">
            <v>ZMB055D</v>
          </cell>
          <cell r="D17">
            <v>6.0610000000000004E-3</v>
          </cell>
          <cell r="E17">
            <v>0.109391</v>
          </cell>
          <cell r="F17">
            <v>2.9326000000000001E-2</v>
          </cell>
          <cell r="G17">
            <v>1.4349000000000001E-2</v>
          </cell>
          <cell r="H17">
            <v>0.118849</v>
          </cell>
          <cell r="I17">
            <v>1.8338E-2</v>
          </cell>
          <cell r="J17">
            <v>0.26942899999999997</v>
          </cell>
          <cell r="K17">
            <v>0.49954799999999999</v>
          </cell>
        </row>
        <row r="18">
          <cell r="C18" t="str">
            <v>ZMC016C</v>
          </cell>
          <cell r="D18">
            <v>8.4550000000000007E-3</v>
          </cell>
          <cell r="E18">
            <v>0.281026</v>
          </cell>
          <cell r="F18">
            <v>2.9354000000000002E-2</v>
          </cell>
          <cell r="G18">
            <v>1.8622E-2</v>
          </cell>
          <cell r="H18">
            <v>0.415769</v>
          </cell>
          <cell r="I18">
            <v>2.2266999999999999E-2</v>
          </cell>
          <cell r="J18">
            <v>0.12706500000000001</v>
          </cell>
          <cell r="K18">
            <v>0.50437299999999996</v>
          </cell>
        </row>
        <row r="19">
          <cell r="C19" t="str">
            <v>ZMC021C</v>
          </cell>
          <cell r="D19">
            <v>1.244E-2</v>
          </cell>
          <cell r="E19">
            <v>0.216225</v>
          </cell>
          <cell r="F19">
            <v>2.9409000000000001E-2</v>
          </cell>
          <cell r="G19">
            <v>1.6064999999999999E-2</v>
          </cell>
          <cell r="H19">
            <v>0.333621</v>
          </cell>
          <cell r="I19">
            <v>1.9512000000000002E-2</v>
          </cell>
          <cell r="J19">
            <v>0.20417199999999999</v>
          </cell>
          <cell r="K19">
            <v>0.49731999999999998</v>
          </cell>
        </row>
        <row r="20">
          <cell r="C20" t="str">
            <v>ZMC035C</v>
          </cell>
          <cell r="D20">
            <v>9.7649999999999994E-3</v>
          </cell>
          <cell r="E20">
            <v>0.156363</v>
          </cell>
          <cell r="F20">
            <v>2.9356E-2</v>
          </cell>
          <cell r="G20">
            <v>1.5266E-2</v>
          </cell>
          <cell r="H20">
            <v>0.21718799999999999</v>
          </cell>
          <cell r="I20">
            <v>1.847E-2</v>
          </cell>
          <cell r="J20">
            <v>0.26334800000000003</v>
          </cell>
          <cell r="K20">
            <v>0.49427399999999999</v>
          </cell>
        </row>
        <row r="21">
          <cell r="C21" t="str">
            <v>MUGAAA15</v>
          </cell>
          <cell r="D21">
            <v>1.187E-2</v>
          </cell>
          <cell r="E21">
            <v>0.14155400000000001</v>
          </cell>
          <cell r="F21">
            <v>2.938E-2</v>
          </cell>
          <cell r="G21">
            <v>2.0705999999999999E-2</v>
          </cell>
          <cell r="H21">
            <v>0.120284</v>
          </cell>
          <cell r="I21">
            <v>2.1606E-2</v>
          </cell>
          <cell r="J21">
            <v>0.20643</v>
          </cell>
          <cell r="K21">
            <v>0.51135299999999995</v>
          </cell>
        </row>
        <row r="22">
          <cell r="C22" t="str">
            <v>MUGAAA77</v>
          </cell>
          <cell r="D22">
            <v>6.0369999999999998E-3</v>
          </cell>
          <cell r="E22">
            <v>3.7511999999999997E-2</v>
          </cell>
          <cell r="F22">
            <v>2.9373E-2</v>
          </cell>
          <cell r="G22">
            <v>1.5973000000000001E-2</v>
          </cell>
          <cell r="H22">
            <v>4.1302999999999999E-2</v>
          </cell>
          <cell r="I22">
            <v>1.5629000000000001E-2</v>
          </cell>
          <cell r="J22">
            <v>0.36195300000000002</v>
          </cell>
          <cell r="K22">
            <v>0.48294100000000001</v>
          </cell>
        </row>
        <row r="23">
          <cell r="C23" t="str">
            <v>MUGAAA75</v>
          </cell>
          <cell r="D23">
            <v>5.5110000000000003E-3</v>
          </cell>
          <cell r="E23">
            <v>0.198208</v>
          </cell>
          <cell r="F23">
            <v>2.9434999999999999E-2</v>
          </cell>
          <cell r="G23">
            <v>2.1128000000000001E-2</v>
          </cell>
          <cell r="H23">
            <v>0.25292399999999998</v>
          </cell>
          <cell r="I23">
            <v>2.1887E-2</v>
          </cell>
          <cell r="J23">
            <v>0.26658900000000002</v>
          </cell>
          <cell r="K23">
            <v>0.486317</v>
          </cell>
        </row>
        <row r="24">
          <cell r="C24" t="str">
            <v>MUGAAA76</v>
          </cell>
          <cell r="D24">
            <v>1.5089999999999999E-2</v>
          </cell>
          <cell r="E24">
            <v>9.0468000000000007E-2</v>
          </cell>
          <cell r="F24">
            <v>2.9408E-2</v>
          </cell>
          <cell r="G24">
            <v>1.5594E-2</v>
          </cell>
          <cell r="H24">
            <v>9.6324000000000007E-2</v>
          </cell>
          <cell r="I24">
            <v>1.7579000000000001E-2</v>
          </cell>
          <cell r="J24">
            <v>0.39990300000000001</v>
          </cell>
          <cell r="K24">
            <v>0.48577199999999998</v>
          </cell>
        </row>
        <row r="25">
          <cell r="C25" t="str">
            <v>K0AI03</v>
          </cell>
          <cell r="D25">
            <v>1.17E-2</v>
          </cell>
          <cell r="E25">
            <v>0.32595800000000003</v>
          </cell>
          <cell r="F25">
            <v>2.9387E-2</v>
          </cell>
          <cell r="G25">
            <v>1.7713E-2</v>
          </cell>
          <cell r="H25">
            <v>0.61859500000000001</v>
          </cell>
          <cell r="I25">
            <v>2.1222000000000001E-2</v>
          </cell>
          <cell r="J25">
            <v>0.177951</v>
          </cell>
          <cell r="K25">
            <v>0.49240400000000001</v>
          </cell>
        </row>
        <row r="26">
          <cell r="C26" t="str">
            <v>ZMB058D</v>
          </cell>
          <cell r="D26">
            <v>7.6350000000000003E-3</v>
          </cell>
          <cell r="E26">
            <v>6.2606999999999996E-2</v>
          </cell>
          <cell r="F26">
            <v>2.9287000000000001E-2</v>
          </cell>
          <cell r="G26">
            <v>1.4808E-2</v>
          </cell>
          <cell r="H26">
            <v>5.6633999999999997E-2</v>
          </cell>
          <cell r="I26">
            <v>1.7104999999999999E-2</v>
          </cell>
          <cell r="J26">
            <v>0.32639499999999999</v>
          </cell>
          <cell r="K26">
            <v>0.49639100000000003</v>
          </cell>
        </row>
        <row r="27">
          <cell r="C27" t="str">
            <v>ZMB068D</v>
          </cell>
          <cell r="D27">
            <v>9.9640000000000006E-3</v>
          </cell>
          <cell r="E27">
            <v>6.8212999999999996E-2</v>
          </cell>
          <cell r="F27">
            <v>2.9329000000000001E-2</v>
          </cell>
          <cell r="G27">
            <v>2.5801999999999999E-2</v>
          </cell>
          <cell r="H27">
            <v>6.3242000000000007E-2</v>
          </cell>
          <cell r="I27">
            <v>1.8780000000000002E-2</v>
          </cell>
          <cell r="J27">
            <v>0.32777400000000001</v>
          </cell>
          <cell r="K27">
            <v>0.47618300000000002</v>
          </cell>
        </row>
        <row r="28">
          <cell r="C28" t="str">
            <v>ZMB072D</v>
          </cell>
          <cell r="D28">
            <v>0</v>
          </cell>
          <cell r="E28">
            <v>0.20504</v>
          </cell>
          <cell r="F28">
            <v>2.9321E-2</v>
          </cell>
          <cell r="G28">
            <v>1.3627999999999999E-2</v>
          </cell>
          <cell r="H28">
            <v>0.38406299999999999</v>
          </cell>
          <cell r="I28">
            <v>1.7579000000000001E-2</v>
          </cell>
          <cell r="J28">
            <v>0.27417000000000002</v>
          </cell>
          <cell r="K28">
            <v>0.49618099999999998</v>
          </cell>
        </row>
        <row r="29">
          <cell r="C29" t="str">
            <v>ZMB076D</v>
          </cell>
          <cell r="D29">
            <v>8.0440000000000008E-3</v>
          </cell>
          <cell r="E29">
            <v>0.112775</v>
          </cell>
          <cell r="F29">
            <v>2.9349E-2</v>
          </cell>
          <cell r="G29">
            <v>2.4726999999999999E-2</v>
          </cell>
          <cell r="H29">
            <v>0.115866</v>
          </cell>
          <cell r="I29">
            <v>1.8931E-2</v>
          </cell>
          <cell r="J29">
            <v>0.35122300000000001</v>
          </cell>
          <cell r="K29">
            <v>0.473966</v>
          </cell>
        </row>
        <row r="30">
          <cell r="C30" t="str">
            <v>ZMB080D</v>
          </cell>
          <cell r="D30">
            <v>7.3400000000000002E-3</v>
          </cell>
          <cell r="E30">
            <v>0.30321799999999999</v>
          </cell>
          <cell r="F30">
            <v>2.9328E-2</v>
          </cell>
          <cell r="G30">
            <v>1.7416999999999998E-2</v>
          </cell>
          <cell r="H30">
            <v>0.64761899999999994</v>
          </cell>
          <cell r="I30">
            <v>2.0902E-2</v>
          </cell>
          <cell r="J30">
            <v>0.23594200000000001</v>
          </cell>
          <cell r="K30">
            <v>0.49196000000000001</v>
          </cell>
        </row>
        <row r="31">
          <cell r="C31" t="str">
            <v>ZMB201C</v>
          </cell>
          <cell r="D31">
            <v>1.123E-2</v>
          </cell>
          <cell r="E31">
            <v>0.22480700000000001</v>
          </cell>
          <cell r="F31">
            <v>2.9340000000000001E-2</v>
          </cell>
          <cell r="G31">
            <v>1.8693000000000001E-2</v>
          </cell>
          <cell r="H31">
            <v>0.37969199999999997</v>
          </cell>
          <cell r="I31">
            <v>2.0549999999999999E-2</v>
          </cell>
          <cell r="J31">
            <v>0.23800399999999999</v>
          </cell>
          <cell r="K31">
            <v>0.48771900000000001</v>
          </cell>
        </row>
        <row r="32">
          <cell r="C32" t="str">
            <v>ZMB102D</v>
          </cell>
          <cell r="D32">
            <v>1.1480000000000001E-2</v>
          </cell>
          <cell r="E32">
            <v>9.2485999999999999E-2</v>
          </cell>
          <cell r="F32">
            <v>2.9377E-2</v>
          </cell>
          <cell r="G32">
            <v>2.6721999999999999E-2</v>
          </cell>
          <cell r="H32">
            <v>0.10798099999999999</v>
          </cell>
          <cell r="I32">
            <v>1.8627000000000001E-2</v>
          </cell>
          <cell r="J32">
            <v>0.43793900000000002</v>
          </cell>
          <cell r="K32">
            <v>0.466914</v>
          </cell>
        </row>
        <row r="33">
          <cell r="C33" t="str">
            <v>ZMB104D</v>
          </cell>
          <cell r="D33">
            <v>5.6309999999999997E-3</v>
          </cell>
          <cell r="E33">
            <v>0.26336700000000002</v>
          </cell>
          <cell r="F33">
            <v>2.9274000000000001E-2</v>
          </cell>
          <cell r="G33">
            <v>2.2008E-2</v>
          </cell>
          <cell r="H33">
            <v>0.440772</v>
          </cell>
          <cell r="I33">
            <v>2.4077999999999999E-2</v>
          </cell>
          <cell r="J33">
            <v>0.19861300000000001</v>
          </cell>
          <cell r="K33">
            <v>0.48825600000000002</v>
          </cell>
        </row>
        <row r="34">
          <cell r="C34" t="str">
            <v>ZMC038D</v>
          </cell>
          <cell r="D34">
            <v>1.077E-2</v>
          </cell>
          <cell r="E34">
            <v>0.29588500000000001</v>
          </cell>
          <cell r="F34">
            <v>2.9399000000000002E-2</v>
          </cell>
          <cell r="G34">
            <v>1.5771E-2</v>
          </cell>
          <cell r="H34">
            <v>0.63113300000000006</v>
          </cell>
          <cell r="I34">
            <v>2.0390999999999999E-2</v>
          </cell>
          <cell r="J34">
            <v>0.20205500000000001</v>
          </cell>
          <cell r="K34">
            <v>0.498444</v>
          </cell>
        </row>
        <row r="35">
          <cell r="C35" t="str">
            <v>ZMC107D</v>
          </cell>
          <cell r="D35">
            <v>8.9800000000000001E-3</v>
          </cell>
          <cell r="E35">
            <v>0.19828299999999999</v>
          </cell>
          <cell r="F35">
            <v>2.9398000000000001E-2</v>
          </cell>
          <cell r="G35">
            <v>1.7356E-2</v>
          </cell>
          <cell r="H35">
            <v>0.288217</v>
          </cell>
          <cell r="I35">
            <v>2.0233000000000001E-2</v>
          </cell>
          <cell r="J35">
            <v>0.241037</v>
          </cell>
          <cell r="K35">
            <v>0.49197800000000003</v>
          </cell>
        </row>
        <row r="36">
          <cell r="C36" t="str">
            <v>ZMC119B</v>
          </cell>
          <cell r="D36">
            <v>4.692E-3</v>
          </cell>
          <cell r="E36">
            <v>0.15837399999999999</v>
          </cell>
          <cell r="F36">
            <v>2.9409000000000001E-2</v>
          </cell>
          <cell r="G36">
            <v>1.5499000000000001E-2</v>
          </cell>
          <cell r="H36">
            <v>0.243396</v>
          </cell>
          <cell r="I36">
            <v>1.9302E-2</v>
          </cell>
          <cell r="J36">
            <v>0.24121600000000001</v>
          </cell>
          <cell r="K36">
            <v>0.50430299999999995</v>
          </cell>
        </row>
        <row r="37">
          <cell r="C37" t="str">
            <v>MUGAAA90</v>
          </cell>
          <cell r="D37">
            <v>8.0649999999999993E-3</v>
          </cell>
          <cell r="E37">
            <v>0.14155200000000001</v>
          </cell>
          <cell r="F37">
            <v>2.9330999999999999E-2</v>
          </cell>
          <cell r="G37">
            <v>1.7447000000000001E-2</v>
          </cell>
          <cell r="H37">
            <v>0.13712199999999999</v>
          </cell>
          <cell r="I37">
            <v>2.2401999999999998E-2</v>
          </cell>
          <cell r="J37">
            <v>0.225327</v>
          </cell>
          <cell r="K37">
            <v>0.50601499999999999</v>
          </cell>
        </row>
        <row r="38">
          <cell r="C38" t="str">
            <v>MUGAAB19</v>
          </cell>
          <cell r="D38">
            <v>1.0460000000000001E-2</v>
          </cell>
          <cell r="E38">
            <v>0.101963</v>
          </cell>
          <cell r="F38">
            <v>2.9474E-2</v>
          </cell>
          <cell r="G38">
            <v>1.8863000000000001E-2</v>
          </cell>
          <cell r="H38">
            <v>0.117715</v>
          </cell>
          <cell r="I38">
            <v>1.6976999999999999E-2</v>
          </cell>
          <cell r="J38">
            <v>0.41680499999999998</v>
          </cell>
          <cell r="K38">
            <v>0.47814800000000002</v>
          </cell>
        </row>
        <row r="39">
          <cell r="C39" t="str">
            <v>MUGAAA91</v>
          </cell>
          <cell r="D39">
            <v>9.9869999999999994E-3</v>
          </cell>
          <cell r="E39">
            <v>0.112556</v>
          </cell>
          <cell r="F39">
            <v>2.9402000000000001E-2</v>
          </cell>
          <cell r="G39">
            <v>2.0256E-2</v>
          </cell>
          <cell r="H39">
            <v>7.2687000000000002E-2</v>
          </cell>
          <cell r="I39">
            <v>2.0397999999999999E-2</v>
          </cell>
          <cell r="J39">
            <v>0.31600400000000001</v>
          </cell>
          <cell r="K39">
            <v>0.50609999999999999</v>
          </cell>
        </row>
        <row r="40">
          <cell r="C40" t="str">
            <v>MUAAAA78</v>
          </cell>
          <cell r="D40">
            <v>6.234E-3</v>
          </cell>
          <cell r="E40">
            <v>9.9389000000000005E-2</v>
          </cell>
          <cell r="F40">
            <v>2.9537999999999998E-2</v>
          </cell>
          <cell r="G40">
            <v>2.1285999999999999E-2</v>
          </cell>
          <cell r="H40">
            <v>7.571E-2</v>
          </cell>
          <cell r="I40">
            <v>2.5075E-2</v>
          </cell>
          <cell r="J40">
            <v>0.29450700000000002</v>
          </cell>
          <cell r="K40">
            <v>0.48539399999999999</v>
          </cell>
        </row>
        <row r="41">
          <cell r="C41" t="str">
            <v>K0AI11</v>
          </cell>
          <cell r="D41">
            <v>1.2239999999999999E-2</v>
          </cell>
          <cell r="E41">
            <v>0.152201</v>
          </cell>
          <cell r="F41">
            <v>2.9439E-2</v>
          </cell>
          <cell r="G41">
            <v>2.1878000000000002E-2</v>
          </cell>
          <cell r="H41">
            <v>0.170538</v>
          </cell>
          <cell r="I41">
            <v>2.1281999999999999E-2</v>
          </cell>
          <cell r="J41">
            <v>0.27044200000000002</v>
          </cell>
          <cell r="K41">
            <v>0.48566500000000001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C2" t="str">
            <v>ZMB047D</v>
          </cell>
          <cell r="D2">
            <v>1.455E-2</v>
          </cell>
          <cell r="E2">
            <v>4.8016000000000003E-2</v>
          </cell>
          <cell r="F2">
            <v>2.9352E-2</v>
          </cell>
          <cell r="G2">
            <v>1.4135999999999999E-2</v>
          </cell>
          <cell r="H2">
            <v>5.6461999999999998E-2</v>
          </cell>
          <cell r="I2">
            <v>1.5987999999999999E-2</v>
          </cell>
          <cell r="J2">
            <v>0.36815999999999999</v>
          </cell>
          <cell r="K2">
            <v>0.49708799999999997</v>
          </cell>
        </row>
        <row r="3">
          <cell r="C3" t="str">
            <v>MUGAAA69</v>
          </cell>
          <cell r="D3">
            <v>1.0489999999999999E-2</v>
          </cell>
          <cell r="E3">
            <v>3.7995000000000001E-2</v>
          </cell>
          <cell r="F3">
            <v>2.9398000000000001E-2</v>
          </cell>
          <cell r="G3">
            <v>1.6822E-2</v>
          </cell>
          <cell r="H3">
            <v>3.2141000000000003E-2</v>
          </cell>
          <cell r="I3">
            <v>2.0049999999999998E-2</v>
          </cell>
          <cell r="J3">
            <v>0.35054800000000003</v>
          </cell>
          <cell r="K3">
            <v>0.49656800000000001</v>
          </cell>
        </row>
        <row r="4">
          <cell r="C4" t="str">
            <v>ZMB012D</v>
          </cell>
          <cell r="D4">
            <v>1.358E-2</v>
          </cell>
          <cell r="E4">
            <v>5.2005000000000003E-2</v>
          </cell>
          <cell r="F4">
            <v>2.9267999999999999E-2</v>
          </cell>
          <cell r="G4">
            <v>2.5307E-2</v>
          </cell>
          <cell r="H4">
            <v>5.1436000000000003E-2</v>
          </cell>
          <cell r="I4">
            <v>1.8331E-2</v>
          </cell>
          <cell r="J4">
            <v>0.40604200000000001</v>
          </cell>
          <cell r="K4">
            <v>0.47459899999999999</v>
          </cell>
        </row>
        <row r="5">
          <cell r="C5" t="str">
            <v>ZMB042D</v>
          </cell>
          <cell r="D5">
            <v>1.367E-2</v>
          </cell>
          <cell r="E5">
            <v>4.0955999999999999E-2</v>
          </cell>
          <cell r="F5">
            <v>2.9305999999999999E-2</v>
          </cell>
          <cell r="G5">
            <v>1.4279E-2</v>
          </cell>
          <cell r="H5">
            <v>3.7651999999999998E-2</v>
          </cell>
          <cell r="I5">
            <v>1.6022999999999999E-2</v>
          </cell>
          <cell r="J5">
            <v>0.367726</v>
          </cell>
          <cell r="K5">
            <v>0.499552</v>
          </cell>
        </row>
        <row r="6">
          <cell r="C6" t="str">
            <v>ZMC054B</v>
          </cell>
          <cell r="D6">
            <v>9.4269999999999996E-3</v>
          </cell>
          <cell r="E6">
            <v>7.1249999999999994E-2</v>
          </cell>
          <cell r="F6">
            <v>2.9343999999999999E-2</v>
          </cell>
          <cell r="G6">
            <v>1.4791E-2</v>
          </cell>
          <cell r="H6">
            <v>7.9676999999999998E-2</v>
          </cell>
          <cell r="I6">
            <v>1.2201E-2</v>
          </cell>
          <cell r="J6">
            <v>0.40758299999999997</v>
          </cell>
          <cell r="K6">
            <v>0.48235800000000001</v>
          </cell>
        </row>
        <row r="7">
          <cell r="C7" t="str">
            <v>ZMB084B</v>
          </cell>
          <cell r="D7">
            <v>1.9310000000000001E-2</v>
          </cell>
          <cell r="E7">
            <v>6.3391000000000003E-2</v>
          </cell>
          <cell r="F7">
            <v>2.9264999999999999E-2</v>
          </cell>
          <cell r="G7">
            <v>1.2415000000000001E-2</v>
          </cell>
          <cell r="H7">
            <v>5.7320999999999997E-2</v>
          </cell>
          <cell r="I7">
            <v>1.3246000000000001E-2</v>
          </cell>
          <cell r="J7">
            <v>0.41752</v>
          </cell>
          <cell r="K7">
            <v>0.48795300000000003</v>
          </cell>
        </row>
        <row r="8">
          <cell r="C8" t="str">
            <v>ZMC036B</v>
          </cell>
          <cell r="D8">
            <v>5.3920000000000001E-3</v>
          </cell>
          <cell r="E8">
            <v>7.8585000000000002E-2</v>
          </cell>
          <cell r="F8">
            <v>2.9167999999999999E-2</v>
          </cell>
          <cell r="G8">
            <v>1.6855999999999999E-2</v>
          </cell>
          <cell r="H8">
            <v>7.6286000000000007E-2</v>
          </cell>
          <cell r="I8">
            <v>1.7645000000000001E-2</v>
          </cell>
          <cell r="J8">
            <v>0.29322999999999999</v>
          </cell>
          <cell r="K8">
            <v>0.49156100000000003</v>
          </cell>
        </row>
        <row r="9">
          <cell r="C9" t="str">
            <v>QHAB58</v>
          </cell>
          <cell r="D9">
            <v>1.031E-2</v>
          </cell>
          <cell r="E9">
            <v>0.100149</v>
          </cell>
          <cell r="F9">
            <v>2.9364000000000001E-2</v>
          </cell>
          <cell r="G9">
            <v>1.5509999999999999E-2</v>
          </cell>
          <cell r="H9">
            <v>4.9841000000000003E-2</v>
          </cell>
          <cell r="I9">
            <v>1.4611000000000001E-2</v>
          </cell>
          <cell r="J9">
            <v>0.40749299999999999</v>
          </cell>
          <cell r="K9">
            <v>0.49588399999999999</v>
          </cell>
        </row>
        <row r="10">
          <cell r="C10" t="str">
            <v>ZMB086C</v>
          </cell>
          <cell r="D10">
            <v>1.095E-2</v>
          </cell>
          <cell r="E10">
            <v>9.8627000000000006E-2</v>
          </cell>
          <cell r="F10">
            <v>2.9316999999999999E-2</v>
          </cell>
          <cell r="G10">
            <v>2.0084000000000001E-2</v>
          </cell>
          <cell r="H10">
            <v>0.103491</v>
          </cell>
          <cell r="I10">
            <v>1.4104999999999999E-2</v>
          </cell>
          <cell r="J10">
            <v>0.46374199999999999</v>
          </cell>
          <cell r="K10">
            <v>0.47214899999999999</v>
          </cell>
        </row>
        <row r="11">
          <cell r="C11" t="str">
            <v>ZMB164C</v>
          </cell>
          <cell r="D11">
            <v>6.2870000000000001E-3</v>
          </cell>
          <cell r="E11">
            <v>0.13299</v>
          </cell>
          <cell r="F11">
            <v>2.9298999999999999E-2</v>
          </cell>
          <cell r="G11">
            <v>2.1361999999999999E-2</v>
          </cell>
          <cell r="H11">
            <v>0.126335</v>
          </cell>
          <cell r="I11">
            <v>1.5041000000000001E-2</v>
          </cell>
          <cell r="J11">
            <v>0.48741800000000002</v>
          </cell>
          <cell r="K11">
            <v>0.471389</v>
          </cell>
        </row>
        <row r="12">
          <cell r="C12" t="str">
            <v>ZMB022D</v>
          </cell>
          <cell r="D12">
            <v>0</v>
          </cell>
          <cell r="E12">
            <v>0.108529</v>
          </cell>
          <cell r="F12">
            <v>2.9316999999999999E-2</v>
          </cell>
          <cell r="G12">
            <v>2.4646999999999999E-2</v>
          </cell>
          <cell r="H12">
            <v>9.3618999999999994E-2</v>
          </cell>
          <cell r="I12">
            <v>2.0587999999999999E-2</v>
          </cell>
          <cell r="J12">
            <v>0.28825000000000001</v>
          </cell>
          <cell r="K12">
            <v>0.477964</v>
          </cell>
        </row>
        <row r="13">
          <cell r="C13" t="str">
            <v>MUGAAA96</v>
          </cell>
          <cell r="D13">
            <v>1.316E-2</v>
          </cell>
          <cell r="E13">
            <v>7.0087999999999998E-2</v>
          </cell>
          <cell r="F13">
            <v>2.9271999999999999E-2</v>
          </cell>
          <cell r="G13">
            <v>1.8036E-2</v>
          </cell>
          <cell r="H13">
            <v>6.7185999999999996E-2</v>
          </cell>
          <cell r="I13">
            <v>1.6719000000000001E-2</v>
          </cell>
          <cell r="J13">
            <v>0.31113800000000003</v>
          </cell>
          <cell r="K13">
            <v>0.506884</v>
          </cell>
        </row>
        <row r="14">
          <cell r="C14" t="str">
            <v>ZMB054C</v>
          </cell>
          <cell r="D14">
            <v>1.0580000000000001E-2</v>
          </cell>
          <cell r="E14">
            <v>8.3443000000000003E-2</v>
          </cell>
          <cell r="F14">
            <v>2.9246000000000001E-2</v>
          </cell>
          <cell r="G14">
            <v>2.6169999999999999E-2</v>
          </cell>
          <cell r="H14">
            <v>8.5242999999999999E-2</v>
          </cell>
          <cell r="I14">
            <v>1.8457000000000001E-2</v>
          </cell>
          <cell r="J14">
            <v>0.34687099999999998</v>
          </cell>
          <cell r="K14">
            <v>0.47379900000000003</v>
          </cell>
        </row>
        <row r="15">
          <cell r="C15" t="str">
            <v>ZMB014D</v>
          </cell>
          <cell r="D15">
            <v>1.2070000000000001E-2</v>
          </cell>
          <cell r="E15">
            <v>0.120325</v>
          </cell>
          <cell r="F15">
            <v>2.9242000000000001E-2</v>
          </cell>
          <cell r="G15">
            <v>1.8831000000000001E-2</v>
          </cell>
          <cell r="H15">
            <v>0.138539</v>
          </cell>
          <cell r="I15">
            <v>2.1992000000000001E-2</v>
          </cell>
          <cell r="J15">
            <v>0.25151899999999999</v>
          </cell>
          <cell r="K15">
            <v>0.50604700000000002</v>
          </cell>
        </row>
        <row r="16">
          <cell r="C16" t="str">
            <v>MUGAAA08</v>
          </cell>
          <cell r="D16">
            <v>6.881E-3</v>
          </cell>
          <cell r="E16">
            <v>0.1424</v>
          </cell>
          <cell r="F16">
            <v>2.8955999999999999E-2</v>
          </cell>
          <cell r="G16">
            <v>1.5932000000000002E-2</v>
          </cell>
          <cell r="H16">
            <v>0.15301200000000001</v>
          </cell>
          <cell r="I16">
            <v>1.7517000000000001E-2</v>
          </cell>
          <cell r="J16">
            <v>0.247414</v>
          </cell>
          <cell r="K16">
            <v>0.50599400000000005</v>
          </cell>
        </row>
        <row r="17">
          <cell r="C17" t="str">
            <v>ZMB007D</v>
          </cell>
          <cell r="D17">
            <v>6.3420000000000004E-3</v>
          </cell>
          <cell r="E17">
            <v>0.29092800000000002</v>
          </cell>
          <cell r="F17">
            <v>2.9482000000000001E-2</v>
          </cell>
          <cell r="G17">
            <v>2.2172999999999998E-2</v>
          </cell>
          <cell r="H17">
            <v>0.37318400000000002</v>
          </cell>
          <cell r="I17">
            <v>2.385E-2</v>
          </cell>
          <cell r="J17">
            <v>0.13172600000000001</v>
          </cell>
          <cell r="K17">
            <v>0.49577599999999999</v>
          </cell>
        </row>
        <row r="18">
          <cell r="C18" t="str">
            <v>ZMB063B</v>
          </cell>
          <cell r="D18">
            <v>8.2450000000000006E-3</v>
          </cell>
          <cell r="E18">
            <v>0.135188</v>
          </cell>
          <cell r="F18">
            <v>2.9257999999999999E-2</v>
          </cell>
          <cell r="G18">
            <v>2.0846E-2</v>
          </cell>
          <cell r="H18">
            <v>0.12468700000000001</v>
          </cell>
          <cell r="I18">
            <v>1.7690000000000001E-2</v>
          </cell>
          <cell r="J18">
            <v>0.29775299999999999</v>
          </cell>
          <cell r="K18">
            <v>0.48419299999999998</v>
          </cell>
        </row>
        <row r="19">
          <cell r="C19" t="str">
            <v>ZMC044B</v>
          </cell>
          <cell r="D19">
            <v>5.6870000000000002E-3</v>
          </cell>
          <cell r="E19">
            <v>0.10839799999999999</v>
          </cell>
          <cell r="F19">
            <v>2.9259E-2</v>
          </cell>
          <cell r="G19">
            <v>1.7083999999999998E-2</v>
          </cell>
          <cell r="H19">
            <v>0.112695</v>
          </cell>
          <cell r="I19">
            <v>1.3715E-2</v>
          </cell>
          <cell r="J19">
            <v>0.42147499999999999</v>
          </cell>
          <cell r="K19">
            <v>0.47700500000000001</v>
          </cell>
        </row>
        <row r="20">
          <cell r="C20" t="str">
            <v>ZMB125D</v>
          </cell>
          <cell r="D20">
            <v>1.0200000000000001E-2</v>
          </cell>
          <cell r="E20">
            <v>0.37004300000000001</v>
          </cell>
          <cell r="F20">
            <v>2.9250000000000002E-2</v>
          </cell>
          <cell r="G20">
            <v>1.7599E-2</v>
          </cell>
          <cell r="H20">
            <v>0.77105199999999996</v>
          </cell>
          <cell r="I20">
            <v>2.0986000000000001E-2</v>
          </cell>
          <cell r="J20">
            <v>0.102718</v>
          </cell>
          <cell r="K20">
            <v>0.50028700000000004</v>
          </cell>
        </row>
        <row r="21">
          <cell r="C21" t="str">
            <v>MUGAAB02</v>
          </cell>
          <cell r="D21">
            <v>0</v>
          </cell>
          <cell r="E21">
            <v>4.0847000000000001E-2</v>
          </cell>
          <cell r="F21">
            <v>2.9352E-2</v>
          </cell>
          <cell r="G21">
            <v>1.5244000000000001E-2</v>
          </cell>
          <cell r="H21">
            <v>3.9614999999999997E-2</v>
          </cell>
          <cell r="I21">
            <v>1.7752E-2</v>
          </cell>
          <cell r="J21">
            <v>0.37892399999999998</v>
          </cell>
          <cell r="K21">
            <v>0.49359500000000001</v>
          </cell>
        </row>
        <row r="22">
          <cell r="C22" t="str">
            <v>ZMB095D</v>
          </cell>
          <cell r="D22">
            <v>1.18E-2</v>
          </cell>
          <cell r="E22">
            <v>5.5419000000000003E-2</v>
          </cell>
          <cell r="F22">
            <v>2.9227E-2</v>
          </cell>
          <cell r="G22">
            <v>1.9796999999999999E-2</v>
          </cell>
          <cell r="H22">
            <v>6.3209000000000001E-2</v>
          </cell>
          <cell r="I22">
            <v>2.2207999999999999E-2</v>
          </cell>
          <cell r="J22">
            <v>0.33390999999999998</v>
          </cell>
          <cell r="K22">
            <v>0.50745700000000005</v>
          </cell>
        </row>
        <row r="23">
          <cell r="C23" t="str">
            <v>UCAA60</v>
          </cell>
          <cell r="D23">
            <v>1.6979999999999999E-2</v>
          </cell>
          <cell r="E23">
            <v>9.8609000000000002E-2</v>
          </cell>
          <cell r="F23">
            <v>2.9329000000000001E-2</v>
          </cell>
          <cell r="G23">
            <v>1.3219E-2</v>
          </cell>
          <cell r="H23">
            <v>0.102711</v>
          </cell>
          <cell r="I23">
            <v>1.0982E-2</v>
          </cell>
          <cell r="J23">
            <v>0.41452800000000001</v>
          </cell>
          <cell r="K23">
            <v>0.48349300000000001</v>
          </cell>
        </row>
        <row r="24">
          <cell r="C24" t="str">
            <v>UCAA32</v>
          </cell>
          <cell r="D24">
            <v>5.0660000000000002E-3</v>
          </cell>
          <cell r="E24">
            <v>4.8648999999999998E-2</v>
          </cell>
          <cell r="F24">
            <v>2.9256000000000001E-2</v>
          </cell>
          <cell r="G24">
            <v>1.2477E-2</v>
          </cell>
          <cell r="H24">
            <v>4.3194000000000003E-2</v>
          </cell>
          <cell r="I24">
            <v>1.0370000000000001E-2</v>
          </cell>
          <cell r="J24">
            <v>0.38126399999999999</v>
          </cell>
          <cell r="K24">
            <v>0.48583500000000002</v>
          </cell>
        </row>
        <row r="25">
          <cell r="C25" t="str">
            <v>MUGAAA03</v>
          </cell>
          <cell r="D25">
            <v>6.0210000000000003E-3</v>
          </cell>
          <cell r="E25">
            <v>0.11335099999999999</v>
          </cell>
          <cell r="F25">
            <v>2.9316999999999999E-2</v>
          </cell>
          <cell r="G25">
            <v>1.9472E-2</v>
          </cell>
          <cell r="H25">
            <v>0.14502699999999999</v>
          </cell>
          <cell r="I25">
            <v>1.8675000000000001E-2</v>
          </cell>
          <cell r="J25">
            <v>0.37878800000000001</v>
          </cell>
          <cell r="K25">
            <v>0.480543</v>
          </cell>
        </row>
        <row r="26">
          <cell r="C26" t="str">
            <v>K0AH90</v>
          </cell>
          <cell r="D26">
            <v>8.4899999999999993E-3</v>
          </cell>
          <cell r="E26">
            <v>9.6474000000000004E-2</v>
          </cell>
          <cell r="F26">
            <v>2.9333000000000001E-2</v>
          </cell>
          <cell r="G26">
            <v>2.0642000000000001E-2</v>
          </cell>
          <cell r="H26">
            <v>0.106586</v>
          </cell>
          <cell r="I26">
            <v>1.4978999999999999E-2</v>
          </cell>
          <cell r="J26">
            <v>0.36141800000000002</v>
          </cell>
          <cell r="K26">
            <v>0.47849900000000001</v>
          </cell>
        </row>
        <row r="27">
          <cell r="C27" t="str">
            <v>HAAA43</v>
          </cell>
          <cell r="D27">
            <v>6.4270000000000004E-3</v>
          </cell>
          <cell r="E27">
            <v>5.2735999999999998E-2</v>
          </cell>
          <cell r="F27">
            <v>2.9356E-2</v>
          </cell>
          <cell r="G27">
            <v>2.0038E-2</v>
          </cell>
          <cell r="H27">
            <v>5.1705000000000001E-2</v>
          </cell>
          <cell r="I27">
            <v>1.6372000000000001E-2</v>
          </cell>
          <cell r="J27">
            <v>0.33142500000000003</v>
          </cell>
          <cell r="K27">
            <v>0.48292600000000002</v>
          </cell>
        </row>
        <row r="28">
          <cell r="C28" t="str">
            <v>ZMC005D</v>
          </cell>
          <cell r="D28">
            <v>1.4760000000000001E-2</v>
          </cell>
          <cell r="E28">
            <v>0.11713999999999999</v>
          </cell>
          <cell r="F28">
            <v>2.9371999999999999E-2</v>
          </cell>
          <cell r="G28">
            <v>1.6362999999999999E-2</v>
          </cell>
          <cell r="H28">
            <v>0.12720799999999999</v>
          </cell>
          <cell r="I28">
            <v>1.8044999999999999E-2</v>
          </cell>
          <cell r="J28">
            <v>0.257795</v>
          </cell>
          <cell r="K28">
            <v>0.49302200000000002</v>
          </cell>
        </row>
        <row r="29">
          <cell r="C29" t="str">
            <v>ZMB208D</v>
          </cell>
          <cell r="D29">
            <v>1.051E-2</v>
          </cell>
          <cell r="E29">
            <v>0.18500900000000001</v>
          </cell>
          <cell r="F29">
            <v>2.9270000000000001E-2</v>
          </cell>
          <cell r="G29">
            <v>2.4174000000000001E-2</v>
          </cell>
          <cell r="H29">
            <v>0.136521</v>
          </cell>
          <cell r="I29">
            <v>2.2564000000000001E-2</v>
          </cell>
          <cell r="J29">
            <v>0.57996800000000004</v>
          </cell>
          <cell r="K29">
            <v>0.47587000000000002</v>
          </cell>
        </row>
        <row r="30">
          <cell r="C30" t="str">
            <v>UHAA26</v>
          </cell>
          <cell r="D30">
            <v>8.2310000000000005E-3</v>
          </cell>
          <cell r="E30">
            <v>7.4734999999999996E-2</v>
          </cell>
          <cell r="F30">
            <v>2.9346000000000001E-2</v>
          </cell>
          <cell r="G30">
            <v>1.4988E-2</v>
          </cell>
          <cell r="H30">
            <v>8.1878000000000006E-2</v>
          </cell>
          <cell r="I30">
            <v>1.5724999999999999E-2</v>
          </cell>
          <cell r="J30">
            <v>0.43974999999999997</v>
          </cell>
          <cell r="K30">
            <v>0.48986299999999999</v>
          </cell>
        </row>
        <row r="31">
          <cell r="C31" t="str">
            <v>UHAA45</v>
          </cell>
          <cell r="D31">
            <v>1.3860000000000001E-2</v>
          </cell>
          <cell r="E31">
            <v>0.14621400000000001</v>
          </cell>
          <cell r="F31">
            <v>2.9360000000000001E-2</v>
          </cell>
          <cell r="G31">
            <v>1.4589E-2</v>
          </cell>
          <cell r="H31">
            <v>0.17074</v>
          </cell>
          <cell r="I31">
            <v>1.8443000000000001E-2</v>
          </cell>
          <cell r="J31">
            <v>0.25061800000000001</v>
          </cell>
          <cell r="K31">
            <v>0.49855300000000002</v>
          </cell>
        </row>
        <row r="32">
          <cell r="C32" t="str">
            <v>ZMC070B</v>
          </cell>
          <cell r="D32">
            <v>9.2899999999999996E-3</v>
          </cell>
          <cell r="E32">
            <v>0.30425600000000003</v>
          </cell>
          <cell r="F32">
            <v>2.9295000000000002E-2</v>
          </cell>
          <cell r="G32">
            <v>1.9300000000000001E-2</v>
          </cell>
          <cell r="H32">
            <v>0.51435200000000003</v>
          </cell>
          <cell r="I32">
            <v>2.2733E-2</v>
          </cell>
          <cell r="J32">
            <v>0.141846</v>
          </cell>
          <cell r="K32">
            <v>0.499612</v>
          </cell>
        </row>
        <row r="33">
          <cell r="C33" t="str">
            <v>ZMB099B</v>
          </cell>
          <cell r="D33">
            <v>4.5970000000000004E-3</v>
          </cell>
          <cell r="E33">
            <v>0.127891</v>
          </cell>
          <cell r="F33">
            <v>2.9346000000000001E-2</v>
          </cell>
          <cell r="G33">
            <v>1.72E-2</v>
          </cell>
          <cell r="H33">
            <v>0.15540399999999999</v>
          </cell>
          <cell r="I33">
            <v>1.8159000000000002E-2</v>
          </cell>
          <cell r="J33">
            <v>0.31220399999999998</v>
          </cell>
          <cell r="K33">
            <v>0.48750900000000003</v>
          </cell>
        </row>
        <row r="34">
          <cell r="C34" t="str">
            <v>ZMB070C</v>
          </cell>
          <cell r="D34">
            <v>1.0869999999999999E-2</v>
          </cell>
          <cell r="E34">
            <v>8.3798999999999998E-2</v>
          </cell>
          <cell r="F34">
            <v>2.9347999999999999E-2</v>
          </cell>
          <cell r="G34">
            <v>1.5092E-2</v>
          </cell>
          <cell r="H34">
            <v>8.8537000000000005E-2</v>
          </cell>
          <cell r="I34">
            <v>1.6441000000000001E-2</v>
          </cell>
          <cell r="J34">
            <v>0.299012</v>
          </cell>
          <cell r="K34">
            <v>0.49233199999999999</v>
          </cell>
        </row>
        <row r="35">
          <cell r="C35" t="str">
            <v>ZMB051C</v>
          </cell>
          <cell r="D35">
            <v>6.1029999999999999E-3</v>
          </cell>
          <cell r="E35">
            <v>0.171596</v>
          </cell>
          <cell r="F35">
            <v>2.9291999999999999E-2</v>
          </cell>
          <cell r="G35">
            <v>1.5722E-2</v>
          </cell>
          <cell r="H35">
            <v>0.26833600000000002</v>
          </cell>
          <cell r="I35">
            <v>1.8922999999999999E-2</v>
          </cell>
          <cell r="J35">
            <v>0.26047300000000001</v>
          </cell>
          <cell r="K35">
            <v>0.49607099999999998</v>
          </cell>
        </row>
        <row r="36">
          <cell r="C36" t="str">
            <v>ZMB088C</v>
          </cell>
          <cell r="D36">
            <v>5.934E-3</v>
          </cell>
          <cell r="E36">
            <v>0.11020099999999999</v>
          </cell>
          <cell r="F36">
            <v>2.9250999999999999E-2</v>
          </cell>
          <cell r="G36">
            <v>1.9342999999999999E-2</v>
          </cell>
          <cell r="H36">
            <v>4.99E-2</v>
          </cell>
          <cell r="I36">
            <v>1.7478E-2</v>
          </cell>
          <cell r="J36">
            <v>0.47006399999999998</v>
          </cell>
          <cell r="K36">
            <v>0.48439199999999999</v>
          </cell>
        </row>
        <row r="37">
          <cell r="C37" t="str">
            <v>ZMB056B</v>
          </cell>
          <cell r="D37">
            <v>1.486E-2</v>
          </cell>
          <cell r="E37">
            <v>3.9327000000000001E-2</v>
          </cell>
          <cell r="F37">
            <v>2.9264999999999999E-2</v>
          </cell>
          <cell r="G37">
            <v>1.6126000000000001E-2</v>
          </cell>
          <cell r="H37">
            <v>4.4366000000000003E-2</v>
          </cell>
          <cell r="I37">
            <v>1.6306000000000001E-2</v>
          </cell>
          <cell r="J37">
            <v>0.35455999999999999</v>
          </cell>
          <cell r="K37">
            <v>0.50390400000000002</v>
          </cell>
        </row>
        <row r="38">
          <cell r="C38" t="str">
            <v>ZMB040D</v>
          </cell>
          <cell r="D38">
            <v>7.3629999999999998E-3</v>
          </cell>
          <cell r="E38">
            <v>0.39877299999999999</v>
          </cell>
          <cell r="F38">
            <v>2.9367999999999998E-2</v>
          </cell>
          <cell r="G38">
            <v>1.9233E-2</v>
          </cell>
          <cell r="H38">
            <v>0.80754400000000004</v>
          </cell>
          <cell r="I38">
            <v>2.2879E-2</v>
          </cell>
          <cell r="J38">
            <v>9.8419000000000006E-2</v>
          </cell>
          <cell r="K38">
            <v>0.49795</v>
          </cell>
        </row>
        <row r="39">
          <cell r="C39" t="str">
            <v>ZMB207B</v>
          </cell>
          <cell r="D39">
            <v>5.3860000000000002E-3</v>
          </cell>
          <cell r="E39">
            <v>9.1421000000000002E-2</v>
          </cell>
          <cell r="F39">
            <v>2.9321E-2</v>
          </cell>
          <cell r="G39">
            <v>1.8780999999999999E-2</v>
          </cell>
          <cell r="H39">
            <v>0.10285</v>
          </cell>
          <cell r="I39">
            <v>1.4522E-2</v>
          </cell>
          <cell r="J39">
            <v>0.39599600000000001</v>
          </cell>
          <cell r="K39">
            <v>0.47862300000000002</v>
          </cell>
        </row>
        <row r="40">
          <cell r="C40" t="str">
            <v>ZMB083B</v>
          </cell>
          <cell r="D40">
            <v>1.155E-2</v>
          </cell>
          <cell r="E40">
            <v>4.4906000000000001E-2</v>
          </cell>
          <cell r="F40">
            <v>2.9239999999999999E-2</v>
          </cell>
          <cell r="G40">
            <v>1.9768999999999998E-2</v>
          </cell>
          <cell r="H40">
            <v>2.7122E-2</v>
          </cell>
          <cell r="I40">
            <v>1.8318000000000001E-2</v>
          </cell>
          <cell r="J40">
            <v>0.34774899999999997</v>
          </cell>
          <cell r="K40">
            <v>0.50510900000000003</v>
          </cell>
        </row>
        <row r="41">
          <cell r="C41" t="str">
            <v>K0AH91</v>
          </cell>
          <cell r="D41">
            <v>8.9739999999999993E-3</v>
          </cell>
          <cell r="E41">
            <v>0.13219500000000001</v>
          </cell>
          <cell r="F41">
            <v>2.9399999999999999E-2</v>
          </cell>
          <cell r="G41">
            <v>2.2180999999999999E-2</v>
          </cell>
          <cell r="H41">
            <v>0.14252300000000001</v>
          </cell>
          <cell r="I41">
            <v>2.1845E-2</v>
          </cell>
          <cell r="J41">
            <v>0.268544</v>
          </cell>
          <cell r="K41">
            <v>0.486153</v>
          </cell>
        </row>
        <row r="42">
          <cell r="C42" t="str">
            <v>K0AI02</v>
          </cell>
          <cell r="D42">
            <v>6.1000000000000004E-3</v>
          </cell>
          <cell r="E42">
            <v>0.22976199999999999</v>
          </cell>
          <cell r="F42">
            <v>2.9271999999999999E-2</v>
          </cell>
          <cell r="G42">
            <v>3.1075999999999999E-2</v>
          </cell>
          <cell r="H42">
            <v>0.33929799999999999</v>
          </cell>
          <cell r="I42">
            <v>2.2890000000000001E-2</v>
          </cell>
          <cell r="J42">
            <v>0.33998299999999998</v>
          </cell>
          <cell r="K42">
            <v>0.470364</v>
          </cell>
        </row>
        <row r="43">
          <cell r="C43" t="str">
            <v>ZMB053C</v>
          </cell>
          <cell r="D43">
            <v>1.133E-2</v>
          </cell>
          <cell r="E43">
            <v>0.22364899999999999</v>
          </cell>
          <cell r="F43">
            <v>2.9330999999999999E-2</v>
          </cell>
          <cell r="G43">
            <v>2.9637E-2</v>
          </cell>
          <cell r="H43">
            <v>0.229049</v>
          </cell>
          <cell r="I43">
            <v>2.2443000000000001E-2</v>
          </cell>
          <cell r="J43">
            <v>0.25528400000000001</v>
          </cell>
          <cell r="K43">
            <v>0.47739599999999999</v>
          </cell>
        </row>
        <row r="44">
          <cell r="C44" t="str">
            <v>ZMB183D</v>
          </cell>
          <cell r="D44">
            <v>5.365E-3</v>
          </cell>
          <cell r="E44">
            <v>0.125225</v>
          </cell>
          <cell r="F44">
            <v>2.9304E-2</v>
          </cell>
          <cell r="G44">
            <v>1.5596E-2</v>
          </cell>
          <cell r="H44">
            <v>0.12026000000000001</v>
          </cell>
          <cell r="I44">
            <v>1.8071E-2</v>
          </cell>
          <cell r="J44">
            <v>0.250224</v>
          </cell>
          <cell r="K44">
            <v>0.50317199999999995</v>
          </cell>
        </row>
        <row r="45">
          <cell r="C45" t="str">
            <v>ZMB009B</v>
          </cell>
          <cell r="D45">
            <v>5.323E-2</v>
          </cell>
          <cell r="E45">
            <v>0.184422</v>
          </cell>
          <cell r="F45">
            <v>2.9302000000000002E-2</v>
          </cell>
          <cell r="G45">
            <v>1.7347999999999999E-2</v>
          </cell>
          <cell r="H45">
            <v>0.31260599999999999</v>
          </cell>
          <cell r="I45">
            <v>1.7365999999999999E-2</v>
          </cell>
          <cell r="J45">
            <v>0.34479199999999999</v>
          </cell>
          <cell r="K45">
            <v>0.48219600000000001</v>
          </cell>
        </row>
        <row r="46">
          <cell r="C46" t="str">
            <v>ZMB069B</v>
          </cell>
          <cell r="D46">
            <v>6.0359999999999997E-3</v>
          </cell>
          <cell r="E46">
            <v>5.3155000000000001E-2</v>
          </cell>
          <cell r="F46">
            <v>2.9342E-2</v>
          </cell>
          <cell r="G46">
            <v>1.2303E-2</v>
          </cell>
          <cell r="H46">
            <v>3.7303000000000003E-2</v>
          </cell>
          <cell r="I46">
            <v>1.2871E-2</v>
          </cell>
          <cell r="J46">
            <v>0.33490900000000001</v>
          </cell>
          <cell r="K46">
            <v>0.49912000000000001</v>
          </cell>
        </row>
        <row r="47">
          <cell r="C47" t="str">
            <v>ZMC043B</v>
          </cell>
          <cell r="D47">
            <v>5.7999999999999996E-3</v>
          </cell>
          <cell r="E47">
            <v>4.0001000000000002E-2</v>
          </cell>
          <cell r="F47">
            <v>2.9381999999999998E-2</v>
          </cell>
          <cell r="G47">
            <v>1.3285999999999999E-2</v>
          </cell>
          <cell r="H47">
            <v>3.5250999999999998E-2</v>
          </cell>
          <cell r="I47">
            <v>1.3835999999999999E-2</v>
          </cell>
          <cell r="J47">
            <v>0.40147699999999997</v>
          </cell>
          <cell r="K47">
            <v>0.48664000000000002</v>
          </cell>
        </row>
        <row r="48">
          <cell r="C48" t="str">
            <v>ZMC101D</v>
          </cell>
          <cell r="D48">
            <v>1.1560000000000001E-2</v>
          </cell>
          <cell r="E48">
            <v>5.7629E-2</v>
          </cell>
          <cell r="F48">
            <v>2.9298999999999999E-2</v>
          </cell>
          <cell r="G48">
            <v>1.4793000000000001E-2</v>
          </cell>
          <cell r="H48">
            <v>5.5573999999999998E-2</v>
          </cell>
          <cell r="I48">
            <v>1.5779999999999999E-2</v>
          </cell>
          <cell r="J48">
            <v>0.359734</v>
          </cell>
          <cell r="K48">
            <v>0.49150199999999999</v>
          </cell>
        </row>
        <row r="49">
          <cell r="C49" t="str">
            <v>ZMC045B</v>
          </cell>
          <cell r="D49">
            <v>5.653E-3</v>
          </cell>
          <cell r="E49">
            <v>0.215563</v>
          </cell>
          <cell r="F49">
            <v>2.9361000000000002E-2</v>
          </cell>
          <cell r="G49">
            <v>1.9421000000000001E-2</v>
          </cell>
          <cell r="H49">
            <v>0.201352</v>
          </cell>
          <cell r="I49">
            <v>2.5464000000000001E-2</v>
          </cell>
          <cell r="J49">
            <v>0.221909</v>
          </cell>
          <cell r="K49">
            <v>0.49713499999999999</v>
          </cell>
        </row>
        <row r="50">
          <cell r="C50" t="str">
            <v>K0AH84</v>
          </cell>
          <cell r="D50">
            <v>1.009E-2</v>
          </cell>
          <cell r="E50">
            <v>0.16086400000000001</v>
          </cell>
          <cell r="F50">
            <v>2.9381999999999998E-2</v>
          </cell>
          <cell r="G50">
            <v>1.5146E-2</v>
          </cell>
          <cell r="H50">
            <v>0.210537</v>
          </cell>
          <cell r="I50">
            <v>1.8561999999999999E-2</v>
          </cell>
          <cell r="J50">
            <v>0.24357500000000001</v>
          </cell>
          <cell r="K50">
            <v>0.49618400000000001</v>
          </cell>
        </row>
        <row r="51">
          <cell r="C51" t="str">
            <v>ZMB013D</v>
          </cell>
          <cell r="D51">
            <v>9.0959999999999999E-3</v>
          </cell>
          <cell r="E51">
            <v>0.38425100000000001</v>
          </cell>
          <cell r="F51">
            <v>2.9346000000000001E-2</v>
          </cell>
          <cell r="G51">
            <v>2.1443E-2</v>
          </cell>
          <cell r="H51">
            <v>0.77069299999999996</v>
          </cell>
          <cell r="I51">
            <v>2.5694999999999999E-2</v>
          </cell>
          <cell r="J51">
            <v>0.13963300000000001</v>
          </cell>
          <cell r="K51">
            <v>0.49895600000000001</v>
          </cell>
        </row>
        <row r="52">
          <cell r="C52" t="str">
            <v>QCAA44</v>
          </cell>
          <cell r="D52">
            <v>1.4590000000000001E-2</v>
          </cell>
          <cell r="E52">
            <v>0.106049</v>
          </cell>
          <cell r="F52">
            <v>2.9353000000000001E-2</v>
          </cell>
          <cell r="G52">
            <v>1.2463E-2</v>
          </cell>
          <cell r="H52">
            <v>4.9549999999999997E-2</v>
          </cell>
          <cell r="I52">
            <v>1.1018E-2</v>
          </cell>
          <cell r="J52">
            <v>0.43129099999999998</v>
          </cell>
          <cell r="K52">
            <v>0.49129499999999998</v>
          </cell>
        </row>
        <row r="53">
          <cell r="C53" t="str">
            <v>ZMB060B</v>
          </cell>
          <cell r="D53">
            <v>1.0959999999999999E-2</v>
          </cell>
          <cell r="E53">
            <v>6.2225999999999997E-2</v>
          </cell>
          <cell r="F53">
            <v>2.9325E-2</v>
          </cell>
          <cell r="G53">
            <v>1.5504E-2</v>
          </cell>
          <cell r="H53">
            <v>4.6577E-2</v>
          </cell>
          <cell r="I53">
            <v>1.4064999999999999E-2</v>
          </cell>
          <cell r="J53">
            <v>0.42009200000000002</v>
          </cell>
          <cell r="K53">
            <v>0.488786</v>
          </cell>
        </row>
        <row r="54">
          <cell r="C54" t="str">
            <v>MUGAAA28</v>
          </cell>
          <cell r="D54">
            <v>6.5120000000000004E-3</v>
          </cell>
          <cell r="E54">
            <v>9.5226000000000005E-2</v>
          </cell>
          <cell r="F54">
            <v>2.9340999999999999E-2</v>
          </cell>
          <cell r="G54">
            <v>1.6864000000000001E-2</v>
          </cell>
          <cell r="H54">
            <v>0.115355</v>
          </cell>
          <cell r="I54">
            <v>1.8949000000000001E-2</v>
          </cell>
          <cell r="J54">
            <v>0.39133299999999999</v>
          </cell>
          <cell r="K54">
            <v>0.48663000000000001</v>
          </cell>
        </row>
        <row r="55">
          <cell r="C55" t="str">
            <v>ZMC042B</v>
          </cell>
          <cell r="D55">
            <v>6.4570000000000001E-3</v>
          </cell>
          <cell r="E55">
            <v>0.26069999999999999</v>
          </cell>
          <cell r="F55">
            <v>2.9256999999999998E-2</v>
          </cell>
          <cell r="G55">
            <v>1.7443E-2</v>
          </cell>
          <cell r="H55">
            <v>0.45302100000000001</v>
          </cell>
          <cell r="I55">
            <v>2.3283000000000002E-2</v>
          </cell>
          <cell r="J55">
            <v>0.17316200000000001</v>
          </cell>
          <cell r="K55">
            <v>0.50324899999999995</v>
          </cell>
        </row>
        <row r="56">
          <cell r="C56" t="str">
            <v>MUGAAB07</v>
          </cell>
          <cell r="D56">
            <v>1.17E-2</v>
          </cell>
          <cell r="E56">
            <v>3.8129000000000003E-2</v>
          </cell>
          <cell r="F56">
            <v>2.9294000000000001E-2</v>
          </cell>
          <cell r="G56">
            <v>2.8999E-2</v>
          </cell>
          <cell r="H56">
            <v>3.1165000000000002E-2</v>
          </cell>
          <cell r="I56">
            <v>2.3314000000000001E-2</v>
          </cell>
          <cell r="J56">
            <v>0.36955900000000003</v>
          </cell>
          <cell r="K56">
            <v>0.471107</v>
          </cell>
        </row>
        <row r="57">
          <cell r="C57" t="str">
            <v>ZMC001C</v>
          </cell>
          <cell r="D57">
            <v>1.065E-2</v>
          </cell>
          <cell r="E57">
            <v>8.2952999999999999E-2</v>
          </cell>
          <cell r="F57">
            <v>2.93E-2</v>
          </cell>
          <cell r="G57">
            <v>2.2022E-2</v>
          </cell>
          <cell r="H57">
            <v>8.4751000000000007E-2</v>
          </cell>
          <cell r="I57">
            <v>1.9685000000000001E-2</v>
          </cell>
          <cell r="J57">
            <v>0.40898400000000001</v>
          </cell>
          <cell r="K57">
            <v>0.47622900000000001</v>
          </cell>
        </row>
        <row r="58">
          <cell r="C58" t="str">
            <v>MUGAAA66</v>
          </cell>
          <cell r="D58">
            <v>1.1560000000000001E-2</v>
          </cell>
          <cell r="E58">
            <v>0.11532299999999999</v>
          </cell>
          <cell r="F58">
            <v>2.9350999999999999E-2</v>
          </cell>
          <cell r="G58">
            <v>2.0022000000000002E-2</v>
          </cell>
          <cell r="H58">
            <v>0.107478</v>
          </cell>
          <cell r="I58">
            <v>2.1302000000000001E-2</v>
          </cell>
          <cell r="J58">
            <v>0.24749099999999999</v>
          </cell>
          <cell r="K58">
            <v>0.51010900000000003</v>
          </cell>
        </row>
        <row r="59">
          <cell r="C59" t="str">
            <v>ZMB048D</v>
          </cell>
          <cell r="D59">
            <v>9.4540000000000006E-3</v>
          </cell>
          <cell r="E59">
            <v>9.8167000000000004E-2</v>
          </cell>
          <cell r="F59">
            <v>2.9294000000000001E-2</v>
          </cell>
          <cell r="G59">
            <v>1.5251000000000001E-2</v>
          </cell>
          <cell r="H59">
            <v>9.3179999999999999E-2</v>
          </cell>
          <cell r="I59">
            <v>1.5913E-2</v>
          </cell>
          <cell r="J59">
            <v>0.27300099999999999</v>
          </cell>
          <cell r="K59">
            <v>0.49499700000000002</v>
          </cell>
        </row>
        <row r="60">
          <cell r="C60" t="str">
            <v>ZMB043B</v>
          </cell>
          <cell r="D60">
            <v>1.47E-2</v>
          </cell>
          <cell r="E60">
            <v>0.119849</v>
          </cell>
          <cell r="F60">
            <v>2.9250999999999999E-2</v>
          </cell>
          <cell r="G60">
            <v>1.5845000000000001E-2</v>
          </cell>
          <cell r="H60">
            <v>0.12909300000000001</v>
          </cell>
          <cell r="I60">
            <v>1.643E-2</v>
          </cell>
          <cell r="J60">
            <v>0.36815500000000001</v>
          </cell>
          <cell r="K60">
            <v>0.48741699999999999</v>
          </cell>
        </row>
        <row r="61">
          <cell r="C61" t="str">
            <v>ZMC009D</v>
          </cell>
          <cell r="D61">
            <v>5.9129999999999999E-3</v>
          </cell>
          <cell r="E61">
            <v>0.16216</v>
          </cell>
          <cell r="F61">
            <v>2.9382999999999999E-2</v>
          </cell>
          <cell r="G61">
            <v>1.6764000000000001E-2</v>
          </cell>
          <cell r="H61">
            <v>0.16139800000000001</v>
          </cell>
          <cell r="I61">
            <v>2.1516E-2</v>
          </cell>
          <cell r="J61">
            <v>0.20955499999999999</v>
          </cell>
          <cell r="K61">
            <v>0.50013200000000002</v>
          </cell>
        </row>
        <row r="62">
          <cell r="C62" t="str">
            <v>QHAB36</v>
          </cell>
          <cell r="D62">
            <v>0.01</v>
          </cell>
          <cell r="E62">
            <v>0.12973399999999999</v>
          </cell>
          <cell r="F62">
            <v>2.9384E-2</v>
          </cell>
          <cell r="G62">
            <v>1.7819000000000002E-2</v>
          </cell>
          <cell r="H62">
            <v>0.11311300000000001</v>
          </cell>
          <cell r="I62">
            <v>1.8667E-2</v>
          </cell>
          <cell r="J62">
            <v>0.22894400000000001</v>
          </cell>
          <cell r="K62">
            <v>0.50793200000000005</v>
          </cell>
        </row>
        <row r="63">
          <cell r="C63" t="str">
            <v>ZMB030B</v>
          </cell>
          <cell r="D63">
            <v>1.167E-2</v>
          </cell>
          <cell r="E63">
            <v>6.5188999999999997E-2</v>
          </cell>
          <cell r="F63">
            <v>2.9270999999999998E-2</v>
          </cell>
          <cell r="G63">
            <v>1.3949E-2</v>
          </cell>
          <cell r="H63">
            <v>5.5263E-2</v>
          </cell>
          <cell r="I63">
            <v>1.6570999999999999E-2</v>
          </cell>
          <cell r="J63">
            <v>0.30835499999999999</v>
          </cell>
          <cell r="K63">
            <v>0.49932199999999999</v>
          </cell>
        </row>
        <row r="64">
          <cell r="C64" t="str">
            <v>ZMB210C</v>
          </cell>
          <cell r="D64">
            <v>1.2500000000000001E-2</v>
          </cell>
          <cell r="E64">
            <v>9.5513000000000001E-2</v>
          </cell>
          <cell r="F64">
            <v>2.9271999999999999E-2</v>
          </cell>
          <cell r="G64">
            <v>1.5043000000000001E-2</v>
          </cell>
          <cell r="H64">
            <v>0.117544</v>
          </cell>
          <cell r="I64">
            <v>1.7840000000000002E-2</v>
          </cell>
          <cell r="J64">
            <v>0.281246</v>
          </cell>
          <cell r="K64">
            <v>0.49954199999999999</v>
          </cell>
        </row>
        <row r="65">
          <cell r="C65" t="str">
            <v>ZMC002D</v>
          </cell>
          <cell r="D65">
            <v>8.6540000000000002E-3</v>
          </cell>
          <cell r="E65">
            <v>6.4463999999999994E-2</v>
          </cell>
          <cell r="F65">
            <v>2.9443E-2</v>
          </cell>
          <cell r="G65">
            <v>1.3115E-2</v>
          </cell>
          <cell r="H65">
            <v>4.9259999999999998E-2</v>
          </cell>
          <cell r="I65">
            <v>1.3476999999999999E-2</v>
          </cell>
          <cell r="J65">
            <v>0.30520700000000001</v>
          </cell>
          <cell r="K65">
            <v>0.49411500000000003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C2" t="str">
            <v>ZMB038C</v>
          </cell>
          <cell r="D2">
            <v>9.7380000000000001E-3</v>
          </cell>
          <cell r="E2">
            <v>0.25356000000000001</v>
          </cell>
          <cell r="F2">
            <v>2.9218999999999998E-2</v>
          </cell>
          <cell r="G2">
            <v>1.8076999999999999E-2</v>
          </cell>
          <cell r="H2">
            <v>0.31653100000000001</v>
          </cell>
          <cell r="I2">
            <v>2.0025999999999999E-2</v>
          </cell>
          <cell r="J2">
            <v>0.18901599999999999</v>
          </cell>
          <cell r="K2">
            <v>0.49863400000000002</v>
          </cell>
        </row>
        <row r="3">
          <cell r="C3" t="str">
            <v>ZMB077D</v>
          </cell>
          <cell r="D3">
            <v>1.009E-2</v>
          </cell>
          <cell r="E3">
            <v>0.183336</v>
          </cell>
          <cell r="F3">
            <v>2.9009E-2</v>
          </cell>
          <cell r="G3">
            <v>3.7465999999999999E-2</v>
          </cell>
          <cell r="H3">
            <v>0.236954</v>
          </cell>
          <cell r="I3">
            <v>2.1985999999999999E-2</v>
          </cell>
          <cell r="J3">
            <v>0.40227299999999999</v>
          </cell>
          <cell r="K3">
            <v>0.45586700000000002</v>
          </cell>
        </row>
        <row r="4">
          <cell r="C4" t="str">
            <v>ZMB203D</v>
          </cell>
          <cell r="D4">
            <v>8.2609999999999992E-3</v>
          </cell>
          <cell r="E4">
            <v>5.9173999999999997E-2</v>
          </cell>
          <cell r="F4">
            <v>2.9071E-2</v>
          </cell>
          <cell r="G4">
            <v>1.3946999999999999E-2</v>
          </cell>
          <cell r="H4">
            <v>6.2783000000000005E-2</v>
          </cell>
          <cell r="I4">
            <v>1.0789999999999999E-2</v>
          </cell>
          <cell r="J4">
            <v>0.40461200000000003</v>
          </cell>
          <cell r="K4">
            <v>0.48214000000000001</v>
          </cell>
        </row>
        <row r="5">
          <cell r="C5" t="str">
            <v>ZMB215D</v>
          </cell>
          <cell r="D5">
            <v>5.6730000000000001E-3</v>
          </cell>
          <cell r="E5">
            <v>0.12915599999999999</v>
          </cell>
          <cell r="F5">
            <v>2.9182E-2</v>
          </cell>
          <cell r="G5">
            <v>1.3762999999999999E-2</v>
          </cell>
          <cell r="H5">
            <v>0.105738</v>
          </cell>
          <cell r="I5">
            <v>1.3547999999999999E-2</v>
          </cell>
          <cell r="J5">
            <v>0.22300800000000001</v>
          </cell>
          <cell r="K5">
            <v>0.50003799999999998</v>
          </cell>
        </row>
        <row r="6">
          <cell r="C6" t="str">
            <v>ZMB110D</v>
          </cell>
          <cell r="D6">
            <v>1.3350000000000001E-2</v>
          </cell>
          <cell r="E6">
            <v>6.6226999999999994E-2</v>
          </cell>
          <cell r="F6">
            <v>2.9253999999999999E-2</v>
          </cell>
          <cell r="G6">
            <v>1.018E-2</v>
          </cell>
          <cell r="H6">
            <v>7.2188000000000002E-2</v>
          </cell>
          <cell r="I6">
            <v>1.0347E-2</v>
          </cell>
          <cell r="J6">
            <v>0.34088400000000002</v>
          </cell>
          <cell r="K6">
            <v>0.49337799999999998</v>
          </cell>
        </row>
        <row r="7">
          <cell r="C7" t="str">
            <v>ZMB116D</v>
          </cell>
          <cell r="D7">
            <v>5.0949999999999997E-3</v>
          </cell>
          <cell r="E7">
            <v>0.31290400000000002</v>
          </cell>
          <cell r="F7">
            <v>2.9160999999999999E-2</v>
          </cell>
          <cell r="G7">
            <v>2.0410000000000001E-2</v>
          </cell>
          <cell r="H7">
            <v>0.447355</v>
          </cell>
          <cell r="I7">
            <v>1.7815999999999999E-2</v>
          </cell>
          <cell r="J7">
            <v>0.18610399999999999</v>
          </cell>
          <cell r="K7">
            <v>0.48864200000000002</v>
          </cell>
        </row>
        <row r="8">
          <cell r="C8" t="str">
            <v>ZMB117D</v>
          </cell>
          <cell r="D8">
            <v>5.9020000000000001E-3</v>
          </cell>
          <cell r="E8">
            <v>0.12751299999999999</v>
          </cell>
          <cell r="F8">
            <v>2.9097999999999999E-2</v>
          </cell>
          <cell r="G8">
            <v>1.6049000000000001E-2</v>
          </cell>
          <cell r="H8">
            <v>0.121354</v>
          </cell>
          <cell r="I8">
            <v>1.2364999999999999E-2</v>
          </cell>
          <cell r="J8">
            <v>0.39846300000000001</v>
          </cell>
          <cell r="K8">
            <v>0.47941400000000001</v>
          </cell>
        </row>
        <row r="9">
          <cell r="C9" t="str">
            <v>ZMB118D</v>
          </cell>
          <cell r="D9">
            <v>0</v>
          </cell>
          <cell r="E9">
            <v>0.102406</v>
          </cell>
          <cell r="F9">
            <v>2.9052999999999999E-2</v>
          </cell>
          <cell r="G9">
            <v>1.1110999999999999E-2</v>
          </cell>
          <cell r="H9">
            <v>0.115105</v>
          </cell>
          <cell r="I9">
            <v>1.0737E-2</v>
          </cell>
          <cell r="J9">
            <v>0.33274700000000001</v>
          </cell>
          <cell r="K9">
            <v>0.49261100000000002</v>
          </cell>
        </row>
        <row r="10">
          <cell r="C10" t="str">
            <v>ZMC050C</v>
          </cell>
          <cell r="D10">
            <v>8.3649999999999992E-3</v>
          </cell>
          <cell r="E10">
            <v>0.123862</v>
          </cell>
          <cell r="F10">
            <v>2.9260000000000001E-2</v>
          </cell>
          <cell r="G10">
            <v>1.7381000000000001E-2</v>
          </cell>
          <cell r="H10">
            <v>0.11998200000000001</v>
          </cell>
          <cell r="I10">
            <v>1.2779E-2</v>
          </cell>
          <cell r="J10">
            <v>0.31448799999999999</v>
          </cell>
          <cell r="K10">
            <v>0.48203099999999999</v>
          </cell>
        </row>
        <row r="11">
          <cell r="C11" t="str">
            <v>ZMC057C</v>
          </cell>
          <cell r="D11">
            <v>1.391E-2</v>
          </cell>
          <cell r="E11">
            <v>0.16677400000000001</v>
          </cell>
          <cell r="F11">
            <v>2.9205999999999999E-2</v>
          </cell>
          <cell r="G11">
            <v>3.354E-2</v>
          </cell>
          <cell r="H11">
            <v>0.202351</v>
          </cell>
          <cell r="I11">
            <v>2.1108999999999999E-2</v>
          </cell>
          <cell r="J11">
            <v>0.49776399999999998</v>
          </cell>
          <cell r="K11">
            <v>0.454569</v>
          </cell>
        </row>
        <row r="12">
          <cell r="C12" t="str">
            <v>ZMC075C</v>
          </cell>
          <cell r="D12">
            <v>1.2409999999999999E-2</v>
          </cell>
          <cell r="E12">
            <v>7.1750999999999995E-2</v>
          </cell>
          <cell r="F12">
            <v>2.9145999999999998E-2</v>
          </cell>
          <cell r="G12">
            <v>1.1365E-2</v>
          </cell>
          <cell r="H12">
            <v>5.7835999999999999E-2</v>
          </cell>
          <cell r="I12">
            <v>1.0841999999999999E-2</v>
          </cell>
          <cell r="J12">
            <v>0.310303</v>
          </cell>
          <cell r="K12">
            <v>0.49218499999999998</v>
          </cell>
        </row>
        <row r="13">
          <cell r="C13" t="str">
            <v>MUAAAA76</v>
          </cell>
          <cell r="D13">
            <v>1.489E-2</v>
          </cell>
          <cell r="E13">
            <v>9.4029000000000001E-2</v>
          </cell>
          <cell r="F13">
            <v>2.9207E-2</v>
          </cell>
          <cell r="G13">
            <v>1.8648999999999999E-2</v>
          </cell>
          <cell r="H13">
            <v>8.0906000000000006E-2</v>
          </cell>
          <cell r="I13">
            <v>2.1073000000000001E-2</v>
          </cell>
          <cell r="J13">
            <v>0.37574999999999997</v>
          </cell>
          <cell r="K13">
            <v>0.48468699999999998</v>
          </cell>
        </row>
        <row r="14">
          <cell r="C14" t="str">
            <v>MUAAAB07</v>
          </cell>
          <cell r="D14">
            <v>1.2789999999999999E-2</v>
          </cell>
          <cell r="E14">
            <v>0.13205900000000001</v>
          </cell>
          <cell r="F14">
            <v>2.9284999999999999E-2</v>
          </cell>
          <cell r="G14">
            <v>2.6058000000000001E-2</v>
          </cell>
          <cell r="H14">
            <v>0.143812</v>
          </cell>
          <cell r="I14">
            <v>1.6476000000000001E-2</v>
          </cell>
          <cell r="J14">
            <v>0.40487899999999999</v>
          </cell>
          <cell r="K14">
            <v>0.46538800000000002</v>
          </cell>
        </row>
        <row r="15">
          <cell r="C15" t="str">
            <v>MUAAAA49</v>
          </cell>
          <cell r="D15">
            <v>9.691E-3</v>
          </cell>
          <cell r="E15">
            <v>0.238068</v>
          </cell>
          <cell r="F15">
            <v>2.9298000000000001E-2</v>
          </cell>
          <cell r="G15">
            <v>2.1351999999999999E-2</v>
          </cell>
          <cell r="H15">
            <v>0.18366199999999999</v>
          </cell>
          <cell r="I15">
            <v>2.3653E-2</v>
          </cell>
          <cell r="J15">
            <v>0.14904100000000001</v>
          </cell>
          <cell r="K15">
            <v>0.496529</v>
          </cell>
        </row>
        <row r="16">
          <cell r="C16" t="str">
            <v>MUGAAB15</v>
          </cell>
          <cell r="D16">
            <v>8.8780000000000005E-3</v>
          </cell>
          <cell r="E16">
            <v>5.6419999999999998E-2</v>
          </cell>
          <cell r="F16">
            <v>2.9208999999999999E-2</v>
          </cell>
          <cell r="G16">
            <v>1.5247999999999999E-2</v>
          </cell>
          <cell r="H16">
            <v>2.8018000000000001E-2</v>
          </cell>
          <cell r="I16">
            <v>1.5207E-2</v>
          </cell>
          <cell r="J16">
            <v>0.32151400000000002</v>
          </cell>
          <cell r="K16">
            <v>0.49870100000000001</v>
          </cell>
        </row>
        <row r="17">
          <cell r="C17" t="str">
            <v>K0AH24</v>
          </cell>
          <cell r="D17">
            <v>0</v>
          </cell>
          <cell r="E17">
            <v>0.109458</v>
          </cell>
          <cell r="F17">
            <v>2.9170999999999999E-2</v>
          </cell>
          <cell r="G17">
            <v>1.6191000000000001E-2</v>
          </cell>
          <cell r="H17">
            <v>9.6771999999999997E-2</v>
          </cell>
          <cell r="I17">
            <v>1.6461E-2</v>
          </cell>
          <cell r="J17">
            <v>0.29006500000000002</v>
          </cell>
          <cell r="K17">
            <v>0.490813</v>
          </cell>
        </row>
        <row r="18">
          <cell r="C18" t="str">
            <v>ZMG111B</v>
          </cell>
          <cell r="D18">
            <v>1.1050000000000001E-2</v>
          </cell>
          <cell r="E18">
            <v>9.7188999999999998E-2</v>
          </cell>
          <cell r="F18">
            <v>2.9284000000000001E-2</v>
          </cell>
          <cell r="G18">
            <v>1.2234999999999999E-2</v>
          </cell>
          <cell r="H18">
            <v>7.8527E-2</v>
          </cell>
          <cell r="I18">
            <v>1.3259E-2</v>
          </cell>
          <cell r="J18">
            <v>0.27494499999999999</v>
          </cell>
          <cell r="K18">
            <v>0.49741600000000002</v>
          </cell>
        </row>
        <row r="19">
          <cell r="C19" t="str">
            <v>ZMG111C</v>
          </cell>
          <cell r="D19">
            <v>8.0890000000000007E-3</v>
          </cell>
          <cell r="E19">
            <v>5.9482E-2</v>
          </cell>
          <cell r="F19">
            <v>2.9287000000000001E-2</v>
          </cell>
          <cell r="G19">
            <v>1.1028E-2</v>
          </cell>
          <cell r="H19">
            <v>6.7996000000000001E-2</v>
          </cell>
          <cell r="I19">
            <v>1.0297000000000001E-2</v>
          </cell>
          <cell r="J19">
            <v>0.34719899999999998</v>
          </cell>
          <cell r="K19">
            <v>0.49058600000000002</v>
          </cell>
        </row>
        <row r="20">
          <cell r="C20" t="str">
            <v>ZMG125C</v>
          </cell>
          <cell r="D20">
            <v>0</v>
          </cell>
          <cell r="E20">
            <v>8.7192000000000006E-2</v>
          </cell>
          <cell r="F20">
            <v>2.9288999999999999E-2</v>
          </cell>
          <cell r="G20">
            <v>1.3171E-2</v>
          </cell>
          <cell r="H20">
            <v>8.3038000000000001E-2</v>
          </cell>
          <cell r="I20">
            <v>1.3977E-2</v>
          </cell>
          <cell r="J20">
            <v>0.29407699999999998</v>
          </cell>
          <cell r="K20">
            <v>0.49183399999999999</v>
          </cell>
        </row>
        <row r="21">
          <cell r="C21" t="str">
            <v>ZMG125D</v>
          </cell>
          <cell r="D21">
            <v>9.2250000000000006E-3</v>
          </cell>
          <cell r="E21">
            <v>0.15017800000000001</v>
          </cell>
          <cell r="F21">
            <v>2.9277999999999998E-2</v>
          </cell>
          <cell r="G21">
            <v>1.7711000000000001E-2</v>
          </cell>
          <cell r="H21">
            <v>0.156163</v>
          </cell>
          <cell r="I21">
            <v>1.6945000000000002E-2</v>
          </cell>
          <cell r="J21">
            <v>0.25860100000000003</v>
          </cell>
          <cell r="K21">
            <v>0.491205</v>
          </cell>
        </row>
        <row r="22">
          <cell r="C22" t="str">
            <v>ZMG126C</v>
          </cell>
          <cell r="D22">
            <v>7.1409999999999998E-3</v>
          </cell>
          <cell r="E22">
            <v>6.4133999999999997E-2</v>
          </cell>
          <cell r="F22">
            <v>2.9333999999999999E-2</v>
          </cell>
          <cell r="G22">
            <v>1.3065E-2</v>
          </cell>
          <cell r="H22">
            <v>4.3269000000000002E-2</v>
          </cell>
          <cell r="I22">
            <v>1.1357000000000001E-2</v>
          </cell>
          <cell r="J22">
            <v>0.33780100000000002</v>
          </cell>
          <cell r="K22">
            <v>0.49191299999999999</v>
          </cell>
        </row>
        <row r="23">
          <cell r="C23" t="str">
            <v>ZMG126D</v>
          </cell>
          <cell r="D23">
            <v>0</v>
          </cell>
          <cell r="E23">
            <v>5.5763E-2</v>
          </cell>
          <cell r="F23">
            <v>2.9323999999999999E-2</v>
          </cell>
          <cell r="G23">
            <v>1.7905999999999998E-2</v>
          </cell>
          <cell r="H23">
            <v>1.9598999999999998E-2</v>
          </cell>
          <cell r="I23">
            <v>1.1563E-2</v>
          </cell>
          <cell r="J23">
            <v>0.38137399999999999</v>
          </cell>
          <cell r="K23">
            <v>0.47525899999999999</v>
          </cell>
        </row>
        <row r="24">
          <cell r="C24" t="str">
            <v>ZMG128C</v>
          </cell>
          <cell r="D24">
            <v>1.4189999999999999E-2</v>
          </cell>
          <cell r="E24">
            <v>5.9156E-2</v>
          </cell>
          <cell r="F24">
            <v>2.928E-2</v>
          </cell>
          <cell r="G24">
            <v>1.7284000000000001E-2</v>
          </cell>
          <cell r="H24">
            <v>6.096E-2</v>
          </cell>
          <cell r="I24">
            <v>1.5865000000000001E-2</v>
          </cell>
          <cell r="J24">
            <v>0.32763100000000001</v>
          </cell>
          <cell r="K24">
            <v>0.50245499999999998</v>
          </cell>
        </row>
        <row r="25">
          <cell r="C25" t="str">
            <v>ZMG128D</v>
          </cell>
          <cell r="D25">
            <v>1.286E-2</v>
          </cell>
          <cell r="E25">
            <v>6.1505999999999998E-2</v>
          </cell>
          <cell r="F25">
            <v>2.9175E-2</v>
          </cell>
          <cell r="G25">
            <v>1.6303000000000002E-2</v>
          </cell>
          <cell r="H25">
            <v>6.1227999999999998E-2</v>
          </cell>
          <cell r="I25">
            <v>1.5129999999999999E-2</v>
          </cell>
          <cell r="J25">
            <v>0.33729999999999999</v>
          </cell>
          <cell r="K25">
            <v>0.50075800000000004</v>
          </cell>
        </row>
        <row r="26">
          <cell r="C26" t="str">
            <v>ZMH012B</v>
          </cell>
          <cell r="D26">
            <v>1.035E-2</v>
          </cell>
          <cell r="E26">
            <v>5.8085999999999999E-2</v>
          </cell>
          <cell r="F26">
            <v>2.9215000000000001E-2</v>
          </cell>
          <cell r="G26">
            <v>1.4727000000000001E-2</v>
          </cell>
          <cell r="H26">
            <v>2.1135999999999999E-2</v>
          </cell>
          <cell r="I26">
            <v>1.2059E-2</v>
          </cell>
          <cell r="J26">
            <v>0.39563500000000001</v>
          </cell>
          <cell r="K26">
            <v>0.487757</v>
          </cell>
        </row>
        <row r="27">
          <cell r="C27" t="str">
            <v>ZMH012C</v>
          </cell>
          <cell r="D27">
            <v>7.0390000000000001E-3</v>
          </cell>
          <cell r="E27">
            <v>7.2045999999999999E-2</v>
          </cell>
          <cell r="F27">
            <v>2.9260000000000001E-2</v>
          </cell>
          <cell r="G27">
            <v>1.3613999999999999E-2</v>
          </cell>
          <cell r="H27">
            <v>7.8933000000000003E-2</v>
          </cell>
          <cell r="I27">
            <v>1.0263E-2</v>
          </cell>
          <cell r="J27">
            <v>0.37680799999999998</v>
          </cell>
          <cell r="K27">
            <v>0.481769</v>
          </cell>
        </row>
        <row r="28">
          <cell r="C28" t="str">
            <v>ZMH026B</v>
          </cell>
          <cell r="D28">
            <v>1.367E-2</v>
          </cell>
          <cell r="E28">
            <v>0.14186099999999999</v>
          </cell>
          <cell r="F28">
            <v>2.9184000000000002E-2</v>
          </cell>
          <cell r="G28">
            <v>1.5601E-2</v>
          </cell>
          <cell r="H28">
            <v>0.124944</v>
          </cell>
          <cell r="I28">
            <v>1.8154E-2</v>
          </cell>
          <cell r="J28">
            <v>0.23411499999999999</v>
          </cell>
          <cell r="K28">
            <v>0.50802499999999995</v>
          </cell>
        </row>
        <row r="29">
          <cell r="C29" t="str">
            <v>ZMH026C</v>
          </cell>
          <cell r="D29">
            <v>1.5939999999999999E-2</v>
          </cell>
          <cell r="E29">
            <v>0.19673599999999999</v>
          </cell>
          <cell r="F29">
            <v>2.9335E-2</v>
          </cell>
          <cell r="G29">
            <v>1.9522000000000001E-2</v>
          </cell>
          <cell r="H29">
            <v>0.20643700000000001</v>
          </cell>
          <cell r="I29">
            <v>1.4208E-2</v>
          </cell>
          <cell r="J29">
            <v>0.45925199999999999</v>
          </cell>
          <cell r="K29">
            <v>0.46949200000000002</v>
          </cell>
        </row>
        <row r="30">
          <cell r="C30" t="str">
            <v>ZMH032C</v>
          </cell>
          <cell r="D30">
            <v>9.0989999999999994E-3</v>
          </cell>
          <cell r="E30">
            <v>3.9560999999999999E-2</v>
          </cell>
          <cell r="F30">
            <v>2.9153999999999999E-2</v>
          </cell>
          <cell r="G30">
            <v>1.2527E-2</v>
          </cell>
          <cell r="H30">
            <v>3.5868999999999998E-2</v>
          </cell>
          <cell r="I30">
            <v>9.4020000000000006E-3</v>
          </cell>
          <cell r="J30">
            <v>0.34551999999999999</v>
          </cell>
          <cell r="K30">
            <v>0.488454</v>
          </cell>
        </row>
        <row r="31">
          <cell r="C31" t="str">
            <v>ZMH035B</v>
          </cell>
          <cell r="D31">
            <v>6.0939999999999996E-3</v>
          </cell>
          <cell r="E31">
            <v>0.125667</v>
          </cell>
          <cell r="F31">
            <v>2.9340000000000001E-2</v>
          </cell>
          <cell r="G31">
            <v>2.1863E-2</v>
          </cell>
          <cell r="H31">
            <v>0.10072399999999999</v>
          </cell>
          <cell r="I31">
            <v>1.4423E-2</v>
          </cell>
          <cell r="J31">
            <v>0.49536599999999997</v>
          </cell>
          <cell r="K31">
            <v>0.46465499999999998</v>
          </cell>
        </row>
        <row r="32">
          <cell r="C32" t="str">
            <v>ZMH035D</v>
          </cell>
          <cell r="D32">
            <v>7.5770000000000004E-2</v>
          </cell>
          <cell r="E32">
            <v>0.19769600000000001</v>
          </cell>
          <cell r="F32">
            <v>2.9264999999999999E-2</v>
          </cell>
          <cell r="G32">
            <v>2.3956000000000002E-2</v>
          </cell>
          <cell r="H32">
            <v>0.174599</v>
          </cell>
          <cell r="I32">
            <v>1.5146E-2</v>
          </cell>
          <cell r="J32">
            <v>0.59001199999999998</v>
          </cell>
          <cell r="K32">
            <v>0.458702</v>
          </cell>
        </row>
        <row r="33">
          <cell r="C33" t="str">
            <v>K0AI58</v>
          </cell>
          <cell r="D33">
            <v>1.337E-2</v>
          </cell>
          <cell r="E33">
            <v>9.6935999999999994E-2</v>
          </cell>
          <cell r="F33">
            <v>2.9288000000000002E-2</v>
          </cell>
          <cell r="G33">
            <v>1.4878000000000001E-2</v>
          </cell>
          <cell r="H33">
            <v>9.9441000000000002E-2</v>
          </cell>
          <cell r="I33">
            <v>1.8363000000000001E-2</v>
          </cell>
          <cell r="J33">
            <v>0.28362599999999999</v>
          </cell>
          <cell r="K33">
            <v>0.50390199999999996</v>
          </cell>
        </row>
        <row r="34">
          <cell r="C34" t="str">
            <v>ZMB123D</v>
          </cell>
          <cell r="D34">
            <v>9.4769999999999993E-3</v>
          </cell>
          <cell r="E34">
            <v>0.166323</v>
          </cell>
          <cell r="F34">
            <v>2.9189E-2</v>
          </cell>
          <cell r="G34">
            <v>1.4942E-2</v>
          </cell>
          <cell r="H34">
            <v>0.170262</v>
          </cell>
          <cell r="I34">
            <v>1.7715999999999999E-2</v>
          </cell>
          <cell r="J34">
            <v>0.23374700000000001</v>
          </cell>
          <cell r="K34">
            <v>0.50197499999999995</v>
          </cell>
        </row>
        <row r="35">
          <cell r="C35" t="str">
            <v>ZMB124D</v>
          </cell>
          <cell r="D35">
            <v>1.1650000000000001E-2</v>
          </cell>
          <cell r="E35">
            <v>0.34491300000000003</v>
          </cell>
          <cell r="F35">
            <v>2.9170999999999999E-2</v>
          </cell>
          <cell r="G35">
            <v>1.6968E-2</v>
          </cell>
          <cell r="H35">
            <v>0.72794099999999995</v>
          </cell>
          <cell r="I35">
            <v>1.6636000000000001E-2</v>
          </cell>
          <cell r="J35">
            <v>0.20743500000000001</v>
          </cell>
          <cell r="K35">
            <v>0.48647600000000002</v>
          </cell>
        </row>
        <row r="36">
          <cell r="C36" t="str">
            <v>ZMB133D</v>
          </cell>
          <cell r="D36">
            <v>9.9369999999999997E-3</v>
          </cell>
          <cell r="E36">
            <v>0.16280500000000001</v>
          </cell>
          <cell r="F36">
            <v>2.9267999999999999E-2</v>
          </cell>
          <cell r="G36">
            <v>1.7840000000000002E-2</v>
          </cell>
          <cell r="H36">
            <v>0.226941</v>
          </cell>
          <cell r="I36">
            <v>1.5682999999999999E-2</v>
          </cell>
          <cell r="J36">
            <v>0.34665200000000002</v>
          </cell>
          <cell r="K36">
            <v>0.48059800000000003</v>
          </cell>
        </row>
        <row r="37">
          <cell r="C37" t="str">
            <v>ZMB134D</v>
          </cell>
          <cell r="D37">
            <v>0</v>
          </cell>
          <cell r="E37">
            <v>0.15944</v>
          </cell>
          <cell r="F37">
            <v>2.9315999999999998E-2</v>
          </cell>
          <cell r="G37">
            <v>2.2914E-2</v>
          </cell>
          <cell r="H37">
            <v>0.16095100000000001</v>
          </cell>
          <cell r="I37">
            <v>1.6608999999999999E-2</v>
          </cell>
          <cell r="J37">
            <v>0.29729299999999997</v>
          </cell>
          <cell r="K37">
            <v>0.47927399999999998</v>
          </cell>
        </row>
        <row r="38">
          <cell r="C38" t="str">
            <v>ZMB138D</v>
          </cell>
          <cell r="D38">
            <v>7.8009999999999998E-3</v>
          </cell>
          <cell r="E38">
            <v>0.12774099999999999</v>
          </cell>
          <cell r="F38">
            <v>2.9257999999999999E-2</v>
          </cell>
          <cell r="G38">
            <v>2.4083E-2</v>
          </cell>
          <cell r="H38">
            <v>0.12529299999999999</v>
          </cell>
          <cell r="I38">
            <v>2.1354999999999999E-2</v>
          </cell>
          <cell r="J38">
            <v>0.26818700000000001</v>
          </cell>
          <cell r="K38">
            <v>0.48209800000000003</v>
          </cell>
        </row>
        <row r="39">
          <cell r="C39" t="str">
            <v>ZMB139D</v>
          </cell>
          <cell r="D39">
            <v>8.0590000000000002E-3</v>
          </cell>
          <cell r="E39">
            <v>0.33315800000000001</v>
          </cell>
          <cell r="F39">
            <v>2.9270000000000001E-2</v>
          </cell>
          <cell r="G39">
            <v>1.6140000000000002E-2</v>
          </cell>
          <cell r="H39">
            <v>0.73995100000000003</v>
          </cell>
          <cell r="I39">
            <v>2.0271000000000001E-2</v>
          </cell>
          <cell r="J39">
            <v>0.234934</v>
          </cell>
          <cell r="K39">
            <v>0.49298599999999998</v>
          </cell>
        </row>
        <row r="40">
          <cell r="C40" t="str">
            <v>ZMB146D</v>
          </cell>
          <cell r="D40">
            <v>9.9399999999999992E-3</v>
          </cell>
          <cell r="E40">
            <v>0.125496</v>
          </cell>
          <cell r="F40">
            <v>2.9198000000000002E-2</v>
          </cell>
          <cell r="G40">
            <v>2.6251E-2</v>
          </cell>
          <cell r="H40">
            <v>0.12834000000000001</v>
          </cell>
          <cell r="I40">
            <v>1.6990999999999999E-2</v>
          </cell>
          <cell r="J40">
            <v>0.31620799999999999</v>
          </cell>
          <cell r="K40">
            <v>0.47281800000000002</v>
          </cell>
        </row>
        <row r="41">
          <cell r="C41" t="str">
            <v>ZMB149D</v>
          </cell>
          <cell r="D41">
            <v>8.0680000000000005E-3</v>
          </cell>
          <cell r="E41">
            <v>0.104658</v>
          </cell>
          <cell r="F41">
            <v>2.9239000000000001E-2</v>
          </cell>
          <cell r="G41">
            <v>1.3566E-2</v>
          </cell>
          <cell r="H41">
            <v>0.13667199999999999</v>
          </cell>
          <cell r="I41">
            <v>1.5793999999999999E-2</v>
          </cell>
          <cell r="J41">
            <v>0.306197</v>
          </cell>
          <cell r="K41">
            <v>0.493641</v>
          </cell>
        </row>
        <row r="42">
          <cell r="C42" t="str">
            <v>ZMC079D</v>
          </cell>
          <cell r="D42">
            <v>8.8159999999999992E-3</v>
          </cell>
          <cell r="E42">
            <v>8.7697999999999998E-2</v>
          </cell>
          <cell r="F42">
            <v>2.9215999999999999E-2</v>
          </cell>
          <cell r="G42">
            <v>1.5101E-2</v>
          </cell>
          <cell r="H42">
            <v>0.10233100000000001</v>
          </cell>
          <cell r="I42">
            <v>1.5814000000000002E-2</v>
          </cell>
          <cell r="J42">
            <v>0.29610500000000001</v>
          </cell>
          <cell r="K42">
            <v>0.49122300000000002</v>
          </cell>
        </row>
        <row r="43">
          <cell r="C43" t="str">
            <v>ZMC082C</v>
          </cell>
          <cell r="D43">
            <v>6.4130000000000003E-3</v>
          </cell>
          <cell r="E43">
            <v>0.29382200000000003</v>
          </cell>
          <cell r="F43">
            <v>2.9194000000000001E-2</v>
          </cell>
          <cell r="G43">
            <v>1.9288E-2</v>
          </cell>
          <cell r="H43">
            <v>0.41623599999999999</v>
          </cell>
          <cell r="I43">
            <v>2.1819999999999999E-2</v>
          </cell>
          <cell r="J43">
            <v>0.14043800000000001</v>
          </cell>
          <cell r="K43">
            <v>0.50316799999999995</v>
          </cell>
        </row>
        <row r="44">
          <cell r="C44" t="str">
            <v>ZMC086D</v>
          </cell>
          <cell r="D44">
            <v>8.0450000000000001E-3</v>
          </cell>
          <cell r="E44">
            <v>0.34504000000000001</v>
          </cell>
          <cell r="F44">
            <v>2.9218000000000001E-2</v>
          </cell>
          <cell r="G44">
            <v>1.7509E-2</v>
          </cell>
          <cell r="H44">
            <v>0.70205600000000001</v>
          </cell>
          <cell r="I44">
            <v>2.0126999999999999E-2</v>
          </cell>
          <cell r="J44">
            <v>0.174507</v>
          </cell>
          <cell r="K44">
            <v>0.49390299999999998</v>
          </cell>
        </row>
        <row r="45">
          <cell r="C45" t="str">
            <v>MUGAAA45</v>
          </cell>
          <cell r="D45">
            <v>1.6240000000000001E-2</v>
          </cell>
          <cell r="E45">
            <v>0.31848599999999999</v>
          </cell>
          <cell r="F45">
            <v>2.9134E-2</v>
          </cell>
          <cell r="G45">
            <v>1.8353000000000001E-2</v>
          </cell>
          <cell r="H45">
            <v>0.54351499999999997</v>
          </cell>
          <cell r="I45">
            <v>2.1402999999999998E-2</v>
          </cell>
          <cell r="J45">
            <v>0.110829</v>
          </cell>
          <cell r="K45">
            <v>0.506409</v>
          </cell>
        </row>
        <row r="46">
          <cell r="C46" t="str">
            <v>UHAA20</v>
          </cell>
          <cell r="D46">
            <v>0</v>
          </cell>
          <cell r="E46">
            <v>0.23846899999999999</v>
          </cell>
          <cell r="F46">
            <v>2.9225000000000001E-2</v>
          </cell>
          <cell r="G46">
            <v>1.8239999999999999E-2</v>
          </cell>
          <cell r="H46">
            <v>0.33452199999999999</v>
          </cell>
          <cell r="I46">
            <v>2.2141000000000001E-2</v>
          </cell>
          <cell r="J46">
            <v>0.23724100000000001</v>
          </cell>
          <cell r="K46">
            <v>0.49158600000000002</v>
          </cell>
        </row>
        <row r="47">
          <cell r="C47" t="str">
            <v>MUAAAB19</v>
          </cell>
          <cell r="D47">
            <v>8.4180000000000001E-3</v>
          </cell>
          <cell r="E47">
            <v>7.5514999999999999E-2</v>
          </cell>
          <cell r="F47">
            <v>2.9193E-2</v>
          </cell>
          <cell r="G47">
            <v>1.3344E-2</v>
          </cell>
          <cell r="H47">
            <v>6.6253999999999993E-2</v>
          </cell>
          <cell r="I47">
            <v>1.2812E-2</v>
          </cell>
          <cell r="J47">
            <v>0.32455600000000001</v>
          </cell>
          <cell r="K47">
            <v>0.49315999999999999</v>
          </cell>
        </row>
        <row r="48">
          <cell r="C48" t="str">
            <v>MUAAAA20</v>
          </cell>
          <cell r="D48">
            <v>1.074E-2</v>
          </cell>
          <cell r="E48">
            <v>0.25119599999999997</v>
          </cell>
          <cell r="F48">
            <v>2.8598999999999999E-2</v>
          </cell>
          <cell r="G48">
            <v>2.5968999999999999E-2</v>
          </cell>
          <cell r="H48">
            <v>0.28652699999999998</v>
          </cell>
          <cell r="I48">
            <v>2.2081E-2</v>
          </cell>
          <cell r="J48">
            <v>0.14097299999999999</v>
          </cell>
          <cell r="K48">
            <v>0.49548799999999998</v>
          </cell>
        </row>
        <row r="49">
          <cell r="C49" t="str">
            <v>K0AH32</v>
          </cell>
          <cell r="D49">
            <v>9.4140000000000005E-3</v>
          </cell>
          <cell r="E49">
            <v>5.4434000000000003E-2</v>
          </cell>
          <cell r="F49">
            <v>2.8864000000000001E-2</v>
          </cell>
          <cell r="G49">
            <v>1.6338999999999999E-2</v>
          </cell>
          <cell r="H49">
            <v>5.7072999999999999E-2</v>
          </cell>
          <cell r="I49">
            <v>1.6837000000000001E-2</v>
          </cell>
          <cell r="J49">
            <v>0.34306500000000001</v>
          </cell>
          <cell r="K49">
            <v>0.488006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C2" t="str">
            <v>ZMB035D</v>
          </cell>
          <cell r="D2">
            <v>7.1710000000000003E-3</v>
          </cell>
          <cell r="E2">
            <v>4.5207999999999998E-2</v>
          </cell>
          <cell r="F2">
            <v>2.9495E-2</v>
          </cell>
          <cell r="G2">
            <v>1.2862999999999999E-2</v>
          </cell>
          <cell r="H2">
            <v>2.5658E-2</v>
          </cell>
          <cell r="I2">
            <v>1.3672E-2</v>
          </cell>
          <cell r="J2">
            <v>0.33641900000000002</v>
          </cell>
          <cell r="K2">
            <v>0.49285600000000002</v>
          </cell>
        </row>
        <row r="3">
          <cell r="C3" t="str">
            <v>ZMB045D</v>
          </cell>
          <cell r="D3">
            <v>1.125E-2</v>
          </cell>
          <cell r="E3">
            <v>0.112927</v>
          </cell>
          <cell r="F3">
            <v>2.9398000000000001E-2</v>
          </cell>
          <cell r="G3">
            <v>1.6709999999999999E-2</v>
          </cell>
          <cell r="H3">
            <v>0.107054</v>
          </cell>
          <cell r="I3">
            <v>1.4928E-2</v>
          </cell>
          <cell r="J3">
            <v>0.34378599999999998</v>
          </cell>
          <cell r="K3">
            <v>0.48089199999999999</v>
          </cell>
        </row>
        <row r="4">
          <cell r="C4" t="str">
            <v>ZMB089D</v>
          </cell>
          <cell r="D4">
            <v>8.9789999999999991E-3</v>
          </cell>
          <cell r="E4">
            <v>6.4834000000000003E-2</v>
          </cell>
          <cell r="F4">
            <v>2.9395999999999999E-2</v>
          </cell>
          <cell r="G4">
            <v>1.3204E-2</v>
          </cell>
          <cell r="H4">
            <v>5.6957000000000001E-2</v>
          </cell>
          <cell r="I4">
            <v>1.3816E-2</v>
          </cell>
          <cell r="J4">
            <v>0.309865</v>
          </cell>
          <cell r="K4">
            <v>0.50236700000000001</v>
          </cell>
        </row>
        <row r="5">
          <cell r="C5" t="str">
            <v>ZMB092D</v>
          </cell>
          <cell r="D5">
            <v>7.927E-3</v>
          </cell>
          <cell r="E5">
            <v>4.4276000000000003E-2</v>
          </cell>
          <cell r="F5">
            <v>2.9395999999999999E-2</v>
          </cell>
          <cell r="G5">
            <v>1.1922E-2</v>
          </cell>
          <cell r="H5">
            <v>2.4435999999999999E-2</v>
          </cell>
          <cell r="I5">
            <v>1.1962E-2</v>
          </cell>
          <cell r="J5">
            <v>0.37984200000000001</v>
          </cell>
          <cell r="K5">
            <v>0.49433899999999997</v>
          </cell>
        </row>
        <row r="6">
          <cell r="C6" t="str">
            <v>ZMB214D</v>
          </cell>
          <cell r="D6">
            <v>6.9800000000000001E-3</v>
          </cell>
          <cell r="E6">
            <v>0.109596</v>
          </cell>
          <cell r="F6">
            <v>2.9426999999999998E-2</v>
          </cell>
          <cell r="G6">
            <v>1.1776E-2</v>
          </cell>
          <cell r="H6">
            <v>8.6889999999999995E-2</v>
          </cell>
          <cell r="I6">
            <v>1.2692E-2</v>
          </cell>
          <cell r="J6">
            <v>0.27413300000000002</v>
          </cell>
          <cell r="K6">
            <v>0.49714599999999998</v>
          </cell>
        </row>
        <row r="7">
          <cell r="C7" t="str">
            <v>ZMB154D</v>
          </cell>
          <cell r="D7">
            <v>1.004E-2</v>
          </cell>
          <cell r="E7">
            <v>4.9389000000000002E-2</v>
          </cell>
          <cell r="F7">
            <v>2.9413999999999999E-2</v>
          </cell>
          <cell r="G7">
            <v>1.3783999999999999E-2</v>
          </cell>
          <cell r="H7">
            <v>3.4651000000000001E-2</v>
          </cell>
          <cell r="I7">
            <v>1.391E-2</v>
          </cell>
          <cell r="J7">
            <v>0.32991799999999999</v>
          </cell>
          <cell r="K7">
            <v>0.49145899999999998</v>
          </cell>
        </row>
        <row r="8">
          <cell r="C8" t="str">
            <v>UCAA79</v>
          </cell>
          <cell r="D8">
            <v>9.7450000000000002E-3</v>
          </cell>
          <cell r="E8">
            <v>8.3208000000000004E-2</v>
          </cell>
          <cell r="F8">
            <v>2.937E-2</v>
          </cell>
          <cell r="G8">
            <v>1.4983E-2</v>
          </cell>
          <cell r="H8">
            <v>7.3396000000000003E-2</v>
          </cell>
          <cell r="I8">
            <v>1.7072E-2</v>
          </cell>
          <cell r="J8">
            <v>0.33603100000000002</v>
          </cell>
          <cell r="K8">
            <v>0.49133199999999999</v>
          </cell>
        </row>
        <row r="9">
          <cell r="C9" t="str">
            <v>ZMC113D</v>
          </cell>
          <cell r="D9">
            <v>1.023E-2</v>
          </cell>
          <cell r="E9">
            <v>0.183556</v>
          </cell>
          <cell r="F9">
            <v>2.9468999999999999E-2</v>
          </cell>
          <cell r="G9">
            <v>1.9755999999999999E-2</v>
          </cell>
          <cell r="H9">
            <v>0.19923199999999999</v>
          </cell>
          <cell r="I9">
            <v>1.4389000000000001E-2</v>
          </cell>
          <cell r="J9">
            <v>0.38232300000000002</v>
          </cell>
          <cell r="K9">
            <v>0.47617900000000002</v>
          </cell>
        </row>
        <row r="10">
          <cell r="C10" t="str">
            <v>ZMC114D</v>
          </cell>
          <cell r="D10">
            <v>1.218E-2</v>
          </cell>
          <cell r="E10">
            <v>6.5839999999999996E-2</v>
          </cell>
          <cell r="F10">
            <v>2.9368999999999999E-2</v>
          </cell>
          <cell r="G10">
            <v>1.4600999999999999E-2</v>
          </cell>
          <cell r="H10">
            <v>6.6293000000000005E-2</v>
          </cell>
          <cell r="I10">
            <v>1.0848E-2</v>
          </cell>
          <cell r="J10">
            <v>0.372923</v>
          </cell>
          <cell r="K10">
            <v>0.480931</v>
          </cell>
        </row>
        <row r="11">
          <cell r="C11" t="str">
            <v>MUGAAB50</v>
          </cell>
          <cell r="D11">
            <v>8.5400000000000007E-3</v>
          </cell>
          <cell r="E11">
            <v>9.1313000000000005E-2</v>
          </cell>
          <cell r="F11">
            <v>2.9425E-2</v>
          </cell>
          <cell r="G11">
            <v>1.6136000000000001E-2</v>
          </cell>
          <cell r="H11">
            <v>6.5286999999999998E-2</v>
          </cell>
          <cell r="I11">
            <v>1.4271000000000001E-2</v>
          </cell>
          <cell r="J11">
            <v>0.452127</v>
          </cell>
          <cell r="K11">
            <v>0.484483</v>
          </cell>
        </row>
        <row r="12">
          <cell r="C12" t="str">
            <v>MUGAAA17</v>
          </cell>
          <cell r="D12">
            <v>1.754E-2</v>
          </cell>
          <cell r="E12">
            <v>0.13922399999999999</v>
          </cell>
          <cell r="F12">
            <v>2.9458999999999999E-2</v>
          </cell>
          <cell r="G12">
            <v>2.3675000000000002E-2</v>
          </cell>
          <cell r="H12">
            <v>0.13281499999999999</v>
          </cell>
          <cell r="I12">
            <v>1.9532000000000001E-2</v>
          </cell>
          <cell r="J12">
            <v>0.34836400000000001</v>
          </cell>
          <cell r="K12">
            <v>0.47269499999999998</v>
          </cell>
        </row>
        <row r="13">
          <cell r="C13" t="str">
            <v>MUAAAA88</v>
          </cell>
          <cell r="D13">
            <v>1.2630000000000001E-2</v>
          </cell>
          <cell r="E13">
            <v>0.123506</v>
          </cell>
          <cell r="F13">
            <v>2.9517999999999999E-2</v>
          </cell>
          <cell r="G13">
            <v>2.1159000000000001E-2</v>
          </cell>
          <cell r="H13">
            <v>0.115285</v>
          </cell>
          <cell r="I13">
            <v>1.8776000000000001E-2</v>
          </cell>
          <cell r="J13">
            <v>0.31721500000000002</v>
          </cell>
          <cell r="K13">
            <v>0.48408099999999998</v>
          </cell>
        </row>
        <row r="14">
          <cell r="C14" t="str">
            <v>MUGAAB13</v>
          </cell>
          <cell r="D14">
            <v>1.259E-2</v>
          </cell>
          <cell r="E14">
            <v>0.12879399999999999</v>
          </cell>
          <cell r="F14">
            <v>2.9359E-2</v>
          </cell>
          <cell r="G14">
            <v>1.6522999999999999E-2</v>
          </cell>
          <cell r="H14">
            <v>0.10395500000000001</v>
          </cell>
          <cell r="I14">
            <v>1.9844000000000001E-2</v>
          </cell>
          <cell r="J14">
            <v>0.27628399999999997</v>
          </cell>
          <cell r="K14">
            <v>0.498838</v>
          </cell>
        </row>
        <row r="15">
          <cell r="C15" t="str">
            <v>K0AH71</v>
          </cell>
          <cell r="D15">
            <v>5.274E-3</v>
          </cell>
          <cell r="E15">
            <v>0.13034799999999999</v>
          </cell>
          <cell r="F15">
            <v>2.9423000000000001E-2</v>
          </cell>
          <cell r="G15">
            <v>1.7852E-2</v>
          </cell>
          <cell r="H15">
            <v>0.13642799999999999</v>
          </cell>
          <cell r="I15">
            <v>1.528E-2</v>
          </cell>
          <cell r="J15">
            <v>0.356294</v>
          </cell>
          <cell r="K15">
            <v>0.47686600000000001</v>
          </cell>
        </row>
        <row r="16">
          <cell r="C16" t="str">
            <v>ZMB155D</v>
          </cell>
          <cell r="D16">
            <v>9.2800000000000001E-3</v>
          </cell>
          <cell r="E16">
            <v>5.0597000000000003E-2</v>
          </cell>
          <cell r="F16">
            <v>2.9378999999999999E-2</v>
          </cell>
          <cell r="G16">
            <v>1.4099E-2</v>
          </cell>
          <cell r="H16">
            <v>3.5722999999999998E-2</v>
          </cell>
          <cell r="I16">
            <v>1.3715E-2</v>
          </cell>
          <cell r="J16">
            <v>0.41155399999999998</v>
          </cell>
          <cell r="K16">
            <v>0.48782399999999998</v>
          </cell>
        </row>
        <row r="17">
          <cell r="C17" t="str">
            <v>ZMB161D</v>
          </cell>
          <cell r="D17">
            <v>6.4260000000000003E-3</v>
          </cell>
          <cell r="E17">
            <v>0.13402</v>
          </cell>
          <cell r="F17">
            <v>2.9398000000000001E-2</v>
          </cell>
          <cell r="G17">
            <v>2.1774999999999999E-2</v>
          </cell>
          <cell r="H17">
            <v>0.14330499999999999</v>
          </cell>
          <cell r="I17">
            <v>1.4368000000000001E-2</v>
          </cell>
          <cell r="J17">
            <v>0.35216900000000001</v>
          </cell>
          <cell r="K17">
            <v>0.475246</v>
          </cell>
        </row>
        <row r="18">
          <cell r="C18" t="str">
            <v>ZMB163D</v>
          </cell>
          <cell r="D18">
            <v>1.601E-2</v>
          </cell>
          <cell r="E18">
            <v>0.125803</v>
          </cell>
          <cell r="F18">
            <v>2.9409999999999999E-2</v>
          </cell>
          <cell r="G18">
            <v>2.1805999999999999E-2</v>
          </cell>
          <cell r="H18">
            <v>9.4993999999999995E-2</v>
          </cell>
          <cell r="I18">
            <v>1.6149E-2</v>
          </cell>
          <cell r="J18">
            <v>0.25626199999999999</v>
          </cell>
          <cell r="K18">
            <v>0.482047</v>
          </cell>
        </row>
        <row r="19">
          <cell r="C19" t="str">
            <v>QCAC53</v>
          </cell>
          <cell r="D19">
            <v>1.0109999999999999E-2</v>
          </cell>
          <cell r="E19">
            <v>9.5921999999999993E-2</v>
          </cell>
          <cell r="F19">
            <v>2.9388999999999998E-2</v>
          </cell>
          <cell r="G19">
            <v>1.5262E-2</v>
          </cell>
          <cell r="H19">
            <v>7.8108999999999998E-2</v>
          </cell>
          <cell r="I19">
            <v>1.9569E-2</v>
          </cell>
          <cell r="J19">
            <v>0.28630499999999998</v>
          </cell>
          <cell r="K19">
            <v>0.50174099999999999</v>
          </cell>
        </row>
        <row r="20">
          <cell r="C20" t="str">
            <v>ZMC116D</v>
          </cell>
          <cell r="D20">
            <v>0</v>
          </cell>
          <cell r="E20">
            <v>0.14773</v>
          </cell>
          <cell r="F20">
            <v>2.9387E-2</v>
          </cell>
          <cell r="G20">
            <v>1.4303E-2</v>
          </cell>
          <cell r="H20">
            <v>0.13572600000000001</v>
          </cell>
          <cell r="I20">
            <v>1.5181E-2</v>
          </cell>
          <cell r="J20">
            <v>0.26701200000000003</v>
          </cell>
          <cell r="K20">
            <v>0.49501000000000001</v>
          </cell>
        </row>
        <row r="21">
          <cell r="C21" t="str">
            <v>ZMC117D</v>
          </cell>
          <cell r="D21">
            <v>5.9350000000000002E-3</v>
          </cell>
          <cell r="E21">
            <v>6.6192000000000001E-2</v>
          </cell>
          <cell r="F21">
            <v>2.9335E-2</v>
          </cell>
          <cell r="G21">
            <v>1.406E-2</v>
          </cell>
          <cell r="H21">
            <v>5.3712000000000003E-2</v>
          </cell>
          <cell r="I21">
            <v>1.5751000000000001E-2</v>
          </cell>
          <cell r="J21">
            <v>0.30432199999999998</v>
          </cell>
          <cell r="K21">
            <v>0.492535</v>
          </cell>
        </row>
        <row r="22">
          <cell r="C22" t="str">
            <v>ZMC125D</v>
          </cell>
          <cell r="D22">
            <v>1.174E-2</v>
          </cell>
          <cell r="E22">
            <v>0.137595</v>
          </cell>
          <cell r="F22">
            <v>2.9361999999999999E-2</v>
          </cell>
          <cell r="G22">
            <v>1.3304E-2</v>
          </cell>
          <cell r="H22">
            <v>0.123294</v>
          </cell>
          <cell r="I22">
            <v>1.4364E-2</v>
          </cell>
          <cell r="J22">
            <v>0.27099099999999998</v>
          </cell>
          <cell r="K22">
            <v>0.49813099999999999</v>
          </cell>
        </row>
        <row r="23">
          <cell r="C23" t="str">
            <v>MUGAAB21</v>
          </cell>
          <cell r="D23">
            <v>6.6429999999999996E-3</v>
          </cell>
          <cell r="E23">
            <v>6.8019999999999997E-2</v>
          </cell>
          <cell r="F23">
            <v>2.9375999999999999E-2</v>
          </cell>
          <cell r="G23">
            <v>1.4685999999999999E-2</v>
          </cell>
          <cell r="H23">
            <v>5.9221000000000003E-2</v>
          </cell>
          <cell r="I23">
            <v>1.5698E-2</v>
          </cell>
          <cell r="J23">
            <v>0.31600099999999998</v>
          </cell>
          <cell r="K23">
            <v>0.49883499999999997</v>
          </cell>
        </row>
        <row r="24">
          <cell r="C24" t="str">
            <v>MUGAAB39</v>
          </cell>
          <cell r="D24">
            <v>1.8329999999999999E-2</v>
          </cell>
          <cell r="E24">
            <v>0.128749</v>
          </cell>
          <cell r="F24">
            <v>2.9218999999999998E-2</v>
          </cell>
          <cell r="G24">
            <v>1.7069999999999998E-2</v>
          </cell>
          <cell r="H24">
            <v>0.11480600000000001</v>
          </cell>
          <cell r="I24">
            <v>1.5266E-2</v>
          </cell>
          <cell r="J24">
            <v>0.33032699999999998</v>
          </cell>
          <cell r="K24">
            <v>0.48463000000000001</v>
          </cell>
        </row>
        <row r="25">
          <cell r="C25" t="str">
            <v>MUAAAA58</v>
          </cell>
          <cell r="D25">
            <v>6.4700000000000001E-3</v>
          </cell>
          <cell r="E25">
            <v>0.121047</v>
          </cell>
          <cell r="F25">
            <v>2.9118999999999999E-2</v>
          </cell>
          <cell r="G25">
            <v>2.1926999999999999E-2</v>
          </cell>
          <cell r="H25">
            <v>0.110042</v>
          </cell>
          <cell r="I25">
            <v>1.5242E-2</v>
          </cell>
          <cell r="J25">
            <v>0.43157299999999998</v>
          </cell>
          <cell r="K25">
            <v>0.46986699999999998</v>
          </cell>
        </row>
        <row r="26">
          <cell r="C26" t="str">
            <v>UCAA77</v>
          </cell>
          <cell r="D26">
            <v>5.8529999999999997E-3</v>
          </cell>
          <cell r="E26">
            <v>3.8837000000000003E-2</v>
          </cell>
          <cell r="F26">
            <v>2.9440999999999998E-2</v>
          </cell>
          <cell r="G26">
            <v>1.3533999999999999E-2</v>
          </cell>
          <cell r="H26">
            <v>4.6698999999999997E-2</v>
          </cell>
          <cell r="I26">
            <v>1.3304E-2</v>
          </cell>
          <cell r="J26">
            <v>0.38910600000000001</v>
          </cell>
          <cell r="K26">
            <v>0.48662499999999997</v>
          </cell>
        </row>
        <row r="27">
          <cell r="C27" t="str">
            <v>MUGAAA22</v>
          </cell>
          <cell r="D27">
            <v>6.6709999999999998E-3</v>
          </cell>
          <cell r="E27">
            <v>4.3809000000000001E-2</v>
          </cell>
          <cell r="F27">
            <v>2.9350000000000001E-2</v>
          </cell>
          <cell r="G27">
            <v>1.4402999999999999E-2</v>
          </cell>
          <cell r="H27">
            <v>2.2785E-2</v>
          </cell>
          <cell r="I27">
            <v>1.1287999999999999E-2</v>
          </cell>
          <cell r="J27">
            <v>0.39318199999999998</v>
          </cell>
          <cell r="K27">
            <v>0.487203</v>
          </cell>
        </row>
        <row r="28">
          <cell r="C28" t="str">
            <v>K0AH74</v>
          </cell>
          <cell r="D28">
            <v>1.423E-2</v>
          </cell>
          <cell r="E28">
            <v>6.4623E-2</v>
          </cell>
          <cell r="F28">
            <v>2.9371999999999999E-2</v>
          </cell>
          <cell r="G28">
            <v>1.4191E-2</v>
          </cell>
          <cell r="H28">
            <v>6.2106000000000001E-2</v>
          </cell>
          <cell r="I28">
            <v>1.3214999999999999E-2</v>
          </cell>
          <cell r="J28">
            <v>0.33738699999999999</v>
          </cell>
          <cell r="K28">
            <v>0.48670400000000003</v>
          </cell>
        </row>
        <row r="29">
          <cell r="C29" t="str">
            <v>ZMG109B</v>
          </cell>
          <cell r="D29">
            <v>1.291E-2</v>
          </cell>
          <cell r="E29">
            <v>0.13014100000000001</v>
          </cell>
          <cell r="F29">
            <v>2.9347999999999999E-2</v>
          </cell>
          <cell r="G29">
            <v>1.6927999999999999E-2</v>
          </cell>
          <cell r="H29">
            <v>0.13153999999999999</v>
          </cell>
          <cell r="I29">
            <v>1.8509000000000001E-2</v>
          </cell>
          <cell r="J29">
            <v>0.23761599999999999</v>
          </cell>
          <cell r="K29">
            <v>0.50955300000000003</v>
          </cell>
        </row>
        <row r="30">
          <cell r="C30" t="str">
            <v>ZMG109C</v>
          </cell>
          <cell r="D30">
            <v>7.4869999999999997E-3</v>
          </cell>
          <cell r="E30">
            <v>6.4834000000000003E-2</v>
          </cell>
          <cell r="F30">
            <v>2.9319000000000001E-2</v>
          </cell>
          <cell r="G30">
            <v>1.9123999999999999E-2</v>
          </cell>
          <cell r="H30">
            <v>5.9686000000000003E-2</v>
          </cell>
          <cell r="I30">
            <v>1.8921E-2</v>
          </cell>
          <cell r="J30">
            <v>0.30532399999999998</v>
          </cell>
          <cell r="K30">
            <v>0.504251</v>
          </cell>
        </row>
        <row r="31">
          <cell r="C31" t="str">
            <v>ZMG096B</v>
          </cell>
          <cell r="D31">
            <v>5.5700000000000003E-3</v>
          </cell>
          <cell r="E31">
            <v>0.11554399999999999</v>
          </cell>
          <cell r="F31">
            <v>2.9411E-2</v>
          </cell>
          <cell r="G31">
            <v>2.2159000000000002E-2</v>
          </cell>
          <cell r="H31">
            <v>0.123318</v>
          </cell>
          <cell r="I31">
            <v>1.4957E-2</v>
          </cell>
          <cell r="J31">
            <v>0.40259099999999998</v>
          </cell>
          <cell r="K31">
            <v>0.47245900000000002</v>
          </cell>
        </row>
        <row r="32">
          <cell r="C32" t="str">
            <v>ZMG096C</v>
          </cell>
          <cell r="D32">
            <v>8.2880000000000002E-3</v>
          </cell>
          <cell r="E32">
            <v>0.40846700000000002</v>
          </cell>
          <cell r="F32">
            <v>2.9423000000000001E-2</v>
          </cell>
          <cell r="G32">
            <v>4.9967999999999999E-2</v>
          </cell>
          <cell r="H32">
            <v>0.42901800000000001</v>
          </cell>
          <cell r="I32">
            <v>2.8663999999999999E-2</v>
          </cell>
          <cell r="J32">
            <v>0.75539900000000004</v>
          </cell>
          <cell r="K32">
            <v>0.42032900000000001</v>
          </cell>
        </row>
        <row r="33">
          <cell r="C33" t="str">
            <v>ZMG096D</v>
          </cell>
          <cell r="D33">
            <v>7.345E-3</v>
          </cell>
          <cell r="E33">
            <v>8.0041000000000001E-2</v>
          </cell>
          <cell r="F33">
            <v>2.9432E-2</v>
          </cell>
          <cell r="G33">
            <v>1.4508999999999999E-2</v>
          </cell>
          <cell r="H33">
            <v>7.5161000000000006E-2</v>
          </cell>
          <cell r="I33">
            <v>1.7002E-2</v>
          </cell>
          <cell r="J33">
            <v>0.34792699999999999</v>
          </cell>
          <cell r="K33">
            <v>0.48825299999999999</v>
          </cell>
        </row>
        <row r="34">
          <cell r="C34" t="str">
            <v>ZMG082B</v>
          </cell>
          <cell r="D34">
            <v>1.4160000000000001E-2</v>
          </cell>
          <cell r="E34">
            <v>4.6023000000000001E-2</v>
          </cell>
          <cell r="F34">
            <v>2.9350000000000001E-2</v>
          </cell>
          <cell r="G34">
            <v>1.7000000000000001E-2</v>
          </cell>
          <cell r="H34">
            <v>4.7676999999999997E-2</v>
          </cell>
          <cell r="I34">
            <v>1.5952999999999998E-2</v>
          </cell>
          <cell r="J34">
            <v>0.40607799999999999</v>
          </cell>
          <cell r="K34">
            <v>0.48293900000000001</v>
          </cell>
        </row>
        <row r="35">
          <cell r="C35" t="str">
            <v>ZMG082C</v>
          </cell>
          <cell r="D35">
            <v>1.09E-2</v>
          </cell>
          <cell r="E35">
            <v>4.5808000000000001E-2</v>
          </cell>
          <cell r="F35">
            <v>2.9340999999999999E-2</v>
          </cell>
          <cell r="G35">
            <v>1.4888999999999999E-2</v>
          </cell>
          <cell r="H35">
            <v>5.083E-2</v>
          </cell>
          <cell r="I35">
            <v>1.6905E-2</v>
          </cell>
          <cell r="J35">
            <v>0.39361699999999999</v>
          </cell>
          <cell r="K35">
            <v>0.48877599999999999</v>
          </cell>
        </row>
        <row r="36">
          <cell r="C36" t="str">
            <v>ZMG070B</v>
          </cell>
          <cell r="D36">
            <v>8.4100000000000008E-3</v>
          </cell>
          <cell r="E36">
            <v>6.0468000000000001E-2</v>
          </cell>
          <cell r="F36">
            <v>2.9248E-2</v>
          </cell>
          <cell r="G36">
            <v>1.4938E-2</v>
          </cell>
          <cell r="H36">
            <v>7.6926999999999995E-2</v>
          </cell>
          <cell r="I36">
            <v>1.566E-2</v>
          </cell>
          <cell r="J36">
            <v>0.35088200000000003</v>
          </cell>
          <cell r="K36">
            <v>0.49115399999999998</v>
          </cell>
        </row>
        <row r="37">
          <cell r="C37" t="str">
            <v>ZMG070C</v>
          </cell>
          <cell r="D37">
            <v>9.1940000000000008E-3</v>
          </cell>
          <cell r="E37">
            <v>0.14844599999999999</v>
          </cell>
          <cell r="F37">
            <v>2.9298000000000001E-2</v>
          </cell>
          <cell r="G37">
            <v>1.4902E-2</v>
          </cell>
          <cell r="H37">
            <v>0.188419</v>
          </cell>
          <cell r="I37">
            <v>2.0175999999999999E-2</v>
          </cell>
          <cell r="J37">
            <v>0.25650699999999999</v>
          </cell>
          <cell r="K37">
            <v>0.50221400000000005</v>
          </cell>
        </row>
        <row r="38">
          <cell r="C38" t="str">
            <v>ZMG066B</v>
          </cell>
          <cell r="D38">
            <v>1.4279999999999999E-2</v>
          </cell>
          <cell r="E38">
            <v>0.15893299999999999</v>
          </cell>
          <cell r="F38">
            <v>2.9232999999999999E-2</v>
          </cell>
          <cell r="G38">
            <v>1.5263000000000001E-2</v>
          </cell>
          <cell r="H38">
            <v>0.19206999999999999</v>
          </cell>
          <cell r="I38">
            <v>1.8055000000000002E-2</v>
          </cell>
          <cell r="J38">
            <v>0.25428099999999998</v>
          </cell>
          <cell r="K38">
            <v>0.49414200000000003</v>
          </cell>
        </row>
        <row r="39">
          <cell r="C39" t="str">
            <v>ZMG066C</v>
          </cell>
          <cell r="D39">
            <v>1.1900000000000001E-2</v>
          </cell>
          <cell r="E39">
            <v>0.13691700000000001</v>
          </cell>
          <cell r="F39">
            <v>2.9329000000000001E-2</v>
          </cell>
          <cell r="G39">
            <v>1.4348E-2</v>
          </cell>
          <cell r="H39">
            <v>0.168351</v>
          </cell>
          <cell r="I39">
            <v>1.7089E-2</v>
          </cell>
          <cell r="J39">
            <v>0.29498000000000002</v>
          </cell>
          <cell r="K39">
            <v>0.48920200000000003</v>
          </cell>
        </row>
        <row r="40">
          <cell r="C40" t="str">
            <v>ZMG064B</v>
          </cell>
          <cell r="D40">
            <v>0</v>
          </cell>
          <cell r="E40">
            <v>0.110856</v>
          </cell>
          <cell r="F40">
            <v>2.9482000000000001E-2</v>
          </cell>
          <cell r="G40">
            <v>1.8807999999999998E-2</v>
          </cell>
          <cell r="H40">
            <v>0.13111999999999999</v>
          </cell>
          <cell r="I40">
            <v>1.8821999999999998E-2</v>
          </cell>
          <cell r="J40">
            <v>0.28423799999999999</v>
          </cell>
          <cell r="K40">
            <v>0.48669400000000002</v>
          </cell>
        </row>
        <row r="41">
          <cell r="C41" t="str">
            <v>ZMG064C</v>
          </cell>
          <cell r="D41">
            <v>1.5299999999999999E-2</v>
          </cell>
          <cell r="E41">
            <v>8.5438E-2</v>
          </cell>
          <cell r="F41">
            <v>2.9499000000000001E-2</v>
          </cell>
          <cell r="G41">
            <v>1.6681000000000001E-2</v>
          </cell>
          <cell r="H41">
            <v>8.0708000000000002E-2</v>
          </cell>
          <cell r="I41">
            <v>1.6944000000000001E-2</v>
          </cell>
          <cell r="J41">
            <v>0.30229800000000001</v>
          </cell>
          <cell r="K41">
            <v>0.48430000000000001</v>
          </cell>
        </row>
        <row r="42">
          <cell r="C42" t="str">
            <v>ZMG064D</v>
          </cell>
          <cell r="D42">
            <v>1.044E-2</v>
          </cell>
          <cell r="E42">
            <v>0.118786</v>
          </cell>
          <cell r="F42">
            <v>2.9305000000000001E-2</v>
          </cell>
          <cell r="G42">
            <v>1.3722E-2</v>
          </cell>
          <cell r="H42">
            <v>0.156224</v>
          </cell>
          <cell r="I42">
            <v>1.5546000000000001E-2</v>
          </cell>
          <cell r="J42">
            <v>0.27738299999999999</v>
          </cell>
          <cell r="K42">
            <v>0.49632799999999999</v>
          </cell>
        </row>
        <row r="43">
          <cell r="C43" t="str">
            <v>ZMG060B</v>
          </cell>
          <cell r="D43">
            <v>7.7400000000000004E-3</v>
          </cell>
          <cell r="E43">
            <v>6.9074999999999998E-2</v>
          </cell>
          <cell r="F43">
            <v>2.9193E-2</v>
          </cell>
          <cell r="G43">
            <v>1.7000000000000001E-2</v>
          </cell>
          <cell r="H43">
            <v>7.0458999999999994E-2</v>
          </cell>
          <cell r="I43">
            <v>1.8134000000000001E-2</v>
          </cell>
          <cell r="J43">
            <v>0.32270399999999999</v>
          </cell>
          <cell r="K43">
            <v>0.48757400000000001</v>
          </cell>
        </row>
        <row r="44">
          <cell r="C44" t="str">
            <v>ZMG060C</v>
          </cell>
          <cell r="D44">
            <v>1.243E-2</v>
          </cell>
          <cell r="E44">
            <v>0.12964500000000001</v>
          </cell>
          <cell r="F44">
            <v>2.9246999999999999E-2</v>
          </cell>
          <cell r="G44">
            <v>2.0024E-2</v>
          </cell>
          <cell r="H44">
            <v>0.15568000000000001</v>
          </cell>
          <cell r="I44">
            <v>1.9105E-2</v>
          </cell>
          <cell r="J44">
            <v>0.274754</v>
          </cell>
          <cell r="K44">
            <v>0.48691099999999998</v>
          </cell>
        </row>
        <row r="45">
          <cell r="C45" t="str">
            <v>ZMG060D</v>
          </cell>
          <cell r="D45">
            <v>1.025E-2</v>
          </cell>
          <cell r="E45">
            <v>9.1731999999999994E-2</v>
          </cell>
          <cell r="F45">
            <v>2.9288999999999999E-2</v>
          </cell>
          <cell r="G45">
            <v>2.1954999999999999E-2</v>
          </cell>
          <cell r="H45">
            <v>9.5449000000000006E-2</v>
          </cell>
          <cell r="I45">
            <v>1.5733E-2</v>
          </cell>
          <cell r="J45">
            <v>0.39411400000000002</v>
          </cell>
          <cell r="K45">
            <v>0.470829</v>
          </cell>
        </row>
        <row r="46">
          <cell r="C46" t="str">
            <v>ZMH003C</v>
          </cell>
          <cell r="D46">
            <v>5.6020000000000002E-3</v>
          </cell>
          <cell r="E46">
            <v>8.8461999999999999E-2</v>
          </cell>
          <cell r="F46">
            <v>2.9128999999999999E-2</v>
          </cell>
          <cell r="G46">
            <v>1.8919999999999999E-2</v>
          </cell>
          <cell r="H46">
            <v>0.110984</v>
          </cell>
          <cell r="I46">
            <v>2.1547E-2</v>
          </cell>
          <cell r="J46">
            <v>0.33505000000000001</v>
          </cell>
          <cell r="K46">
            <v>0.48707600000000001</v>
          </cell>
        </row>
        <row r="47">
          <cell r="C47" t="str">
            <v>ZMH006C</v>
          </cell>
          <cell r="D47">
            <v>7.9830000000000005E-3</v>
          </cell>
          <cell r="E47">
            <v>8.2416000000000003E-2</v>
          </cell>
          <cell r="F47">
            <v>2.9277000000000001E-2</v>
          </cell>
          <cell r="G47">
            <v>1.6334000000000001E-2</v>
          </cell>
          <cell r="H47">
            <v>9.0707999999999997E-2</v>
          </cell>
          <cell r="I47">
            <v>1.3037999999999999E-2</v>
          </cell>
          <cell r="J47">
            <v>0.44130999999999998</v>
          </cell>
          <cell r="K47">
            <v>0.47787400000000002</v>
          </cell>
        </row>
        <row r="48">
          <cell r="C48" t="str">
            <v>ZMH008C</v>
          </cell>
          <cell r="D48">
            <v>0.28000000000000003</v>
          </cell>
          <cell r="E48">
            <v>0.255409</v>
          </cell>
          <cell r="F48">
            <v>2.9263999999999998E-2</v>
          </cell>
          <cell r="G48">
            <v>3.8073999999999997E-2</v>
          </cell>
          <cell r="H48">
            <v>0.22609000000000001</v>
          </cell>
          <cell r="I48">
            <v>2.4267E-2</v>
          </cell>
          <cell r="J48">
            <v>0.65645500000000001</v>
          </cell>
          <cell r="K48">
            <v>0.44126300000000002</v>
          </cell>
        </row>
        <row r="49">
          <cell r="C49" t="str">
            <v>ZMH013C</v>
          </cell>
          <cell r="D49">
            <v>6.0540000000000004E-3</v>
          </cell>
          <cell r="E49">
            <v>7.0949999999999999E-2</v>
          </cell>
          <cell r="F49">
            <v>2.9219999999999999E-2</v>
          </cell>
          <cell r="G49">
            <v>1.5629000000000001E-2</v>
          </cell>
          <cell r="H49">
            <v>7.8506000000000006E-2</v>
          </cell>
          <cell r="I49">
            <v>1.5633999999999999E-2</v>
          </cell>
          <cell r="J49">
            <v>0.33641300000000002</v>
          </cell>
          <cell r="K49">
            <v>0.48778199999999999</v>
          </cell>
        </row>
        <row r="50">
          <cell r="C50" t="str">
            <v>ZMH014C</v>
          </cell>
          <cell r="D50">
            <v>1.396E-2</v>
          </cell>
          <cell r="E50">
            <v>5.9811000000000003E-2</v>
          </cell>
          <cell r="F50">
            <v>2.9208000000000001E-2</v>
          </cell>
          <cell r="G50">
            <v>1.5115999999999999E-2</v>
          </cell>
          <cell r="H50">
            <v>5.2512000000000003E-2</v>
          </cell>
          <cell r="I50">
            <v>1.7455999999999999E-2</v>
          </cell>
          <cell r="J50">
            <v>0.31519000000000003</v>
          </cell>
          <cell r="K50">
            <v>0.49070599999999998</v>
          </cell>
        </row>
        <row r="51">
          <cell r="C51" t="str">
            <v>ZMH015C</v>
          </cell>
          <cell r="D51">
            <v>7.9469999999999992E-3</v>
          </cell>
          <cell r="E51">
            <v>0.27665800000000002</v>
          </cell>
          <cell r="F51">
            <v>2.9444000000000001E-2</v>
          </cell>
          <cell r="G51">
            <v>3.5187000000000003E-2</v>
          </cell>
          <cell r="H51">
            <v>0.28370699999999999</v>
          </cell>
          <cell r="I51">
            <v>2.1264000000000002E-2</v>
          </cell>
          <cell r="J51">
            <v>0.62931700000000002</v>
          </cell>
          <cell r="K51">
            <v>0.442162</v>
          </cell>
        </row>
        <row r="52">
          <cell r="C52" t="str">
            <v>ZMH017C</v>
          </cell>
          <cell r="D52">
            <v>1.043E-2</v>
          </cell>
          <cell r="E52">
            <v>0.10383299999999999</v>
          </cell>
          <cell r="F52">
            <v>2.9232000000000001E-2</v>
          </cell>
          <cell r="G52">
            <v>2.0871000000000001E-2</v>
          </cell>
          <cell r="H52">
            <v>0.121625</v>
          </cell>
          <cell r="I52">
            <v>1.4851E-2</v>
          </cell>
          <cell r="J52">
            <v>0.38108199999999998</v>
          </cell>
          <cell r="K52">
            <v>0.47286800000000001</v>
          </cell>
        </row>
        <row r="53">
          <cell r="C53" t="str">
            <v>ZMH019C</v>
          </cell>
          <cell r="D53">
            <v>9.1450000000000004E-3</v>
          </cell>
          <cell r="E53">
            <v>0.14413300000000001</v>
          </cell>
          <cell r="F53">
            <v>2.9248E-2</v>
          </cell>
          <cell r="G53">
            <v>1.7385000000000001E-2</v>
          </cell>
          <cell r="H53">
            <v>0.16847400000000001</v>
          </cell>
          <cell r="I53">
            <v>1.9904999999999999E-2</v>
          </cell>
          <cell r="J53">
            <v>0.32103100000000001</v>
          </cell>
          <cell r="K53">
            <v>0.48550500000000002</v>
          </cell>
        </row>
        <row r="54">
          <cell r="C54" t="str">
            <v>ZMH021C</v>
          </cell>
          <cell r="D54">
            <v>7.3559999999999997E-3</v>
          </cell>
          <cell r="E54">
            <v>8.8487999999999997E-2</v>
          </cell>
          <cell r="F54">
            <v>2.9243999999999999E-2</v>
          </cell>
          <cell r="G54">
            <v>1.7042000000000002E-2</v>
          </cell>
          <cell r="H54">
            <v>4.7159E-2</v>
          </cell>
          <cell r="I54">
            <v>1.6233999999999998E-2</v>
          </cell>
          <cell r="J54">
            <v>0.32325599999999999</v>
          </cell>
          <cell r="K54">
            <v>0.49755199999999999</v>
          </cell>
        </row>
        <row r="55">
          <cell r="C55" t="str">
            <v>ZMH027C</v>
          </cell>
          <cell r="D55">
            <v>9.6690000000000005E-3</v>
          </cell>
          <cell r="E55">
            <v>4.7622999999999999E-2</v>
          </cell>
          <cell r="F55">
            <v>2.9288999999999999E-2</v>
          </cell>
          <cell r="G55">
            <v>1.5790999999999999E-2</v>
          </cell>
          <cell r="H55">
            <v>5.1739E-2</v>
          </cell>
          <cell r="I55">
            <v>1.4821000000000001E-2</v>
          </cell>
          <cell r="J55">
            <v>0.36211399999999999</v>
          </cell>
          <cell r="K55">
            <v>0.48474200000000001</v>
          </cell>
        </row>
        <row r="56">
          <cell r="C56" t="str">
            <v>ZMH029B</v>
          </cell>
          <cell r="D56">
            <v>1.278E-2</v>
          </cell>
          <cell r="E56">
            <v>0.158773</v>
          </cell>
          <cell r="F56">
            <v>2.9277999999999998E-2</v>
          </cell>
          <cell r="G56">
            <v>2.0723999999999999E-2</v>
          </cell>
          <cell r="H56">
            <v>8.2671999999999995E-2</v>
          </cell>
          <cell r="I56">
            <v>1.9036999999999998E-2</v>
          </cell>
          <cell r="J56">
            <v>0.489873</v>
          </cell>
          <cell r="K56">
            <v>0.48725000000000002</v>
          </cell>
        </row>
        <row r="57">
          <cell r="C57" t="str">
            <v>ZMH030C</v>
          </cell>
          <cell r="D57">
            <v>6.143E-3</v>
          </cell>
          <cell r="E57">
            <v>6.8780999999999995E-2</v>
          </cell>
          <cell r="F57">
            <v>2.9186E-2</v>
          </cell>
          <cell r="G57">
            <v>1.6803999999999999E-2</v>
          </cell>
          <cell r="H57">
            <v>7.1249000000000007E-2</v>
          </cell>
          <cell r="I57">
            <v>2.0163E-2</v>
          </cell>
          <cell r="J57">
            <v>0.30554700000000001</v>
          </cell>
          <cell r="K57">
            <v>0.49811899999999998</v>
          </cell>
        </row>
        <row r="58">
          <cell r="C58" t="str">
            <v>ZMH031C</v>
          </cell>
          <cell r="D58">
            <v>1.5049999999999999E-2</v>
          </cell>
          <cell r="E58">
            <v>0.56171599999999999</v>
          </cell>
          <cell r="F58">
            <v>2.8882999999999999E-2</v>
          </cell>
          <cell r="G58">
            <v>4.8874000000000001E-2</v>
          </cell>
          <cell r="H58">
            <v>0.77448099999999998</v>
          </cell>
          <cell r="I58">
            <v>4.7990999999999999E-2</v>
          </cell>
          <cell r="J58">
            <v>1.6173E-2</v>
          </cell>
          <cell r="K58">
            <v>0.486066</v>
          </cell>
        </row>
        <row r="59">
          <cell r="C59" t="str">
            <v>ZMH034C</v>
          </cell>
          <cell r="D59">
            <v>1.1560000000000001E-2</v>
          </cell>
          <cell r="E59">
            <v>6.9170999999999996E-2</v>
          </cell>
          <cell r="F59">
            <v>2.9274000000000001E-2</v>
          </cell>
          <cell r="G59">
            <v>1.576E-2</v>
          </cell>
          <cell r="H59">
            <v>7.3066999999999993E-2</v>
          </cell>
          <cell r="I59">
            <v>1.9081999999999998E-2</v>
          </cell>
          <cell r="J59">
            <v>0.30662600000000001</v>
          </cell>
          <cell r="K59">
            <v>0.49776100000000001</v>
          </cell>
        </row>
        <row r="60">
          <cell r="C60" t="str">
            <v>K0AJ40</v>
          </cell>
          <cell r="D60">
            <v>1.243E-2</v>
          </cell>
          <cell r="E60">
            <v>9.7562999999999997E-2</v>
          </cell>
          <cell r="F60">
            <v>2.9332E-2</v>
          </cell>
          <cell r="G60">
            <v>1.4751E-2</v>
          </cell>
          <cell r="H60">
            <v>8.9427999999999994E-2</v>
          </cell>
          <cell r="I60">
            <v>1.7867000000000001E-2</v>
          </cell>
          <cell r="J60">
            <v>0.26955400000000002</v>
          </cell>
          <cell r="K60">
            <v>0.49948100000000001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C2" t="str">
            <v>ZMG047C</v>
          </cell>
          <cell r="D2">
            <v>5.5110000000000003E-3</v>
          </cell>
          <cell r="E2">
            <v>9.2117000000000004E-2</v>
          </cell>
          <cell r="F2">
            <v>2.9384E-2</v>
          </cell>
          <cell r="G2">
            <v>2.3380000000000001E-2</v>
          </cell>
          <cell r="H2">
            <v>0.106448</v>
          </cell>
          <cell r="I2">
            <v>1.7944000000000002E-2</v>
          </cell>
          <cell r="J2">
            <v>0.37493700000000002</v>
          </cell>
          <cell r="K2">
            <v>0.46962799999999999</v>
          </cell>
        </row>
        <row r="3">
          <cell r="C3" t="str">
            <v>UCAA18</v>
          </cell>
          <cell r="D3">
            <v>1.387E-2</v>
          </cell>
          <cell r="E3">
            <v>9.3114000000000002E-2</v>
          </cell>
          <cell r="F3">
            <v>2.9328E-2</v>
          </cell>
          <cell r="G3">
            <v>2.2262000000000001E-2</v>
          </cell>
          <cell r="H3">
            <v>9.0635999999999994E-2</v>
          </cell>
          <cell r="I3">
            <v>1.482E-2</v>
          </cell>
          <cell r="J3">
            <v>0.37921700000000003</v>
          </cell>
          <cell r="K3">
            <v>0.47146300000000002</v>
          </cell>
        </row>
        <row r="4">
          <cell r="C4" t="str">
            <v>UCAA28</v>
          </cell>
          <cell r="D4">
            <v>1.078E-2</v>
          </cell>
          <cell r="E4">
            <v>0.27793299999999999</v>
          </cell>
          <cell r="F4">
            <v>2.9330999999999999E-2</v>
          </cell>
          <cell r="G4">
            <v>4.0677999999999999E-2</v>
          </cell>
          <cell r="H4">
            <v>0.27965800000000002</v>
          </cell>
          <cell r="I4">
            <v>2.3913E-2</v>
          </cell>
          <cell r="J4">
            <v>0.66028200000000004</v>
          </cell>
          <cell r="K4">
            <v>0.43109599999999998</v>
          </cell>
        </row>
        <row r="5">
          <cell r="C5" t="str">
            <v>MLAA65</v>
          </cell>
          <cell r="D5">
            <v>6.2789999999999999E-3</v>
          </cell>
          <cell r="E5">
            <v>0.152979</v>
          </cell>
          <cell r="F5">
            <v>2.9366E-2</v>
          </cell>
          <cell r="G5">
            <v>3.1016999999999999E-2</v>
          </cell>
          <cell r="H5">
            <v>0.17501700000000001</v>
          </cell>
          <cell r="I5">
            <v>2.0466000000000002E-2</v>
          </cell>
          <cell r="J5">
            <v>0.42857200000000001</v>
          </cell>
          <cell r="K5">
            <v>0.46328000000000003</v>
          </cell>
        </row>
        <row r="6">
          <cell r="C6" t="str">
            <v>K0AJ31</v>
          </cell>
          <cell r="D6">
            <v>1.24E-2</v>
          </cell>
          <cell r="E6">
            <v>0.20297699999999999</v>
          </cell>
          <cell r="F6">
            <v>2.9350000000000001E-2</v>
          </cell>
          <cell r="G6">
            <v>1.8010000000000002E-2</v>
          </cell>
          <cell r="H6">
            <v>0.211752</v>
          </cell>
          <cell r="I6">
            <v>2.4153999999999998E-2</v>
          </cell>
          <cell r="J6">
            <v>0.231541</v>
          </cell>
          <cell r="K6">
            <v>0.49874099999999999</v>
          </cell>
        </row>
        <row r="7">
          <cell r="C7" t="str">
            <v>ZMH043C</v>
          </cell>
          <cell r="D7">
            <v>8.6490000000000004E-3</v>
          </cell>
          <cell r="E7">
            <v>0.23840500000000001</v>
          </cell>
          <cell r="F7">
            <v>2.9395000000000001E-2</v>
          </cell>
          <cell r="G7">
            <v>2.7786999999999999E-2</v>
          </cell>
          <cell r="H7">
            <v>0.22722600000000001</v>
          </cell>
          <cell r="I7">
            <v>1.9694E-2</v>
          </cell>
          <cell r="J7">
            <v>0.63318099999999999</v>
          </cell>
          <cell r="K7">
            <v>0.450824</v>
          </cell>
        </row>
        <row r="8">
          <cell r="C8" t="str">
            <v>ZMH048C</v>
          </cell>
          <cell r="D8">
            <v>1.5599999999999999E-2</v>
          </cell>
          <cell r="E8">
            <v>5.0585999999999999E-2</v>
          </cell>
          <cell r="F8">
            <v>2.9264999999999999E-2</v>
          </cell>
          <cell r="G8">
            <v>1.3691999999999999E-2</v>
          </cell>
          <cell r="H8">
            <v>4.9713E-2</v>
          </cell>
          <cell r="I8">
            <v>1.5805E-2</v>
          </cell>
          <cell r="J8">
            <v>0.34126000000000001</v>
          </cell>
          <cell r="K8">
            <v>0.49010500000000001</v>
          </cell>
        </row>
        <row r="9">
          <cell r="C9" t="str">
            <v>ZMH058C</v>
          </cell>
          <cell r="D9">
            <v>1.078E-2</v>
          </cell>
          <cell r="E9">
            <v>5.4579999999999997E-2</v>
          </cell>
          <cell r="F9">
            <v>2.9262E-2</v>
          </cell>
          <cell r="G9">
            <v>1.7985999999999999E-2</v>
          </cell>
          <cell r="H9">
            <v>3.5389999999999998E-2</v>
          </cell>
          <cell r="I9">
            <v>1.7597999999999999E-2</v>
          </cell>
          <cell r="J9">
            <v>0.357456</v>
          </cell>
          <cell r="K9">
            <v>0.482211</v>
          </cell>
        </row>
        <row r="10">
          <cell r="C10" t="str">
            <v>ZMH061C</v>
          </cell>
          <cell r="D10">
            <v>4.7829999999999999E-3</v>
          </cell>
          <cell r="E10">
            <v>3.8559000000000003E-2</v>
          </cell>
          <cell r="F10">
            <v>2.9128000000000001E-2</v>
          </cell>
          <cell r="G10">
            <v>1.4763999999999999E-2</v>
          </cell>
          <cell r="H10">
            <v>2.6619E-2</v>
          </cell>
          <cell r="I10">
            <v>1.3029000000000001E-2</v>
          </cell>
          <cell r="J10">
            <v>0.37227500000000002</v>
          </cell>
          <cell r="K10">
            <v>0.49027399999999999</v>
          </cell>
        </row>
        <row r="11">
          <cell r="C11" t="str">
            <v>ZMG045C</v>
          </cell>
          <cell r="D11">
            <v>8.7609999999999997E-3</v>
          </cell>
          <cell r="E11">
            <v>5.7324E-2</v>
          </cell>
          <cell r="F11">
            <v>2.9309999999999999E-2</v>
          </cell>
          <cell r="G11">
            <v>1.4311000000000001E-2</v>
          </cell>
          <cell r="H11">
            <v>7.1488999999999997E-2</v>
          </cell>
          <cell r="I11">
            <v>1.6730999999999999E-2</v>
          </cell>
          <cell r="J11">
            <v>0.333486</v>
          </cell>
          <cell r="K11">
            <v>0.494147</v>
          </cell>
        </row>
        <row r="12">
          <cell r="C12" t="str">
            <v>ZMG045B</v>
          </cell>
          <cell r="D12">
            <v>1.1429999999999999E-2</v>
          </cell>
          <cell r="E12">
            <v>0.21788099999999999</v>
          </cell>
          <cell r="F12">
            <v>2.9305999999999999E-2</v>
          </cell>
          <cell r="G12">
            <v>2.7619999999999999E-2</v>
          </cell>
          <cell r="H12">
            <v>0.26736399999999999</v>
          </cell>
          <cell r="I12">
            <v>2.3181E-2</v>
          </cell>
          <cell r="J12">
            <v>0.25469799999999998</v>
          </cell>
          <cell r="K12">
            <v>0.47925000000000001</v>
          </cell>
        </row>
        <row r="13">
          <cell r="C13" t="str">
            <v>ZMH049C</v>
          </cell>
          <cell r="D13">
            <v>9.9570000000000006E-3</v>
          </cell>
          <cell r="E13">
            <v>4.1556999999999997E-2</v>
          </cell>
          <cell r="F13">
            <v>2.9288999999999999E-2</v>
          </cell>
          <cell r="G13">
            <v>1.3798E-2</v>
          </cell>
          <cell r="H13">
            <v>3.8862000000000001E-2</v>
          </cell>
          <cell r="I13">
            <v>1.2898E-2</v>
          </cell>
          <cell r="J13">
            <v>0.40376400000000001</v>
          </cell>
          <cell r="K13">
            <v>0.48374699999999998</v>
          </cell>
        </row>
        <row r="14">
          <cell r="C14" t="str">
            <v>MLAA94</v>
          </cell>
          <cell r="D14">
            <v>0</v>
          </cell>
          <cell r="E14">
            <v>3.8016000000000001E-2</v>
          </cell>
          <cell r="F14">
            <v>2.9274999999999999E-2</v>
          </cell>
          <cell r="G14">
            <v>1.6017E-2</v>
          </cell>
          <cell r="H14">
            <v>3.9803999999999999E-2</v>
          </cell>
          <cell r="I14">
            <v>1.5417E-2</v>
          </cell>
          <cell r="J14">
            <v>0.37796800000000003</v>
          </cell>
          <cell r="K14">
            <v>0.48300700000000002</v>
          </cell>
        </row>
        <row r="15">
          <cell r="C15" t="str">
            <v>ZMH041D</v>
          </cell>
          <cell r="D15">
            <v>2.5530000000000001E-2</v>
          </cell>
          <cell r="E15">
            <v>0.119356</v>
          </cell>
          <cell r="F15">
            <v>2.9267999999999999E-2</v>
          </cell>
          <cell r="G15">
            <v>2.1794000000000001E-2</v>
          </cell>
          <cell r="H15">
            <v>0.126279</v>
          </cell>
          <cell r="I15">
            <v>1.4352999999999999E-2</v>
          </cell>
          <cell r="J15">
            <v>0.49266399999999999</v>
          </cell>
          <cell r="K15">
            <v>0.46306000000000003</v>
          </cell>
        </row>
        <row r="16">
          <cell r="C16" t="str">
            <v>ZMG025C</v>
          </cell>
          <cell r="D16">
            <v>5.7889999999999999E-3</v>
          </cell>
          <cell r="E16">
            <v>0.102071</v>
          </cell>
          <cell r="F16">
            <v>2.9360000000000001E-2</v>
          </cell>
          <cell r="G16">
            <v>1.6164000000000001E-2</v>
          </cell>
          <cell r="H16">
            <v>8.7476999999999999E-2</v>
          </cell>
          <cell r="I16">
            <v>1.6806000000000001E-2</v>
          </cell>
          <cell r="J16">
            <v>0.26549899999999999</v>
          </cell>
          <cell r="K16">
            <v>0.49133399999999999</v>
          </cell>
        </row>
        <row r="17">
          <cell r="C17" t="str">
            <v>ZMH045C</v>
          </cell>
          <cell r="D17">
            <v>1.193E-2</v>
          </cell>
          <cell r="E17">
            <v>0.33358199999999999</v>
          </cell>
          <cell r="F17">
            <v>2.9422E-2</v>
          </cell>
          <cell r="G17">
            <v>2.9918E-2</v>
          </cell>
          <cell r="H17">
            <v>0.24876100000000001</v>
          </cell>
          <cell r="I17">
            <v>2.3413E-2</v>
          </cell>
          <cell r="J17">
            <v>0.706847</v>
          </cell>
          <cell r="K17">
            <v>0.44710100000000003</v>
          </cell>
        </row>
        <row r="18">
          <cell r="C18" t="str">
            <v>UCAA35</v>
          </cell>
          <cell r="D18">
            <v>8.4609999999999998E-3</v>
          </cell>
          <cell r="E18">
            <v>5.0292000000000003E-2</v>
          </cell>
          <cell r="F18">
            <v>2.9340000000000001E-2</v>
          </cell>
          <cell r="G18">
            <v>1.6823000000000001E-2</v>
          </cell>
          <cell r="H18">
            <v>5.0874000000000003E-2</v>
          </cell>
          <cell r="I18">
            <v>1.3270000000000001E-2</v>
          </cell>
          <cell r="J18">
            <v>0.40335300000000002</v>
          </cell>
          <cell r="K18">
            <v>0.48016599999999998</v>
          </cell>
        </row>
        <row r="19">
          <cell r="C19" t="str">
            <v>ZMH040C</v>
          </cell>
          <cell r="D19">
            <v>6.3379999999999999E-3</v>
          </cell>
          <cell r="E19">
            <v>5.3474000000000001E-2</v>
          </cell>
          <cell r="F19">
            <v>2.9329999999999998E-2</v>
          </cell>
          <cell r="G19">
            <v>1.3572000000000001E-2</v>
          </cell>
          <cell r="H19">
            <v>6.1189E-2</v>
          </cell>
          <cell r="I19">
            <v>1.3597E-2</v>
          </cell>
          <cell r="J19">
            <v>0.37684000000000001</v>
          </cell>
          <cell r="K19">
            <v>0.48848200000000003</v>
          </cell>
        </row>
        <row r="20">
          <cell r="C20" t="str">
            <v>ZMG047B</v>
          </cell>
          <cell r="D20">
            <v>7.6090000000000003E-3</v>
          </cell>
          <cell r="E20">
            <v>0.134774</v>
          </cell>
          <cell r="F20">
            <v>2.9291000000000001E-2</v>
          </cell>
          <cell r="G20">
            <v>2.1996999999999999E-2</v>
          </cell>
          <cell r="H20">
            <v>0.15895100000000001</v>
          </cell>
          <cell r="I20">
            <v>1.8176999999999999E-2</v>
          </cell>
          <cell r="J20">
            <v>0.33483299999999999</v>
          </cell>
          <cell r="K20">
            <v>0.47958299999999998</v>
          </cell>
        </row>
        <row r="21">
          <cell r="C21" t="str">
            <v>ZMG055C</v>
          </cell>
          <cell r="D21">
            <v>1.153E-2</v>
          </cell>
          <cell r="E21">
            <v>0.25315700000000002</v>
          </cell>
          <cell r="F21">
            <v>2.9307E-2</v>
          </cell>
          <cell r="G21">
            <v>2.6946000000000001E-2</v>
          </cell>
          <cell r="H21">
            <v>0.22484799999999999</v>
          </cell>
          <cell r="I21">
            <v>2.0396000000000001E-2</v>
          </cell>
          <cell r="J21">
            <v>0.64704099999999998</v>
          </cell>
          <cell r="K21">
            <v>0.45263199999999998</v>
          </cell>
        </row>
        <row r="22">
          <cell r="C22" t="str">
            <v>ZMG062B</v>
          </cell>
          <cell r="D22">
            <v>1.392E-2</v>
          </cell>
          <cell r="E22">
            <v>9.4400999999999999E-2</v>
          </cell>
          <cell r="F22">
            <v>2.9340000000000001E-2</v>
          </cell>
          <cell r="G22">
            <v>1.5317000000000001E-2</v>
          </cell>
          <cell r="H22">
            <v>9.8892999999999995E-2</v>
          </cell>
          <cell r="I22">
            <v>1.5716999999999998E-2</v>
          </cell>
          <cell r="J22">
            <v>0.43439299999999997</v>
          </cell>
          <cell r="K22">
            <v>0.48056900000000002</v>
          </cell>
        </row>
        <row r="23">
          <cell r="C23" t="str">
            <v>ZMG142B</v>
          </cell>
          <cell r="D23">
            <v>1.0449999999999999E-2</v>
          </cell>
          <cell r="E23">
            <v>6.7157999999999995E-2</v>
          </cell>
          <cell r="F23">
            <v>2.9203E-2</v>
          </cell>
          <cell r="G23">
            <v>1.5051999999999999E-2</v>
          </cell>
          <cell r="H23">
            <v>5.8012000000000001E-2</v>
          </cell>
          <cell r="I23">
            <v>1.5613E-2</v>
          </cell>
          <cell r="J23">
            <v>0.302062</v>
          </cell>
          <cell r="K23">
            <v>0.498334</v>
          </cell>
        </row>
        <row r="24">
          <cell r="C24" t="str">
            <v>QHAA20</v>
          </cell>
          <cell r="D24">
            <v>1.1820000000000001E-2</v>
          </cell>
          <cell r="E24">
            <v>7.9582E-2</v>
          </cell>
          <cell r="F24">
            <v>2.9215000000000001E-2</v>
          </cell>
          <cell r="G24">
            <v>1.6108000000000001E-2</v>
          </cell>
          <cell r="H24">
            <v>3.959E-2</v>
          </cell>
          <cell r="I24">
            <v>1.5903E-2</v>
          </cell>
          <cell r="J24">
            <v>0.40687699999999999</v>
          </cell>
          <cell r="K24">
            <v>0.48405500000000001</v>
          </cell>
        </row>
        <row r="25">
          <cell r="C25" t="str">
            <v>ZMG058C</v>
          </cell>
          <cell r="D25">
            <v>9.9740000000000002E-3</v>
          </cell>
          <cell r="E25">
            <v>5.7602E-2</v>
          </cell>
          <cell r="F25">
            <v>2.9309999999999999E-2</v>
          </cell>
          <cell r="G25">
            <v>1.8540000000000001E-2</v>
          </cell>
          <cell r="H25">
            <v>2.6342000000000001E-2</v>
          </cell>
          <cell r="I25">
            <v>1.9474000000000002E-2</v>
          </cell>
          <cell r="J25">
            <v>0.39517400000000003</v>
          </cell>
          <cell r="K25">
            <v>0.50049399999999999</v>
          </cell>
        </row>
        <row r="26">
          <cell r="C26" t="str">
            <v>ZMG098C</v>
          </cell>
          <cell r="D26">
            <v>0.32979999999999998</v>
          </cell>
          <cell r="E26">
            <v>7.2355000000000003E-2</v>
          </cell>
          <cell r="F26">
            <v>2.9205999999999999E-2</v>
          </cell>
          <cell r="G26">
            <v>4.0344999999999999E-2</v>
          </cell>
          <cell r="H26">
            <v>4.4868999999999999E-2</v>
          </cell>
          <cell r="I26">
            <v>2.8319E-2</v>
          </cell>
          <cell r="J26">
            <v>0.42044300000000001</v>
          </cell>
          <cell r="K26">
            <v>0.45730700000000002</v>
          </cell>
        </row>
        <row r="27">
          <cell r="C27" t="str">
            <v>ZMH058B</v>
          </cell>
          <cell r="D27">
            <v>1.362E-2</v>
          </cell>
          <cell r="E27">
            <v>7.3266999999999999E-2</v>
          </cell>
          <cell r="F27">
            <v>2.9381999999999998E-2</v>
          </cell>
          <cell r="G27">
            <v>2.1236999999999999E-2</v>
          </cell>
          <cell r="H27">
            <v>8.2892999999999994E-2</v>
          </cell>
          <cell r="I27">
            <v>1.4314E-2</v>
          </cell>
          <cell r="J27">
            <v>0.42621700000000001</v>
          </cell>
          <cell r="K27">
            <v>0.46827600000000003</v>
          </cell>
        </row>
        <row r="28">
          <cell r="C28" t="str">
            <v>K0AI93</v>
          </cell>
          <cell r="D28">
            <v>1.1350000000000001E-2</v>
          </cell>
          <cell r="E28">
            <v>0.12746399999999999</v>
          </cell>
          <cell r="F28">
            <v>2.9219999999999999E-2</v>
          </cell>
          <cell r="G28">
            <v>1.6719000000000001E-2</v>
          </cell>
          <cell r="H28">
            <v>0.14138899999999999</v>
          </cell>
          <cell r="I28">
            <v>2.0420000000000001E-2</v>
          </cell>
          <cell r="J28">
            <v>0.25661899999999999</v>
          </cell>
          <cell r="K28">
            <v>0.508718</v>
          </cell>
        </row>
        <row r="29">
          <cell r="C29" t="str">
            <v>ZMH057C</v>
          </cell>
          <cell r="D29">
            <v>1.3780000000000001E-2</v>
          </cell>
          <cell r="E29">
            <v>4.7814000000000002E-2</v>
          </cell>
          <cell r="F29">
            <v>2.9277000000000001E-2</v>
          </cell>
          <cell r="G29">
            <v>1.359E-2</v>
          </cell>
          <cell r="H29">
            <v>4.5766000000000001E-2</v>
          </cell>
          <cell r="I29">
            <v>1.3865000000000001E-2</v>
          </cell>
          <cell r="J29">
            <v>0.40770000000000001</v>
          </cell>
          <cell r="K29">
            <v>0.49378499999999997</v>
          </cell>
        </row>
        <row r="30">
          <cell r="C30" t="str">
            <v>ZMH046C</v>
          </cell>
          <cell r="D30">
            <v>5.1219999999999998E-3</v>
          </cell>
          <cell r="E30">
            <v>6.5203999999999998E-2</v>
          </cell>
          <cell r="F30">
            <v>2.9256000000000001E-2</v>
          </cell>
          <cell r="G30">
            <v>1.4447E-2</v>
          </cell>
          <cell r="H30">
            <v>6.7164000000000001E-2</v>
          </cell>
          <cell r="I30">
            <v>1.5544000000000001E-2</v>
          </cell>
          <cell r="J30">
            <v>0.33427600000000002</v>
          </cell>
          <cell r="K30">
            <v>0.490427</v>
          </cell>
        </row>
        <row r="31">
          <cell r="C31" t="str">
            <v>ZMH037C</v>
          </cell>
          <cell r="D31">
            <v>7.0559999999999998E-3</v>
          </cell>
          <cell r="E31">
            <v>6.6903000000000004E-2</v>
          </cell>
          <cell r="F31">
            <v>2.9276E-2</v>
          </cell>
          <cell r="G31">
            <v>2.0671999999999999E-2</v>
          </cell>
          <cell r="H31">
            <v>3.8365999999999997E-2</v>
          </cell>
          <cell r="I31">
            <v>1.7009E-2</v>
          </cell>
          <cell r="J31">
            <v>0.34971000000000002</v>
          </cell>
          <cell r="K31">
            <v>0.47939599999999999</v>
          </cell>
        </row>
        <row r="32">
          <cell r="C32" t="str">
            <v>ZMG025B</v>
          </cell>
          <cell r="D32">
            <v>9.3179999999999999E-3</v>
          </cell>
          <cell r="E32">
            <v>4.7025999999999998E-2</v>
          </cell>
          <cell r="F32">
            <v>2.9217E-2</v>
          </cell>
          <cell r="G32">
            <v>2.1485000000000001E-2</v>
          </cell>
          <cell r="H32">
            <v>4.6156000000000003E-2</v>
          </cell>
          <cell r="I32">
            <v>1.6664000000000002E-2</v>
          </cell>
          <cell r="J32">
            <v>0.355937</v>
          </cell>
          <cell r="K32">
            <v>0.47744500000000001</v>
          </cell>
        </row>
        <row r="33">
          <cell r="C33" t="str">
            <v>ZMH038C</v>
          </cell>
          <cell r="D33">
            <v>1.26E-2</v>
          </cell>
          <cell r="E33">
            <v>5.6701000000000001E-2</v>
          </cell>
          <cell r="F33">
            <v>2.9312999999999999E-2</v>
          </cell>
          <cell r="G33">
            <v>1.3875999999999999E-2</v>
          </cell>
          <cell r="H33">
            <v>6.3119999999999996E-2</v>
          </cell>
          <cell r="I33">
            <v>1.5814000000000002E-2</v>
          </cell>
          <cell r="J33">
            <v>0.32730700000000001</v>
          </cell>
          <cell r="K33">
            <v>0.491504</v>
          </cell>
        </row>
        <row r="34">
          <cell r="C34" t="str">
            <v>ZMH039C</v>
          </cell>
          <cell r="D34">
            <v>1.065E-2</v>
          </cell>
          <cell r="E34">
            <v>6.3208E-2</v>
          </cell>
          <cell r="F34">
            <v>2.9401E-2</v>
          </cell>
          <cell r="G34">
            <v>2.2030000000000001E-2</v>
          </cell>
          <cell r="H34">
            <v>6.8065000000000001E-2</v>
          </cell>
          <cell r="I34">
            <v>1.5537E-2</v>
          </cell>
          <cell r="J34">
            <v>0.34091900000000003</v>
          </cell>
          <cell r="K34">
            <v>0.47387800000000002</v>
          </cell>
        </row>
        <row r="35">
          <cell r="C35" t="str">
            <v>ZMG050B</v>
          </cell>
          <cell r="D35">
            <v>0.2321</v>
          </cell>
          <cell r="E35">
            <v>9.6539E-2</v>
          </cell>
          <cell r="F35">
            <v>2.9332E-2</v>
          </cell>
          <cell r="G35">
            <v>4.1008000000000003E-2</v>
          </cell>
          <cell r="H35">
            <v>8.1626000000000004E-2</v>
          </cell>
          <cell r="I35">
            <v>2.8032000000000001E-2</v>
          </cell>
          <cell r="J35">
            <v>0.45994000000000002</v>
          </cell>
          <cell r="K35">
            <v>0.45218599999999998</v>
          </cell>
        </row>
        <row r="36">
          <cell r="C36" t="str">
            <v>ZMH041B</v>
          </cell>
          <cell r="D36">
            <v>9.9640000000000006E-3</v>
          </cell>
          <cell r="E36">
            <v>0.158581</v>
          </cell>
          <cell r="F36">
            <v>2.9325E-2</v>
          </cell>
          <cell r="G36">
            <v>3.0752000000000002E-2</v>
          </cell>
          <cell r="H36">
            <v>0.162804</v>
          </cell>
          <cell r="I36">
            <v>1.8835000000000001E-2</v>
          </cell>
          <cell r="J36">
            <v>0.52373999999999998</v>
          </cell>
          <cell r="K36">
            <v>0.45158999999999999</v>
          </cell>
        </row>
        <row r="37">
          <cell r="C37" t="str">
            <v>ZMH044B</v>
          </cell>
          <cell r="D37">
            <v>1.086E-2</v>
          </cell>
          <cell r="E37">
            <v>3.7705000000000002E-2</v>
          </cell>
          <cell r="F37">
            <v>2.9245E-2</v>
          </cell>
          <cell r="G37">
            <v>1.504E-2</v>
          </cell>
          <cell r="H37">
            <v>1.4995E-2</v>
          </cell>
          <cell r="I37">
            <v>1.7635999999999999E-2</v>
          </cell>
          <cell r="J37">
            <v>0.393675</v>
          </cell>
          <cell r="K37">
            <v>0.48835600000000001</v>
          </cell>
        </row>
        <row r="38">
          <cell r="C38" t="str">
            <v>ZMH051B</v>
          </cell>
          <cell r="D38">
            <v>7.1980000000000002E-2</v>
          </cell>
          <cell r="E38">
            <v>6.8059999999999996E-2</v>
          </cell>
          <cell r="F38">
            <v>2.9277000000000001E-2</v>
          </cell>
          <cell r="G38">
            <v>1.3675E-2</v>
          </cell>
          <cell r="H38">
            <v>2.5536E-2</v>
          </cell>
          <cell r="I38">
            <v>1.1001E-2</v>
          </cell>
          <cell r="J38">
            <v>0.43025400000000003</v>
          </cell>
          <cell r="K38">
            <v>0.48198200000000002</v>
          </cell>
        </row>
        <row r="39">
          <cell r="C39" t="str">
            <v>ZMH059C</v>
          </cell>
          <cell r="D39">
            <v>1.1730000000000001E-2</v>
          </cell>
          <cell r="E39">
            <v>6.7968000000000001E-2</v>
          </cell>
          <cell r="F39">
            <v>2.9159999999999998E-2</v>
          </cell>
          <cell r="G39">
            <v>1.4493000000000001E-2</v>
          </cell>
          <cell r="H39">
            <v>2.8164999999999999E-2</v>
          </cell>
          <cell r="I39">
            <v>1.1730000000000001E-2</v>
          </cell>
          <cell r="J39">
            <v>0.42996400000000001</v>
          </cell>
          <cell r="K39">
            <v>0.48079300000000003</v>
          </cell>
        </row>
        <row r="40">
          <cell r="C40" t="str">
            <v>ZMH052C</v>
          </cell>
          <cell r="D40">
            <v>1.183E-2</v>
          </cell>
          <cell r="E40">
            <v>4.8389000000000001E-2</v>
          </cell>
          <cell r="F40">
            <v>2.9252E-2</v>
          </cell>
          <cell r="G40">
            <v>1.4906000000000001E-2</v>
          </cell>
          <cell r="H40">
            <v>2.4989000000000001E-2</v>
          </cell>
          <cell r="I40">
            <v>1.3864E-2</v>
          </cell>
          <cell r="J40">
            <v>0.40411999999999998</v>
          </cell>
          <cell r="K40">
            <v>0.48435299999999998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C2" t="str">
            <v>ZMG131E</v>
          </cell>
          <cell r="D2">
            <v>1.0659999999999999E-2</v>
          </cell>
          <cell r="E2">
            <v>5.9308E-2</v>
          </cell>
          <cell r="F2">
            <v>2.9371999999999999E-2</v>
          </cell>
          <cell r="G2">
            <v>2.1156000000000001E-2</v>
          </cell>
          <cell r="H2">
            <v>5.5032999999999999E-2</v>
          </cell>
          <cell r="I2">
            <v>1.5751999999999999E-2</v>
          </cell>
          <cell r="J2">
            <v>0.413713</v>
          </cell>
          <cell r="K2">
            <v>0.473856</v>
          </cell>
        </row>
        <row r="3">
          <cell r="C3" t="str">
            <v>MPAA23</v>
          </cell>
          <cell r="D3">
            <v>8.6669999999999994E-3</v>
          </cell>
          <cell r="E3">
            <v>0.147171</v>
          </cell>
          <cell r="F3">
            <v>2.9433000000000001E-2</v>
          </cell>
          <cell r="G3">
            <v>2.1977E-2</v>
          </cell>
          <cell r="H3">
            <v>7.8375E-2</v>
          </cell>
          <cell r="I3">
            <v>1.4938E-2</v>
          </cell>
          <cell r="J3">
            <v>0.50967099999999999</v>
          </cell>
          <cell r="K3">
            <v>0.46468999999999999</v>
          </cell>
        </row>
        <row r="4">
          <cell r="C4" t="str">
            <v>UHAA53</v>
          </cell>
          <cell r="D4">
            <v>1.077E-2</v>
          </cell>
          <cell r="E4">
            <v>9.9779999999999994E-2</v>
          </cell>
          <cell r="F4">
            <v>2.9402000000000001E-2</v>
          </cell>
          <cell r="G4">
            <v>1.5429E-2</v>
          </cell>
          <cell r="H4">
            <v>0.12488200000000001</v>
          </cell>
          <cell r="I4">
            <v>1.7829000000000001E-2</v>
          </cell>
          <cell r="J4">
            <v>0.32259399999999999</v>
          </cell>
          <cell r="K4">
            <v>0.48563899999999999</v>
          </cell>
        </row>
        <row r="5">
          <cell r="C5" t="str">
            <v>UHAA48</v>
          </cell>
          <cell r="D5">
            <v>6.2750000000000002E-3</v>
          </cell>
          <cell r="E5">
            <v>0.16558700000000001</v>
          </cell>
          <cell r="F5">
            <v>2.9399999999999999E-2</v>
          </cell>
          <cell r="G5">
            <v>2.3484000000000001E-2</v>
          </cell>
          <cell r="H5">
            <v>0.14141000000000001</v>
          </cell>
          <cell r="I5">
            <v>1.5650000000000001E-2</v>
          </cell>
          <cell r="J5">
            <v>0.56859599999999999</v>
          </cell>
          <cell r="K5">
            <v>0.460449</v>
          </cell>
        </row>
        <row r="6">
          <cell r="C6" t="str">
            <v>ZMB170D</v>
          </cell>
          <cell r="D6">
            <v>1.12E-2</v>
          </cell>
          <cell r="E6">
            <v>0.169933</v>
          </cell>
          <cell r="F6">
            <v>2.9433000000000001E-2</v>
          </cell>
          <cell r="G6">
            <v>1.7595E-2</v>
          </cell>
          <cell r="H6">
            <v>0.215778</v>
          </cell>
          <cell r="I6">
            <v>2.0084000000000001E-2</v>
          </cell>
          <cell r="J6">
            <v>0.25412400000000002</v>
          </cell>
          <cell r="K6">
            <v>0.49098199999999997</v>
          </cell>
        </row>
        <row r="7">
          <cell r="C7" t="str">
            <v>MUAAAA03</v>
          </cell>
          <cell r="D7">
            <v>7.463E-3</v>
          </cell>
          <cell r="E7">
            <v>0.17569399999999999</v>
          </cell>
          <cell r="F7">
            <v>2.9333000000000001E-2</v>
          </cell>
          <cell r="G7">
            <v>2.9055000000000001E-2</v>
          </cell>
          <cell r="H7">
            <v>0.20307900000000001</v>
          </cell>
          <cell r="I7">
            <v>2.0570000000000001E-2</v>
          </cell>
          <cell r="J7">
            <v>0.31977899999999998</v>
          </cell>
          <cell r="K7">
            <v>0.465034</v>
          </cell>
        </row>
        <row r="8">
          <cell r="C8" t="str">
            <v>K0AJ06</v>
          </cell>
          <cell r="D8">
            <v>9.2580000000000006E-3</v>
          </cell>
          <cell r="E8">
            <v>7.5553999999999996E-2</v>
          </cell>
          <cell r="F8">
            <v>2.9388999999999998E-2</v>
          </cell>
          <cell r="G8">
            <v>1.9622000000000001E-2</v>
          </cell>
          <cell r="H8">
            <v>7.961E-2</v>
          </cell>
          <cell r="I8">
            <v>2.0594999999999999E-2</v>
          </cell>
          <cell r="J8">
            <v>0.33847500000000003</v>
          </cell>
          <cell r="K8">
            <v>0.47890100000000002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C2" t="str">
            <v>ZMB001A</v>
          </cell>
          <cell r="D2">
            <v>1.129E-2</v>
          </cell>
          <cell r="E2">
            <v>0.108917</v>
          </cell>
          <cell r="F2">
            <v>2.9328E-2</v>
          </cell>
          <cell r="G2">
            <v>1.3801000000000001E-2</v>
          </cell>
          <cell r="H2">
            <v>0.127301</v>
          </cell>
          <cell r="I2">
            <v>1.5911999999999999E-2</v>
          </cell>
          <cell r="J2">
            <v>0.26674700000000001</v>
          </cell>
          <cell r="K2">
            <v>0.50216400000000005</v>
          </cell>
        </row>
        <row r="3">
          <cell r="C3" t="str">
            <v>ZMB002A</v>
          </cell>
          <cell r="D3">
            <v>1.209E-2</v>
          </cell>
          <cell r="E3">
            <v>9.8466999999999999E-2</v>
          </cell>
          <cell r="F3">
            <v>2.9402000000000001E-2</v>
          </cell>
          <cell r="G3">
            <v>1.4293E-2</v>
          </cell>
          <cell r="H3">
            <v>8.8957999999999995E-2</v>
          </cell>
          <cell r="I3">
            <v>1.5174E-2</v>
          </cell>
          <cell r="J3">
            <v>0.26561299999999999</v>
          </cell>
          <cell r="K3">
            <v>0.506799</v>
          </cell>
        </row>
        <row r="4">
          <cell r="C4" t="str">
            <v>ZMB003A</v>
          </cell>
          <cell r="D4">
            <v>1.0460000000000001E-2</v>
          </cell>
          <cell r="E4">
            <v>0.122082</v>
          </cell>
          <cell r="F4">
            <v>2.9264999999999999E-2</v>
          </cell>
          <cell r="G4">
            <v>1.9057999999999999E-2</v>
          </cell>
          <cell r="H4">
            <v>0.12449200000000001</v>
          </cell>
          <cell r="I4">
            <v>1.9337E-2</v>
          </cell>
          <cell r="J4">
            <v>0.23974500000000001</v>
          </cell>
          <cell r="K4">
            <v>0.51292400000000005</v>
          </cell>
        </row>
        <row r="5">
          <cell r="C5" t="str">
            <v>ZMB009A</v>
          </cell>
          <cell r="D5">
            <v>5.6619999999999997E-2</v>
          </cell>
          <cell r="E5">
            <v>8.5328000000000001E-2</v>
          </cell>
          <cell r="F5">
            <v>2.9311E-2</v>
          </cell>
          <cell r="G5">
            <v>1.3388000000000001E-2</v>
          </cell>
          <cell r="H5">
            <v>9.2657000000000003E-2</v>
          </cell>
          <cell r="I5">
            <v>1.5871E-2</v>
          </cell>
          <cell r="J5">
            <v>0.372614</v>
          </cell>
          <cell r="K5">
            <v>0.48950199999999999</v>
          </cell>
        </row>
        <row r="6">
          <cell r="C6" t="str">
            <v>ZMB012A</v>
          </cell>
          <cell r="D6">
            <v>9.587E-3</v>
          </cell>
          <cell r="E6">
            <v>0.12607599999999999</v>
          </cell>
          <cell r="F6">
            <v>2.9248E-2</v>
          </cell>
          <cell r="G6">
            <v>1.5511E-2</v>
          </cell>
          <cell r="H6">
            <v>0.12284</v>
          </cell>
          <cell r="I6">
            <v>1.8631000000000002E-2</v>
          </cell>
          <cell r="J6">
            <v>0.233926</v>
          </cell>
          <cell r="K6">
            <v>0.50576900000000002</v>
          </cell>
        </row>
        <row r="7">
          <cell r="C7" t="str">
            <v>ZMB013A</v>
          </cell>
          <cell r="D7">
            <v>0.01</v>
          </cell>
          <cell r="E7">
            <v>0.24413199999999999</v>
          </cell>
          <cell r="F7">
            <v>2.9283E-2</v>
          </cell>
          <cell r="G7">
            <v>2.2166000000000002E-2</v>
          </cell>
          <cell r="H7">
            <v>0.27314899999999998</v>
          </cell>
          <cell r="I7">
            <v>2.3976000000000001E-2</v>
          </cell>
          <cell r="J7">
            <v>0.13945399999999999</v>
          </cell>
          <cell r="K7">
            <v>0.51413200000000003</v>
          </cell>
        </row>
        <row r="8">
          <cell r="C8" t="str">
            <v>ZMB014A</v>
          </cell>
          <cell r="D8">
            <v>1.1599999999999999E-2</v>
          </cell>
          <cell r="E8">
            <v>8.6415000000000006E-2</v>
          </cell>
          <cell r="F8">
            <v>2.9433999999999998E-2</v>
          </cell>
          <cell r="G8">
            <v>2.2790000000000001E-2</v>
          </cell>
          <cell r="H8">
            <v>4.2091999999999997E-2</v>
          </cell>
          <cell r="I8">
            <v>2.0909000000000001E-2</v>
          </cell>
          <cell r="J8">
            <v>0.414024</v>
          </cell>
          <cell r="K8">
            <v>0.50554500000000002</v>
          </cell>
        </row>
        <row r="9">
          <cell r="C9" t="str">
            <v>ZMB017A</v>
          </cell>
          <cell r="D9">
            <v>9.1369999999999993E-3</v>
          </cell>
          <cell r="E9">
            <v>0.22676399999999999</v>
          </cell>
          <cell r="F9">
            <v>2.93E-2</v>
          </cell>
          <cell r="G9">
            <v>2.5909000000000001E-2</v>
          </cell>
          <cell r="H9">
            <v>0.21476200000000001</v>
          </cell>
          <cell r="I9">
            <v>2.3973000000000001E-2</v>
          </cell>
          <cell r="J9">
            <v>0.110934</v>
          </cell>
          <cell r="K9">
            <v>0.52347999999999995</v>
          </cell>
        </row>
        <row r="10">
          <cell r="C10" t="str">
            <v>ZMB030A</v>
          </cell>
          <cell r="D10">
            <v>1.4189999999999999E-2</v>
          </cell>
          <cell r="E10">
            <v>0.126829</v>
          </cell>
          <cell r="F10">
            <v>2.9343999999999999E-2</v>
          </cell>
          <cell r="G10">
            <v>2.0877E-2</v>
          </cell>
          <cell r="H10">
            <v>7.9351000000000005E-2</v>
          </cell>
          <cell r="I10">
            <v>1.8260999999999999E-2</v>
          </cell>
          <cell r="J10">
            <v>0.358379</v>
          </cell>
          <cell r="K10">
            <v>0.503911</v>
          </cell>
        </row>
        <row r="11">
          <cell r="C11" t="str">
            <v>ZMB033A</v>
          </cell>
          <cell r="D11">
            <v>6.7450000000000001E-3</v>
          </cell>
          <cell r="E11">
            <v>6.2760999999999997E-2</v>
          </cell>
          <cell r="F11">
            <v>2.9378999999999999E-2</v>
          </cell>
          <cell r="G11">
            <v>2.0913000000000001E-2</v>
          </cell>
          <cell r="H11">
            <v>7.3720999999999995E-2</v>
          </cell>
          <cell r="I11">
            <v>1.7266E-2</v>
          </cell>
          <cell r="J11">
            <v>0.31656000000000001</v>
          </cell>
          <cell r="K11">
            <v>0.51460300000000003</v>
          </cell>
        </row>
        <row r="12">
          <cell r="C12" t="str">
            <v>ZMB034A</v>
          </cell>
          <cell r="D12">
            <v>8.4659999999999996E-3</v>
          </cell>
          <cell r="E12">
            <v>9.4130000000000005E-2</v>
          </cell>
          <cell r="F12">
            <v>2.9322999999999998E-2</v>
          </cell>
          <cell r="G12">
            <v>1.3537E-2</v>
          </cell>
          <cell r="H12">
            <v>0.105432</v>
          </cell>
          <cell r="I12">
            <v>1.5955E-2</v>
          </cell>
          <cell r="J12">
            <v>0.27754400000000001</v>
          </cell>
          <cell r="K12">
            <v>0.50367600000000001</v>
          </cell>
        </row>
        <row r="13">
          <cell r="C13" t="str">
            <v>ZMB035A</v>
          </cell>
          <cell r="D13">
            <v>6.4580000000000002E-3</v>
          </cell>
          <cell r="E13">
            <v>0.109059</v>
          </cell>
          <cell r="F13">
            <v>2.9288999999999999E-2</v>
          </cell>
          <cell r="G13">
            <v>2.3979E-2</v>
          </cell>
          <cell r="H13">
            <v>0.105684</v>
          </cell>
          <cell r="I13">
            <v>2.0027E-2</v>
          </cell>
          <cell r="J13">
            <v>0.25056</v>
          </cell>
          <cell r="K13">
            <v>0.51998900000000003</v>
          </cell>
        </row>
        <row r="14">
          <cell r="C14" t="str">
            <v>ZMB036A</v>
          </cell>
          <cell r="D14">
            <v>6.7190000000000001E-3</v>
          </cell>
          <cell r="E14">
            <v>0.16881699999999999</v>
          </cell>
          <cell r="F14">
            <v>2.9291999999999999E-2</v>
          </cell>
          <cell r="G14">
            <v>1.7548000000000001E-2</v>
          </cell>
          <cell r="H14">
            <v>0.165934</v>
          </cell>
          <cell r="I14">
            <v>2.1249000000000001E-2</v>
          </cell>
          <cell r="J14">
            <v>0.20629400000000001</v>
          </cell>
          <cell r="K14">
            <v>0.50430799999999998</v>
          </cell>
        </row>
        <row r="15">
          <cell r="C15" t="str">
            <v>ZMB037A</v>
          </cell>
          <cell r="D15">
            <v>6.3829999999999998E-3</v>
          </cell>
          <cell r="E15">
            <v>8.0723000000000003E-2</v>
          </cell>
          <cell r="F15">
            <v>2.9318E-2</v>
          </cell>
          <cell r="G15">
            <v>1.3251000000000001E-2</v>
          </cell>
          <cell r="H15">
            <v>8.2197000000000006E-2</v>
          </cell>
          <cell r="I15">
            <v>1.7257000000000002E-2</v>
          </cell>
          <cell r="J15">
            <v>0.29095900000000002</v>
          </cell>
          <cell r="K15">
            <v>0.50295699999999999</v>
          </cell>
        </row>
        <row r="16">
          <cell r="C16" t="str">
            <v>ZMB040A</v>
          </cell>
          <cell r="D16">
            <v>1.6150000000000001E-2</v>
          </cell>
          <cell r="E16">
            <v>0.14493800000000001</v>
          </cell>
          <cell r="F16">
            <v>2.9318E-2</v>
          </cell>
          <cell r="G16">
            <v>1.6059E-2</v>
          </cell>
          <cell r="H16">
            <v>0.13463700000000001</v>
          </cell>
          <cell r="I16">
            <v>1.9023999999999999E-2</v>
          </cell>
          <cell r="J16">
            <v>0.222772</v>
          </cell>
          <cell r="K16">
            <v>0.50105599999999995</v>
          </cell>
        </row>
        <row r="17">
          <cell r="C17" t="str">
            <v>ZMB042A</v>
          </cell>
          <cell r="D17">
            <v>1.085E-2</v>
          </cell>
          <cell r="E17">
            <v>9.0532000000000001E-2</v>
          </cell>
          <cell r="F17">
            <v>2.9259E-2</v>
          </cell>
          <cell r="G17">
            <v>1.7194999999999998E-2</v>
          </cell>
          <cell r="H17">
            <v>0.107378</v>
          </cell>
          <cell r="I17">
            <v>1.8207999999999998E-2</v>
          </cell>
          <cell r="J17">
            <v>0.28843600000000003</v>
          </cell>
          <cell r="K17">
            <v>0.50889300000000004</v>
          </cell>
        </row>
        <row r="18">
          <cell r="C18" t="str">
            <v>ZMB043A</v>
          </cell>
          <cell r="D18">
            <v>1.018E-2</v>
          </cell>
          <cell r="E18">
            <v>0.199846</v>
          </cell>
          <cell r="F18">
            <v>2.9276E-2</v>
          </cell>
          <cell r="G18">
            <v>1.8824E-2</v>
          </cell>
          <cell r="H18">
            <v>0.20337</v>
          </cell>
          <cell r="I18">
            <v>2.0146000000000001E-2</v>
          </cell>
          <cell r="J18">
            <v>0.15507799999999999</v>
          </cell>
          <cell r="K18">
            <v>0.51323700000000005</v>
          </cell>
        </row>
        <row r="19">
          <cell r="C19" t="str">
            <v>ZMB044A</v>
          </cell>
          <cell r="D19">
            <v>3.0980000000000001E-2</v>
          </cell>
          <cell r="E19">
            <v>8.8903999999999997E-2</v>
          </cell>
          <cell r="F19">
            <v>2.9323999999999999E-2</v>
          </cell>
          <cell r="G19">
            <v>1.4961E-2</v>
          </cell>
          <cell r="H19">
            <v>9.7016000000000005E-2</v>
          </cell>
          <cell r="I19">
            <v>1.712E-2</v>
          </cell>
          <cell r="J19">
            <v>0.29198000000000002</v>
          </cell>
          <cell r="K19">
            <v>0.49291000000000001</v>
          </cell>
        </row>
        <row r="20">
          <cell r="C20" t="str">
            <v>ZMB048A</v>
          </cell>
          <cell r="D20">
            <v>1.059E-2</v>
          </cell>
          <cell r="E20">
            <v>0.16175800000000001</v>
          </cell>
          <cell r="F20">
            <v>2.9293E-2</v>
          </cell>
          <cell r="G20">
            <v>1.5758999999999999E-2</v>
          </cell>
          <cell r="H20">
            <v>0.14349799999999999</v>
          </cell>
          <cell r="I20">
            <v>1.763E-2</v>
          </cell>
          <cell r="J20">
            <v>0.18154300000000001</v>
          </cell>
          <cell r="K20">
            <v>0.50761500000000004</v>
          </cell>
        </row>
        <row r="21">
          <cell r="C21" t="str">
            <v>ZMB049A</v>
          </cell>
          <cell r="D21">
            <v>1.455E-2</v>
          </cell>
          <cell r="E21">
            <v>8.4687999999999999E-2</v>
          </cell>
          <cell r="F21">
            <v>2.9381999999999998E-2</v>
          </cell>
          <cell r="G21">
            <v>1.3365E-2</v>
          </cell>
          <cell r="H21">
            <v>8.8708999999999996E-2</v>
          </cell>
          <cell r="I21">
            <v>1.4768E-2</v>
          </cell>
          <cell r="J21">
            <v>0.29008400000000001</v>
          </cell>
          <cell r="K21">
            <v>0.50361100000000003</v>
          </cell>
        </row>
        <row r="22">
          <cell r="C22" t="str">
            <v>ZMB051A</v>
          </cell>
          <cell r="D22">
            <v>9.6170000000000005E-3</v>
          </cell>
          <cell r="E22">
            <v>0.143458</v>
          </cell>
          <cell r="F22">
            <v>2.9304E-2</v>
          </cell>
          <cell r="G22">
            <v>2.0128E-2</v>
          </cell>
          <cell r="H22">
            <v>7.9194000000000001E-2</v>
          </cell>
          <cell r="I22">
            <v>1.7295999999999999E-2</v>
          </cell>
          <cell r="J22">
            <v>0.46013199999999999</v>
          </cell>
          <cell r="K22">
            <v>0.49320399999999998</v>
          </cell>
        </row>
        <row r="23">
          <cell r="C23" t="str">
            <v>ZMB053A</v>
          </cell>
          <cell r="D23">
            <v>0</v>
          </cell>
          <cell r="E23">
            <v>0.14297899999999999</v>
          </cell>
          <cell r="F23">
            <v>2.9321E-2</v>
          </cell>
          <cell r="G23">
            <v>1.6236E-2</v>
          </cell>
          <cell r="H23">
            <v>0.129187</v>
          </cell>
          <cell r="I23">
            <v>1.6458E-2</v>
          </cell>
          <cell r="J23">
            <v>0.2069</v>
          </cell>
          <cell r="K23">
            <v>0.50988800000000001</v>
          </cell>
        </row>
        <row r="24">
          <cell r="C24" t="str">
            <v>ZMB054A</v>
          </cell>
          <cell r="D24">
            <v>8.966E-3</v>
          </cell>
          <cell r="E24">
            <v>6.0583999999999999E-2</v>
          </cell>
          <cell r="F24">
            <v>2.9302000000000002E-2</v>
          </cell>
          <cell r="G24">
            <v>1.7382000000000002E-2</v>
          </cell>
          <cell r="H24">
            <v>4.9137E-2</v>
          </cell>
          <cell r="I24">
            <v>1.3302E-2</v>
          </cell>
          <cell r="J24">
            <v>0.37759700000000002</v>
          </cell>
          <cell r="K24">
            <v>0.48077900000000001</v>
          </cell>
        </row>
        <row r="25">
          <cell r="C25" t="str">
            <v>ZMB060A</v>
          </cell>
          <cell r="D25">
            <v>8.6829999999999997E-3</v>
          </cell>
          <cell r="E25">
            <v>6.1689000000000001E-2</v>
          </cell>
          <cell r="F25">
            <v>2.9385999999999999E-2</v>
          </cell>
          <cell r="G25">
            <v>1.2303E-2</v>
          </cell>
          <cell r="H25">
            <v>4.7605000000000001E-2</v>
          </cell>
          <cell r="I25">
            <v>1.3665E-2</v>
          </cell>
          <cell r="J25">
            <v>0.32101600000000002</v>
          </cell>
          <cell r="K25">
            <v>0.49680400000000002</v>
          </cell>
        </row>
        <row r="26">
          <cell r="C26" t="str">
            <v>ZMB062A</v>
          </cell>
          <cell r="D26">
            <v>6.7949999999999998E-3</v>
          </cell>
          <cell r="E26">
            <v>5.4585000000000002E-2</v>
          </cell>
          <cell r="F26">
            <v>2.9316999999999999E-2</v>
          </cell>
          <cell r="G26">
            <v>1.1224E-2</v>
          </cell>
          <cell r="H26">
            <v>5.5872999999999999E-2</v>
          </cell>
          <cell r="I26">
            <v>1.2173E-2</v>
          </cell>
          <cell r="J26">
            <v>0.32008799999999998</v>
          </cell>
          <cell r="K26">
            <v>0.494589</v>
          </cell>
        </row>
        <row r="27">
          <cell r="C27" t="str">
            <v>ZMB068A</v>
          </cell>
          <cell r="D27">
            <v>1.1679999999999999E-2</v>
          </cell>
          <cell r="E27">
            <v>9.1815999999999995E-2</v>
          </cell>
          <cell r="F27">
            <v>2.9329999999999998E-2</v>
          </cell>
          <cell r="G27">
            <v>1.2775999999999999E-2</v>
          </cell>
          <cell r="H27">
            <v>9.2719999999999997E-2</v>
          </cell>
          <cell r="I27">
            <v>1.5329000000000001E-2</v>
          </cell>
          <cell r="J27">
            <v>0.28271299999999999</v>
          </cell>
          <cell r="K27">
            <v>0.49627100000000002</v>
          </cell>
        </row>
        <row r="28">
          <cell r="C28" t="str">
            <v>ZMB069A</v>
          </cell>
          <cell r="D28">
            <v>5.5279999999999999E-3</v>
          </cell>
          <cell r="E28">
            <v>0.14466100000000001</v>
          </cell>
          <cell r="F28">
            <v>2.928E-2</v>
          </cell>
          <cell r="G28">
            <v>1.5221E-2</v>
          </cell>
          <cell r="H28">
            <v>0.16259599999999999</v>
          </cell>
          <cell r="I28">
            <v>1.7804E-2</v>
          </cell>
          <cell r="J28">
            <v>0.22603799999999999</v>
          </cell>
          <cell r="K28">
            <v>0.50356699999999999</v>
          </cell>
        </row>
        <row r="29">
          <cell r="C29" t="str">
            <v>ZMB070A</v>
          </cell>
          <cell r="D29">
            <v>1.0240000000000001E-2</v>
          </cell>
          <cell r="E29">
            <v>4.7899999999999998E-2</v>
          </cell>
          <cell r="F29">
            <v>2.9270000000000001E-2</v>
          </cell>
          <cell r="G29">
            <v>1.3968E-2</v>
          </cell>
          <cell r="H29">
            <v>3.1252000000000002E-2</v>
          </cell>
          <cell r="I29">
            <v>1.4522E-2</v>
          </cell>
          <cell r="J29">
            <v>0.368141</v>
          </cell>
          <cell r="K29">
            <v>0.49872899999999998</v>
          </cell>
        </row>
        <row r="30">
          <cell r="C30" t="str">
            <v>ZMB072A</v>
          </cell>
          <cell r="D30">
            <v>8.5500000000000003E-3</v>
          </cell>
          <cell r="E30">
            <v>0.10569099999999999</v>
          </cell>
          <cell r="F30">
            <v>2.9264999999999999E-2</v>
          </cell>
          <cell r="G30">
            <v>2.2953000000000001E-2</v>
          </cell>
          <cell r="H30">
            <v>9.2829999999999996E-2</v>
          </cell>
          <cell r="I30">
            <v>1.9057999999999999E-2</v>
          </cell>
          <cell r="J30">
            <v>0.28545399999999999</v>
          </cell>
          <cell r="K30">
            <v>0.51479200000000003</v>
          </cell>
        </row>
        <row r="31">
          <cell r="C31" t="str">
            <v>ZMB076A</v>
          </cell>
          <cell r="D31">
            <v>1.5010000000000001E-2</v>
          </cell>
          <cell r="E31">
            <v>0.14305699999999999</v>
          </cell>
          <cell r="F31">
            <v>2.9406999999999999E-2</v>
          </cell>
          <cell r="G31">
            <v>1.4848E-2</v>
          </cell>
          <cell r="H31">
            <v>0.16350000000000001</v>
          </cell>
          <cell r="I31">
            <v>1.8207999999999998E-2</v>
          </cell>
          <cell r="J31">
            <v>0.23727100000000001</v>
          </cell>
          <cell r="K31">
            <v>0.50143400000000005</v>
          </cell>
        </row>
        <row r="32">
          <cell r="C32" t="str">
            <v>ZMB077A</v>
          </cell>
          <cell r="D32">
            <v>9.9819999999999996E-3</v>
          </cell>
          <cell r="E32">
            <v>0.14219300000000001</v>
          </cell>
          <cell r="F32">
            <v>2.928E-2</v>
          </cell>
          <cell r="G32">
            <v>1.7111000000000001E-2</v>
          </cell>
          <cell r="H32">
            <v>0.117574</v>
          </cell>
          <cell r="I32">
            <v>1.9172999999999999E-2</v>
          </cell>
          <cell r="J32">
            <v>0.215834</v>
          </cell>
          <cell r="K32">
            <v>0.49516199999999999</v>
          </cell>
        </row>
        <row r="33">
          <cell r="C33" t="str">
            <v>ZMB080A</v>
          </cell>
          <cell r="D33">
            <v>9.1050000000000002E-3</v>
          </cell>
          <cell r="E33">
            <v>5.2388999999999998E-2</v>
          </cell>
          <cell r="F33">
            <v>2.9356E-2</v>
          </cell>
          <cell r="G33">
            <v>1.3821999999999999E-2</v>
          </cell>
          <cell r="H33">
            <v>4.9623E-2</v>
          </cell>
          <cell r="I33">
            <v>1.4626999999999999E-2</v>
          </cell>
          <cell r="J33">
            <v>0.31739600000000001</v>
          </cell>
          <cell r="K33">
            <v>0.50320699999999996</v>
          </cell>
        </row>
        <row r="34">
          <cell r="C34" t="str">
            <v>ZMB082A</v>
          </cell>
          <cell r="D34">
            <v>1.4999999999999999E-2</v>
          </cell>
          <cell r="E34">
            <v>0.144737</v>
          </cell>
          <cell r="F34">
            <v>2.9281999999999999E-2</v>
          </cell>
          <cell r="G34">
            <v>1.8574E-2</v>
          </cell>
          <cell r="H34">
            <v>0.148974</v>
          </cell>
          <cell r="I34">
            <v>2.0697E-2</v>
          </cell>
          <cell r="J34">
            <v>0.22561700000000001</v>
          </cell>
          <cell r="K34">
            <v>0.51157799999999998</v>
          </cell>
        </row>
        <row r="35">
          <cell r="C35" t="str">
            <v>ZMB083A</v>
          </cell>
          <cell r="D35">
            <v>0.1203</v>
          </cell>
          <cell r="E35">
            <v>5.4967000000000002E-2</v>
          </cell>
          <cell r="F35">
            <v>2.9475999999999999E-2</v>
          </cell>
          <cell r="G35">
            <v>1.2539E-2</v>
          </cell>
          <cell r="H35">
            <v>4.7753999999999998E-2</v>
          </cell>
          <cell r="I35">
            <v>1.5207E-2</v>
          </cell>
          <cell r="J35">
            <v>0.40201500000000001</v>
          </cell>
          <cell r="K35">
            <v>0.49471799999999999</v>
          </cell>
        </row>
        <row r="36">
          <cell r="C36" t="str">
            <v>ZMB084A</v>
          </cell>
          <cell r="D36">
            <v>7.9920000000000008E-3</v>
          </cell>
          <cell r="E36">
            <v>0.15525700000000001</v>
          </cell>
          <cell r="F36">
            <v>2.9298000000000001E-2</v>
          </cell>
          <cell r="G36">
            <v>1.5323E-2</v>
          </cell>
          <cell r="H36">
            <v>0.18823599999999999</v>
          </cell>
          <cell r="I36">
            <v>1.8332000000000001E-2</v>
          </cell>
          <cell r="J36">
            <v>0.240118</v>
          </cell>
          <cell r="K36">
            <v>0.50420200000000004</v>
          </cell>
        </row>
        <row r="37">
          <cell r="C37" t="str">
            <v>ZMB088A</v>
          </cell>
          <cell r="D37">
            <v>1.0959999999999999E-2</v>
          </cell>
          <cell r="E37">
            <v>9.4006000000000006E-2</v>
          </cell>
          <cell r="F37">
            <v>2.9330999999999999E-2</v>
          </cell>
          <cell r="G37">
            <v>1.932E-2</v>
          </cell>
          <cell r="H37">
            <v>4.6904000000000001E-2</v>
          </cell>
          <cell r="I37">
            <v>1.7420999999999999E-2</v>
          </cell>
          <cell r="J37">
            <v>0.431952</v>
          </cell>
          <cell r="K37">
            <v>0.49807099999999999</v>
          </cell>
        </row>
        <row r="38">
          <cell r="C38" t="str">
            <v>ZMB089A</v>
          </cell>
          <cell r="D38">
            <v>1.1849999999999999E-2</v>
          </cell>
          <cell r="E38">
            <v>0.160222</v>
          </cell>
          <cell r="F38">
            <v>2.9288999999999999E-2</v>
          </cell>
          <cell r="G38">
            <v>2.2381999999999999E-2</v>
          </cell>
          <cell r="H38">
            <v>0.149589</v>
          </cell>
          <cell r="I38">
            <v>1.856E-2</v>
          </cell>
          <cell r="J38">
            <v>0.19284899999999999</v>
          </cell>
          <cell r="K38">
            <v>0.51908100000000001</v>
          </cell>
        </row>
        <row r="39">
          <cell r="C39" t="str">
            <v>ZMB092A</v>
          </cell>
          <cell r="D39">
            <v>8.3840000000000008E-3</v>
          </cell>
          <cell r="E39">
            <v>7.9758999999999997E-2</v>
          </cell>
          <cell r="F39">
            <v>2.9236999999999999E-2</v>
          </cell>
          <cell r="G39">
            <v>1.6223999999999999E-2</v>
          </cell>
          <cell r="H39">
            <v>5.5329999999999997E-2</v>
          </cell>
          <cell r="I39">
            <v>1.5339999999999999E-2</v>
          </cell>
          <cell r="J39">
            <v>0.32356800000000002</v>
          </cell>
          <cell r="K39">
            <v>0.50356400000000001</v>
          </cell>
        </row>
        <row r="40">
          <cell r="C40" t="str">
            <v>ZMB095A</v>
          </cell>
          <cell r="D40">
            <v>1.4109999999999999E-2</v>
          </cell>
          <cell r="E40">
            <v>9.6845000000000001E-2</v>
          </cell>
          <cell r="F40">
            <v>2.9260000000000001E-2</v>
          </cell>
          <cell r="G40">
            <v>1.7121000000000001E-2</v>
          </cell>
          <cell r="H40">
            <v>9.7457000000000002E-2</v>
          </cell>
          <cell r="I40">
            <v>1.7753000000000001E-2</v>
          </cell>
          <cell r="J40">
            <v>0.276507</v>
          </cell>
          <cell r="K40">
            <v>0.50877399999999995</v>
          </cell>
        </row>
        <row r="41">
          <cell r="C41" t="str">
            <v>ZMB099A</v>
          </cell>
          <cell r="D41">
            <v>8.5789999999999998E-3</v>
          </cell>
          <cell r="E41">
            <v>0.110675</v>
          </cell>
          <cell r="F41">
            <v>2.9429E-2</v>
          </cell>
          <cell r="G41">
            <v>1.6268000000000001E-2</v>
          </cell>
          <cell r="H41">
            <v>0.113871</v>
          </cell>
          <cell r="I41">
            <v>1.6327999999999999E-2</v>
          </cell>
          <cell r="J41">
            <v>0.25456299999999998</v>
          </cell>
          <cell r="K41">
            <v>0.50905199999999995</v>
          </cell>
        </row>
        <row r="42">
          <cell r="C42" t="str">
            <v>ZMB104A</v>
          </cell>
          <cell r="D42">
            <v>5.8589999999999996E-3</v>
          </cell>
          <cell r="E42">
            <v>0.14708399999999999</v>
          </cell>
          <cell r="F42">
            <v>2.929E-2</v>
          </cell>
          <cell r="G42">
            <v>1.5395000000000001E-2</v>
          </cell>
          <cell r="H42">
            <v>0.14627599999999999</v>
          </cell>
          <cell r="I42">
            <v>1.9318999999999999E-2</v>
          </cell>
          <cell r="J42">
            <v>0.22493299999999999</v>
          </cell>
          <cell r="K42">
            <v>0.50511899999999998</v>
          </cell>
        </row>
        <row r="43">
          <cell r="C43" t="str">
            <v>ZMB110A</v>
          </cell>
          <cell r="D43">
            <v>2.1489999999999999E-2</v>
          </cell>
          <cell r="E43">
            <v>0.13080600000000001</v>
          </cell>
          <cell r="F43">
            <v>2.9266E-2</v>
          </cell>
          <cell r="G43">
            <v>1.9349000000000002E-2</v>
          </cell>
          <cell r="H43">
            <v>0.12526699999999999</v>
          </cell>
          <cell r="I43">
            <v>1.7807E-2</v>
          </cell>
          <cell r="J43">
            <v>0.22764499999999999</v>
          </cell>
          <cell r="K43">
            <v>0.51392899999999997</v>
          </cell>
        </row>
        <row r="44">
          <cell r="C44" t="str">
            <v>ZMB117A</v>
          </cell>
          <cell r="D44">
            <v>9.0930000000000004E-3</v>
          </cell>
          <cell r="E44">
            <v>0.129192</v>
          </cell>
          <cell r="F44">
            <v>2.9264999999999999E-2</v>
          </cell>
          <cell r="G44">
            <v>1.6773E-2</v>
          </cell>
          <cell r="H44">
            <v>0.116504</v>
          </cell>
          <cell r="I44">
            <v>1.6601999999999999E-2</v>
          </cell>
          <cell r="J44">
            <v>0.24143300000000001</v>
          </cell>
          <cell r="K44">
            <v>0.51025200000000004</v>
          </cell>
        </row>
        <row r="45">
          <cell r="C45" t="str">
            <v>ZMB118A</v>
          </cell>
          <cell r="D45">
            <v>4.6740000000000002E-3</v>
          </cell>
          <cell r="E45">
            <v>9.2690999999999996E-2</v>
          </cell>
          <cell r="F45">
            <v>2.9322000000000001E-2</v>
          </cell>
          <cell r="G45">
            <v>1.8318000000000001E-2</v>
          </cell>
          <cell r="H45">
            <v>8.9280999999999999E-2</v>
          </cell>
          <cell r="I45">
            <v>1.77E-2</v>
          </cell>
          <cell r="J45">
            <v>0.27275199999999999</v>
          </cell>
          <cell r="K45">
            <v>0.50951299999999999</v>
          </cell>
        </row>
        <row r="46">
          <cell r="C46" t="str">
            <v>ZMB123A</v>
          </cell>
          <cell r="D46">
            <v>8.5170000000000003E-3</v>
          </cell>
          <cell r="E46">
            <v>8.0995999999999999E-2</v>
          </cell>
          <cell r="F46">
            <v>2.9330999999999999E-2</v>
          </cell>
          <cell r="G46">
            <v>1.5107000000000001E-2</v>
          </cell>
          <cell r="H46">
            <v>8.4990999999999997E-2</v>
          </cell>
          <cell r="I46">
            <v>1.4539E-2</v>
          </cell>
          <cell r="J46">
            <v>0.290157</v>
          </cell>
          <cell r="K46">
            <v>0.50545799999999996</v>
          </cell>
        </row>
        <row r="47">
          <cell r="C47" t="str">
            <v>ZMB124A</v>
          </cell>
          <cell r="D47">
            <v>6.2269999999999999E-3</v>
          </cell>
          <cell r="E47">
            <v>8.9971999999999996E-2</v>
          </cell>
          <cell r="F47">
            <v>2.9357000000000001E-2</v>
          </cell>
          <cell r="G47">
            <v>2.0525999999999999E-2</v>
          </cell>
          <cell r="H47">
            <v>9.0621999999999994E-2</v>
          </cell>
          <cell r="I47">
            <v>1.7513000000000001E-2</v>
          </cell>
          <cell r="J47">
            <v>0.27782400000000002</v>
          </cell>
          <cell r="K47">
            <v>0.51737</v>
          </cell>
        </row>
        <row r="48">
          <cell r="C48" t="str">
            <v>ZMB125A</v>
          </cell>
          <cell r="D48">
            <v>1.15E-2</v>
          </cell>
          <cell r="E48">
            <v>0.24086299999999999</v>
          </cell>
          <cell r="F48">
            <v>2.9416000000000001E-2</v>
          </cell>
          <cell r="G48">
            <v>2.0798000000000001E-2</v>
          </cell>
          <cell r="H48">
            <v>0.239426</v>
          </cell>
          <cell r="I48">
            <v>2.2851E-2</v>
          </cell>
          <cell r="J48">
            <v>0.113146</v>
          </cell>
          <cell r="K48">
            <v>0.50644199999999995</v>
          </cell>
        </row>
        <row r="49">
          <cell r="C49" t="str">
            <v>ZMB134A</v>
          </cell>
          <cell r="D49">
            <v>1.252E-2</v>
          </cell>
          <cell r="E49">
            <v>0.160604</v>
          </cell>
          <cell r="F49">
            <v>2.9312000000000001E-2</v>
          </cell>
          <cell r="G49">
            <v>1.5986E-2</v>
          </cell>
          <cell r="H49">
            <v>0.13938</v>
          </cell>
          <cell r="I49">
            <v>1.7673000000000001E-2</v>
          </cell>
          <cell r="J49">
            <v>0.20025999999999999</v>
          </cell>
          <cell r="K49">
            <v>0.49845899999999999</v>
          </cell>
        </row>
        <row r="50">
          <cell r="C50" t="str">
            <v>ZMB144A</v>
          </cell>
          <cell r="D50">
            <v>1.004E-2</v>
          </cell>
          <cell r="E50">
            <v>0.107576</v>
          </cell>
          <cell r="F50">
            <v>2.9354000000000002E-2</v>
          </cell>
          <cell r="G50">
            <v>1.7197E-2</v>
          </cell>
          <cell r="H50">
            <v>9.9316000000000002E-2</v>
          </cell>
          <cell r="I50">
            <v>1.8533000000000001E-2</v>
          </cell>
          <cell r="J50">
            <v>0.320218</v>
          </cell>
          <cell r="K50">
            <v>0.48587399999999997</v>
          </cell>
        </row>
        <row r="51">
          <cell r="C51" t="str">
            <v>ZMB146A</v>
          </cell>
          <cell r="D51">
            <v>9.9039999999999996E-3</v>
          </cell>
          <cell r="E51">
            <v>0.205904</v>
          </cell>
          <cell r="F51">
            <v>2.9316999999999999E-2</v>
          </cell>
          <cell r="G51">
            <v>2.5208000000000001E-2</v>
          </cell>
          <cell r="H51">
            <v>0.18048800000000001</v>
          </cell>
          <cell r="I51">
            <v>2.248E-2</v>
          </cell>
          <cell r="J51">
            <v>0.132775</v>
          </cell>
          <cell r="K51">
            <v>0.52305699999999999</v>
          </cell>
        </row>
        <row r="52">
          <cell r="C52" t="str">
            <v>ZMB154A</v>
          </cell>
          <cell r="D52">
            <v>0</v>
          </cell>
          <cell r="E52">
            <v>8.1837999999999994E-2</v>
          </cell>
          <cell r="F52">
            <v>2.9399000000000002E-2</v>
          </cell>
          <cell r="G52">
            <v>1.2364999999999999E-2</v>
          </cell>
          <cell r="H52">
            <v>8.3044999999999994E-2</v>
          </cell>
          <cell r="I52">
            <v>1.4421E-2</v>
          </cell>
          <cell r="J52">
            <v>0.29627500000000001</v>
          </cell>
          <cell r="K52">
            <v>0.497168</v>
          </cell>
        </row>
        <row r="53">
          <cell r="C53" t="str">
            <v>ZMB155A</v>
          </cell>
          <cell r="D53">
            <v>9.7470000000000005E-3</v>
          </cell>
          <cell r="E53">
            <v>5.5985E-2</v>
          </cell>
          <cell r="F53">
            <v>2.9426999999999998E-2</v>
          </cell>
          <cell r="G53">
            <v>1.3358E-2</v>
          </cell>
          <cell r="H53">
            <v>3.4594E-2</v>
          </cell>
          <cell r="I53">
            <v>1.3488E-2</v>
          </cell>
          <cell r="J53">
            <v>0.387631</v>
          </cell>
          <cell r="K53">
            <v>0.49812600000000001</v>
          </cell>
        </row>
        <row r="54">
          <cell r="C54" t="str">
            <v>ZMB161A</v>
          </cell>
          <cell r="D54">
            <v>0</v>
          </cell>
          <cell r="E54">
            <v>0.14657500000000001</v>
          </cell>
          <cell r="F54">
            <v>2.9426999999999998E-2</v>
          </cell>
          <cell r="G54">
            <v>1.6271999999999998E-2</v>
          </cell>
          <cell r="H54">
            <v>0.128939</v>
          </cell>
          <cell r="I54">
            <v>1.2289E-2</v>
          </cell>
          <cell r="J54">
            <v>0.228939</v>
          </cell>
          <cell r="K54">
            <v>0.49108299999999999</v>
          </cell>
        </row>
        <row r="55">
          <cell r="C55" t="str">
            <v>ZMB170A</v>
          </cell>
          <cell r="D55">
            <v>6.4819999999999999E-3</v>
          </cell>
          <cell r="E55">
            <v>0.21023500000000001</v>
          </cell>
          <cell r="F55">
            <v>2.9378999999999999E-2</v>
          </cell>
          <cell r="G55">
            <v>1.6861999999999999E-2</v>
          </cell>
          <cell r="H55">
            <v>0.18587400000000001</v>
          </cell>
          <cell r="I55">
            <v>1.7153999999999999E-2</v>
          </cell>
          <cell r="J55">
            <v>0.162662</v>
          </cell>
          <cell r="K55">
            <v>0.50288699999999997</v>
          </cell>
        </row>
        <row r="56">
          <cell r="C56" t="str">
            <v>ZMB201A</v>
          </cell>
          <cell r="D56">
            <v>5.3340000000000002E-3</v>
          </cell>
          <cell r="E56">
            <v>0.254778</v>
          </cell>
          <cell r="F56">
            <v>2.9496000000000001E-2</v>
          </cell>
          <cell r="G56">
            <v>2.2956000000000001E-2</v>
          </cell>
          <cell r="H56">
            <v>0.18093999999999999</v>
          </cell>
          <cell r="I56">
            <v>1.4095E-2</v>
          </cell>
          <cell r="J56">
            <v>0.62205600000000005</v>
          </cell>
          <cell r="K56">
            <v>0.45905299999999999</v>
          </cell>
        </row>
        <row r="57">
          <cell r="C57" t="str">
            <v>ZMB203A</v>
          </cell>
          <cell r="D57">
            <v>1.1089999999999999E-2</v>
          </cell>
          <cell r="E57">
            <v>0.19706799999999999</v>
          </cell>
          <cell r="F57">
            <v>2.9368999999999999E-2</v>
          </cell>
          <cell r="G57">
            <v>2.1815999999999999E-2</v>
          </cell>
          <cell r="H57">
            <v>0.19792799999999999</v>
          </cell>
          <cell r="I57">
            <v>1.9448E-2</v>
          </cell>
          <cell r="J57">
            <v>0.15535199999999999</v>
          </cell>
          <cell r="K57">
            <v>0.52024199999999998</v>
          </cell>
        </row>
        <row r="58">
          <cell r="C58" t="str">
            <v>ZMB207A</v>
          </cell>
          <cell r="D58">
            <v>0</v>
          </cell>
          <cell r="E58">
            <v>8.4833000000000006E-2</v>
          </cell>
          <cell r="F58">
            <v>2.9378000000000001E-2</v>
          </cell>
          <cell r="G58">
            <v>1.2853E-2</v>
          </cell>
          <cell r="H58">
            <v>0.104088</v>
          </cell>
          <cell r="I58">
            <v>1.452E-2</v>
          </cell>
          <cell r="J58">
            <v>0.30188900000000002</v>
          </cell>
          <cell r="K58">
            <v>0.499365</v>
          </cell>
        </row>
        <row r="59">
          <cell r="C59" t="str">
            <v>ZMB208A</v>
          </cell>
          <cell r="D59">
            <v>6.9579999999999998E-3</v>
          </cell>
          <cell r="E59">
            <v>4.9804000000000001E-2</v>
          </cell>
          <cell r="F59">
            <v>2.9291999999999999E-2</v>
          </cell>
          <cell r="G59">
            <v>1.2985999999999999E-2</v>
          </cell>
          <cell r="H59">
            <v>2.6868E-2</v>
          </cell>
          <cell r="I59">
            <v>1.1657000000000001E-2</v>
          </cell>
          <cell r="J59">
            <v>0.40928100000000001</v>
          </cell>
          <cell r="K59">
            <v>0.49239100000000002</v>
          </cell>
        </row>
        <row r="60">
          <cell r="C60" t="str">
            <v>ZMB210A</v>
          </cell>
          <cell r="D60">
            <v>1.205E-2</v>
          </cell>
          <cell r="E60">
            <v>0.12861500000000001</v>
          </cell>
          <cell r="F60">
            <v>2.9323999999999999E-2</v>
          </cell>
          <cell r="G60">
            <v>1.7468999999999998E-2</v>
          </cell>
          <cell r="H60">
            <v>0.121865</v>
          </cell>
          <cell r="I60">
            <v>1.7364000000000001E-2</v>
          </cell>
          <cell r="J60">
            <v>0.23491500000000001</v>
          </cell>
          <cell r="K60">
            <v>0.51252200000000003</v>
          </cell>
        </row>
        <row r="61">
          <cell r="C61" t="str">
            <v>ZMC045A</v>
          </cell>
          <cell r="D61">
            <v>8.5330000000000007E-3</v>
          </cell>
          <cell r="E61">
            <v>3.1723000000000001E-2</v>
          </cell>
          <cell r="F61">
            <v>2.9443E-2</v>
          </cell>
          <cell r="G61">
            <v>1.4222E-2</v>
          </cell>
          <cell r="H61">
            <v>1.3266999999999999E-2</v>
          </cell>
          <cell r="I61">
            <v>1.7631999999999998E-2</v>
          </cell>
          <cell r="J61">
            <v>0.35091099999999997</v>
          </cell>
          <cell r="K61">
            <v>0.49371500000000001</v>
          </cell>
        </row>
        <row r="62">
          <cell r="C62" t="str">
            <v>ZMC050A</v>
          </cell>
          <cell r="D62">
            <v>1.746E-2</v>
          </cell>
          <cell r="E62">
            <v>3.5913E-2</v>
          </cell>
          <cell r="F62">
            <v>2.9465000000000002E-2</v>
          </cell>
          <cell r="G62">
            <v>1.8186000000000001E-2</v>
          </cell>
          <cell r="H62">
            <v>1.1905000000000001E-2</v>
          </cell>
          <cell r="I62">
            <v>1.5726E-2</v>
          </cell>
          <cell r="J62">
            <v>0.39420100000000002</v>
          </cell>
          <cell r="K62">
            <v>0.47848800000000002</v>
          </cell>
        </row>
        <row r="63">
          <cell r="C63" t="str">
            <v>ZMC070A</v>
          </cell>
          <cell r="D63">
            <v>6.1580000000000003E-3</v>
          </cell>
          <cell r="E63">
            <v>0.14522299999999999</v>
          </cell>
          <cell r="F63">
            <v>2.9350999999999999E-2</v>
          </cell>
          <cell r="G63">
            <v>1.5633000000000001E-2</v>
          </cell>
          <cell r="H63">
            <v>0.11794499999999999</v>
          </cell>
          <cell r="I63">
            <v>1.8967000000000001E-2</v>
          </cell>
          <cell r="J63">
            <v>0.217226</v>
          </cell>
          <cell r="K63">
            <v>0.497784</v>
          </cell>
        </row>
        <row r="64">
          <cell r="C64" t="str">
            <v>ZMC075A</v>
          </cell>
          <cell r="D64">
            <v>1.0869999999999999E-2</v>
          </cell>
          <cell r="E64">
            <v>0.10739600000000001</v>
          </cell>
          <cell r="F64">
            <v>2.9382999999999999E-2</v>
          </cell>
          <cell r="G64">
            <v>1.4413E-2</v>
          </cell>
          <cell r="H64">
            <v>9.3056E-2</v>
          </cell>
          <cell r="I64">
            <v>1.9051999999999999E-2</v>
          </cell>
          <cell r="J64">
            <v>0.259237</v>
          </cell>
          <cell r="K64">
            <v>0.50211300000000003</v>
          </cell>
        </row>
        <row r="65">
          <cell r="C65" t="str">
            <v>ZMC080A</v>
          </cell>
          <cell r="D65">
            <v>9.1240000000000002E-3</v>
          </cell>
          <cell r="E65">
            <v>7.7092999999999995E-2</v>
          </cell>
          <cell r="F65">
            <v>2.9402999999999999E-2</v>
          </cell>
          <cell r="G65">
            <v>1.0803999999999999E-2</v>
          </cell>
          <cell r="H65">
            <v>7.7420000000000003E-2</v>
          </cell>
          <cell r="I65">
            <v>1.1070999999999999E-2</v>
          </cell>
          <cell r="J65">
            <v>0.31545600000000001</v>
          </cell>
          <cell r="K65">
            <v>0.49399999999999999</v>
          </cell>
        </row>
        <row r="66">
          <cell r="C66" t="str">
            <v>ZMC086A</v>
          </cell>
          <cell r="D66">
            <v>1.3270000000000001E-2</v>
          </cell>
          <cell r="E66">
            <v>9.2095999999999997E-2</v>
          </cell>
          <cell r="F66">
            <v>2.9436E-2</v>
          </cell>
          <cell r="G66">
            <v>1.3464E-2</v>
          </cell>
          <cell r="H66">
            <v>9.1961000000000001E-2</v>
          </cell>
          <cell r="I66">
            <v>1.7877000000000001E-2</v>
          </cell>
          <cell r="J66">
            <v>0.288464</v>
          </cell>
          <cell r="K66">
            <v>0.50113200000000002</v>
          </cell>
        </row>
        <row r="67">
          <cell r="C67" t="str">
            <v>ZMC101A</v>
          </cell>
          <cell r="D67">
            <v>8.5380000000000005E-3</v>
          </cell>
          <cell r="E67">
            <v>9.1521000000000005E-2</v>
          </cell>
          <cell r="F67">
            <v>2.9347999999999999E-2</v>
          </cell>
          <cell r="G67">
            <v>1.6645E-2</v>
          </cell>
          <cell r="H67">
            <v>8.0298999999999995E-2</v>
          </cell>
          <cell r="I67">
            <v>1.7592E-2</v>
          </cell>
          <cell r="J67">
            <v>0.29767900000000003</v>
          </cell>
          <cell r="K67">
            <v>0.503027</v>
          </cell>
        </row>
        <row r="68">
          <cell r="C68" t="str">
            <v>ZMC107A</v>
          </cell>
          <cell r="D68">
            <v>4.4669999999999996E-3</v>
          </cell>
          <cell r="E68">
            <v>0.13039200000000001</v>
          </cell>
          <cell r="F68">
            <v>2.9312000000000001E-2</v>
          </cell>
          <cell r="G68">
            <v>1.4862E-2</v>
          </cell>
          <cell r="H68">
            <v>0.12113699999999999</v>
          </cell>
          <cell r="I68">
            <v>1.8103999999999999E-2</v>
          </cell>
          <cell r="J68">
            <v>0.227684</v>
          </cell>
          <cell r="K68">
            <v>0.50389600000000001</v>
          </cell>
        </row>
        <row r="69">
          <cell r="C69" t="str">
            <v>ZMC113A</v>
          </cell>
          <cell r="D69">
            <v>1.225E-2</v>
          </cell>
          <cell r="E69">
            <v>0.164882</v>
          </cell>
          <cell r="F69">
            <v>2.9527999999999999E-2</v>
          </cell>
          <cell r="G69">
            <v>1.9916E-2</v>
          </cell>
          <cell r="H69">
            <v>0.154942</v>
          </cell>
          <cell r="I69">
            <v>1.4813E-2</v>
          </cell>
          <cell r="J69">
            <v>0.477829</v>
          </cell>
          <cell r="K69">
            <v>0.46975299999999998</v>
          </cell>
        </row>
        <row r="70">
          <cell r="C70" t="str">
            <v>ZMC114A</v>
          </cell>
          <cell r="D70">
            <v>8.1309999999999993E-2</v>
          </cell>
          <cell r="E70">
            <v>6.3698000000000005E-2</v>
          </cell>
          <cell r="F70">
            <v>2.9270000000000001E-2</v>
          </cell>
          <cell r="G70">
            <v>2.4022999999999999E-2</v>
          </cell>
          <cell r="H70">
            <v>5.4571000000000001E-2</v>
          </cell>
          <cell r="I70">
            <v>1.7509E-2</v>
          </cell>
          <cell r="J70">
            <v>0.41345100000000001</v>
          </cell>
          <cell r="K70">
            <v>0.472638</v>
          </cell>
        </row>
        <row r="71">
          <cell r="C71" t="str">
            <v>ZMC116A</v>
          </cell>
          <cell r="D71">
            <v>5.4109999999999998E-2</v>
          </cell>
          <cell r="E71">
            <v>6.7416000000000004E-2</v>
          </cell>
          <cell r="F71">
            <v>2.9404E-2</v>
          </cell>
          <cell r="G71">
            <v>1.3632999999999999E-2</v>
          </cell>
          <cell r="H71">
            <v>5.6689999999999997E-2</v>
          </cell>
          <cell r="I71">
            <v>1.6965999999999998E-2</v>
          </cell>
          <cell r="J71">
            <v>0.299234</v>
          </cell>
          <cell r="K71">
            <v>0.493815</v>
          </cell>
        </row>
        <row r="72">
          <cell r="C72" t="str">
            <v>ZMC117A</v>
          </cell>
          <cell r="D72">
            <v>0.12330000000000001</v>
          </cell>
          <cell r="E72">
            <v>3.8996999999999997E-2</v>
          </cell>
          <cell r="F72">
            <v>2.9371000000000001E-2</v>
          </cell>
          <cell r="G72">
            <v>1.1537E-2</v>
          </cell>
          <cell r="H72">
            <v>5.1938999999999999E-2</v>
          </cell>
          <cell r="I72">
            <v>1.3365E-2</v>
          </cell>
          <cell r="J72">
            <v>0.34997099999999998</v>
          </cell>
          <cell r="K72">
            <v>0.492066</v>
          </cell>
        </row>
        <row r="73">
          <cell r="C73" t="str">
            <v>ZMC119A</v>
          </cell>
          <cell r="D73">
            <v>1.1010000000000001E-2</v>
          </cell>
          <cell r="E73">
            <v>0.134935</v>
          </cell>
          <cell r="F73">
            <v>2.9395999999999999E-2</v>
          </cell>
          <cell r="G73">
            <v>1.5254E-2</v>
          </cell>
          <cell r="H73">
            <v>0.134546</v>
          </cell>
          <cell r="I73">
            <v>1.6527E-2</v>
          </cell>
          <cell r="J73">
            <v>0.234151</v>
          </cell>
          <cell r="K73">
            <v>0.50805</v>
          </cell>
        </row>
        <row r="74">
          <cell r="C74" t="str">
            <v>ZMC123A</v>
          </cell>
          <cell r="D74">
            <v>6.6750000000000004E-3</v>
          </cell>
          <cell r="E74">
            <v>0.157335</v>
          </cell>
          <cell r="F74">
            <v>2.9388000000000001E-2</v>
          </cell>
          <cell r="G74">
            <v>1.4260999999999999E-2</v>
          </cell>
          <cell r="H74">
            <v>0.16603200000000001</v>
          </cell>
          <cell r="I74">
            <v>1.5429999999999999E-2</v>
          </cell>
          <cell r="J74">
            <v>0.24171500000000001</v>
          </cell>
          <cell r="K74">
            <v>0.50224000000000002</v>
          </cell>
        </row>
        <row r="75">
          <cell r="C75" t="str">
            <v>ZMC125A</v>
          </cell>
          <cell r="D75">
            <v>1.1220000000000001E-2</v>
          </cell>
          <cell r="E75">
            <v>8.2619999999999999E-2</v>
          </cell>
          <cell r="F75">
            <v>2.9409999999999999E-2</v>
          </cell>
          <cell r="G75">
            <v>1.8894000000000001E-2</v>
          </cell>
          <cell r="H75">
            <v>7.3340000000000002E-2</v>
          </cell>
          <cell r="I75">
            <v>1.6309000000000001E-2</v>
          </cell>
          <cell r="J75">
            <v>0.31369599999999997</v>
          </cell>
          <cell r="K75">
            <v>0.51056800000000002</v>
          </cell>
        </row>
        <row r="76">
          <cell r="C76" t="str">
            <v>ZMG045A</v>
          </cell>
          <cell r="D76">
            <v>1.0189999999999999E-2</v>
          </cell>
          <cell r="E76">
            <v>0.13870099999999999</v>
          </cell>
          <cell r="F76">
            <v>2.9364999999999999E-2</v>
          </cell>
          <cell r="G76">
            <v>1.5826E-2</v>
          </cell>
          <cell r="H76">
            <v>0.14905399999999999</v>
          </cell>
          <cell r="I76">
            <v>1.9824000000000001E-2</v>
          </cell>
          <cell r="J76">
            <v>0.22832</v>
          </cell>
          <cell r="K76">
            <v>0.49986900000000001</v>
          </cell>
        </row>
        <row r="77">
          <cell r="C77" t="str">
            <v>ZMG047A</v>
          </cell>
          <cell r="D77">
            <v>9.6170000000000005E-3</v>
          </cell>
          <cell r="E77">
            <v>0.117433</v>
          </cell>
          <cell r="F77">
            <v>2.9382999999999999E-2</v>
          </cell>
          <cell r="G77">
            <v>1.4822E-2</v>
          </cell>
          <cell r="H77">
            <v>0.133882</v>
          </cell>
          <cell r="I77">
            <v>1.9361E-2</v>
          </cell>
          <cell r="J77">
            <v>0.252938</v>
          </cell>
          <cell r="K77">
            <v>0.503579</v>
          </cell>
        </row>
        <row r="78">
          <cell r="C78" t="str">
            <v>ZMG049A</v>
          </cell>
          <cell r="D78">
            <v>2.768E-2</v>
          </cell>
          <cell r="E78">
            <v>0.42803099999999999</v>
          </cell>
          <cell r="F78">
            <v>2.9571E-2</v>
          </cell>
          <cell r="G78">
            <v>3.2890000000000003E-2</v>
          </cell>
          <cell r="H78">
            <v>0.25375500000000001</v>
          </cell>
          <cell r="I78">
            <v>2.8273E-2</v>
          </cell>
          <cell r="J78">
            <v>0.81836500000000001</v>
          </cell>
          <cell r="K78">
            <v>0.44916</v>
          </cell>
        </row>
        <row r="79">
          <cell r="C79" t="str">
            <v>ZMG050A</v>
          </cell>
          <cell r="D79">
            <v>0.16109999999999999</v>
          </cell>
          <cell r="E79">
            <v>7.8853999999999994E-2</v>
          </cell>
          <cell r="F79">
            <v>2.9323999999999999E-2</v>
          </cell>
          <cell r="G79">
            <v>2.6988999999999999E-2</v>
          </cell>
          <cell r="H79">
            <v>3.7883E-2</v>
          </cell>
          <cell r="I79">
            <v>1.7617000000000001E-2</v>
          </cell>
          <cell r="J79">
            <v>0.416597</v>
          </cell>
          <cell r="K79">
            <v>0.47150300000000001</v>
          </cell>
        </row>
        <row r="80">
          <cell r="C80" t="str">
            <v>ZMG060A</v>
          </cell>
          <cell r="D80">
            <v>1.306E-2</v>
          </cell>
          <cell r="E80">
            <v>0.15481900000000001</v>
          </cell>
          <cell r="F80">
            <v>2.9301000000000001E-2</v>
          </cell>
          <cell r="G80">
            <v>1.8304000000000001E-2</v>
          </cell>
          <cell r="H80">
            <v>0.188417</v>
          </cell>
          <cell r="I80">
            <v>1.8727000000000001E-2</v>
          </cell>
          <cell r="J80">
            <v>0.22239800000000001</v>
          </cell>
          <cell r="K80">
            <v>0.496361</v>
          </cell>
        </row>
        <row r="81">
          <cell r="C81" t="str">
            <v>ZMG062A</v>
          </cell>
          <cell r="D81">
            <v>1.2070000000000001E-2</v>
          </cell>
          <cell r="E81">
            <v>8.0544000000000004E-2</v>
          </cell>
          <cell r="F81">
            <v>2.9384E-2</v>
          </cell>
          <cell r="G81">
            <v>1.2553E-2</v>
          </cell>
          <cell r="H81">
            <v>7.6768000000000003E-2</v>
          </cell>
          <cell r="I81">
            <v>1.5698E-2</v>
          </cell>
          <cell r="J81">
            <v>0.31621899999999997</v>
          </cell>
          <cell r="K81">
            <v>0.50214400000000003</v>
          </cell>
        </row>
        <row r="82">
          <cell r="C82" t="str">
            <v>ZMG064A</v>
          </cell>
          <cell r="D82">
            <v>1.353E-2</v>
          </cell>
          <cell r="E82">
            <v>0.149725</v>
          </cell>
          <cell r="F82">
            <v>2.9337999999999999E-2</v>
          </cell>
          <cell r="G82">
            <v>1.3856E-2</v>
          </cell>
          <cell r="H82">
            <v>0.157189</v>
          </cell>
          <cell r="I82">
            <v>1.6957E-2</v>
          </cell>
          <cell r="J82">
            <v>0.22441900000000001</v>
          </cell>
          <cell r="K82">
            <v>0.50188500000000003</v>
          </cell>
        </row>
        <row r="83">
          <cell r="C83" t="str">
            <v>ZMG082A</v>
          </cell>
          <cell r="D83">
            <v>1.188E-2</v>
          </cell>
          <cell r="E83">
            <v>9.3102000000000004E-2</v>
          </cell>
          <cell r="F83">
            <v>2.9517999999999999E-2</v>
          </cell>
          <cell r="G83">
            <v>1.9939999999999999E-2</v>
          </cell>
          <cell r="H83">
            <v>9.3330999999999997E-2</v>
          </cell>
          <cell r="I83">
            <v>1.3877E-2</v>
          </cell>
          <cell r="J83">
            <v>0.29952699999999999</v>
          </cell>
          <cell r="K83">
            <v>0.48507299999999998</v>
          </cell>
        </row>
        <row r="84">
          <cell r="C84" t="str">
            <v>ZMG098A</v>
          </cell>
          <cell r="D84">
            <v>0</v>
          </cell>
          <cell r="E84">
            <v>0.118449</v>
          </cell>
          <cell r="F84">
            <v>2.9443E-2</v>
          </cell>
          <cell r="G84">
            <v>1.6407000000000001E-2</v>
          </cell>
          <cell r="H84">
            <v>7.0596999999999993E-2</v>
          </cell>
          <cell r="I84">
            <v>1.5299E-2</v>
          </cell>
          <cell r="J84">
            <v>0.39924300000000001</v>
          </cell>
          <cell r="K84">
            <v>0.50039199999999995</v>
          </cell>
        </row>
        <row r="85">
          <cell r="C85" t="str">
            <v>ZMG109A</v>
          </cell>
          <cell r="D85">
            <v>1.2359999999999999E-2</v>
          </cell>
          <cell r="E85">
            <v>0.209477</v>
          </cell>
          <cell r="F85">
            <v>2.9434999999999999E-2</v>
          </cell>
          <cell r="G85">
            <v>2.2202E-2</v>
          </cell>
          <cell r="H85">
            <v>0.208761</v>
          </cell>
          <cell r="I85">
            <v>1.8314E-2</v>
          </cell>
          <cell r="J85">
            <v>0.14018800000000001</v>
          </cell>
          <cell r="K85">
            <v>0.49182500000000001</v>
          </cell>
        </row>
        <row r="86">
          <cell r="C86" t="str">
            <v>ZMG125A</v>
          </cell>
          <cell r="D86">
            <v>4.5490000000000001E-3</v>
          </cell>
          <cell r="E86">
            <v>9.5879000000000006E-2</v>
          </cell>
          <cell r="F86">
            <v>2.9443E-2</v>
          </cell>
          <cell r="G86">
            <v>1.6854000000000001E-2</v>
          </cell>
          <cell r="H86">
            <v>0.113567</v>
          </cell>
          <cell r="I86">
            <v>1.7562999999999999E-2</v>
          </cell>
          <cell r="J86">
            <v>0.28159099999999998</v>
          </cell>
          <cell r="K86">
            <v>0.49191400000000002</v>
          </cell>
        </row>
        <row r="87">
          <cell r="C87" t="str">
            <v>ZMG126A</v>
          </cell>
          <cell r="D87">
            <v>1.508E-2</v>
          </cell>
          <cell r="E87">
            <v>0.11432299999999999</v>
          </cell>
          <cell r="F87">
            <v>2.9527999999999999E-2</v>
          </cell>
          <cell r="G87">
            <v>1.4135E-2</v>
          </cell>
          <cell r="H87">
            <v>7.1403999999999995E-2</v>
          </cell>
          <cell r="I87">
            <v>1.3497E-2</v>
          </cell>
          <cell r="J87">
            <v>0.36460100000000001</v>
          </cell>
          <cell r="K87">
            <v>0.49860900000000002</v>
          </cell>
        </row>
        <row r="88">
          <cell r="C88" t="str">
            <v>ZMG128A</v>
          </cell>
          <cell r="D88">
            <v>1.057E-2</v>
          </cell>
          <cell r="E88">
            <v>0.14994099999999999</v>
          </cell>
          <cell r="F88">
            <v>2.9371000000000001E-2</v>
          </cell>
          <cell r="G88">
            <v>1.5136999999999999E-2</v>
          </cell>
          <cell r="H88">
            <v>0.145755</v>
          </cell>
          <cell r="I88">
            <v>1.4193000000000001E-2</v>
          </cell>
          <cell r="J88">
            <v>0.22248399999999999</v>
          </cell>
          <cell r="K88">
            <v>0.51045799999999997</v>
          </cell>
        </row>
        <row r="89">
          <cell r="C89" t="str">
            <v>ZMG131A</v>
          </cell>
          <cell r="D89">
            <v>8.9490000000000004E-3</v>
          </cell>
          <cell r="E89">
            <v>5.6271000000000002E-2</v>
          </cell>
          <cell r="F89">
            <v>2.9399000000000002E-2</v>
          </cell>
          <cell r="G89">
            <v>1.3067E-2</v>
          </cell>
          <cell r="H89">
            <v>6.2134000000000002E-2</v>
          </cell>
          <cell r="I89">
            <v>1.4884E-2</v>
          </cell>
          <cell r="J89">
            <v>0.33510899999999999</v>
          </cell>
          <cell r="K89">
            <v>0.50225299999999995</v>
          </cell>
        </row>
        <row r="90">
          <cell r="C90" t="str">
            <v>ZMG142A</v>
          </cell>
          <cell r="D90">
            <v>5.7999999999999996E-3</v>
          </cell>
          <cell r="E90">
            <v>8.3038000000000001E-2</v>
          </cell>
          <cell r="F90">
            <v>2.9350999999999999E-2</v>
          </cell>
          <cell r="G90">
            <v>1.3605000000000001E-2</v>
          </cell>
          <cell r="H90">
            <v>5.0134999999999999E-2</v>
          </cell>
          <cell r="I90">
            <v>1.2312E-2</v>
          </cell>
          <cell r="J90">
            <v>0.40329300000000001</v>
          </cell>
          <cell r="K90">
            <v>0.48733700000000002</v>
          </cell>
        </row>
        <row r="91">
          <cell r="C91" t="str">
            <v>ZMH009A</v>
          </cell>
          <cell r="D91">
            <v>0.21379999999999999</v>
          </cell>
          <cell r="E91">
            <v>0.35009899999999999</v>
          </cell>
          <cell r="F91">
            <v>2.9453E-2</v>
          </cell>
          <cell r="G91">
            <v>4.4947000000000001E-2</v>
          </cell>
          <cell r="H91">
            <v>0.29307499999999997</v>
          </cell>
          <cell r="I91">
            <v>2.4976999999999999E-2</v>
          </cell>
          <cell r="J91">
            <v>0.73033800000000004</v>
          </cell>
          <cell r="K91">
            <v>0.43214599999999997</v>
          </cell>
        </row>
        <row r="92">
          <cell r="C92" t="str">
            <v>ZMH013A</v>
          </cell>
          <cell r="D92">
            <v>6.7809999999999995E-2</v>
          </cell>
          <cell r="E92">
            <v>5.4989000000000003E-2</v>
          </cell>
          <cell r="F92">
            <v>2.9413999999999999E-2</v>
          </cell>
          <cell r="G92">
            <v>1.1620999999999999E-2</v>
          </cell>
          <cell r="H92">
            <v>3.4443000000000001E-2</v>
          </cell>
          <cell r="I92">
            <v>1.0214000000000001E-2</v>
          </cell>
          <cell r="J92">
            <v>0.43360300000000002</v>
          </cell>
          <cell r="K92">
            <v>0.48399700000000001</v>
          </cell>
        </row>
        <row r="93">
          <cell r="C93" t="str">
            <v>ZMH023A</v>
          </cell>
          <cell r="D93">
            <v>0.16600000000000001</v>
          </cell>
          <cell r="E93">
            <v>0.19365399999999999</v>
          </cell>
          <cell r="F93">
            <v>2.9437999999999999E-2</v>
          </cell>
          <cell r="G93">
            <v>2.4858999999999999E-2</v>
          </cell>
          <cell r="H93">
            <v>0.117853</v>
          </cell>
          <cell r="I93">
            <v>1.6230999999999999E-2</v>
          </cell>
          <cell r="J93">
            <v>0.59786099999999998</v>
          </cell>
          <cell r="K93">
            <v>0.46073999999999998</v>
          </cell>
        </row>
        <row r="94">
          <cell r="C94" t="str">
            <v>ZMH026A</v>
          </cell>
          <cell r="D94">
            <v>5.2820000000000002E-3</v>
          </cell>
          <cell r="E94">
            <v>0.13351499999999999</v>
          </cell>
          <cell r="F94">
            <v>2.9463E-2</v>
          </cell>
          <cell r="G94">
            <v>1.6319E-2</v>
          </cell>
          <cell r="H94">
            <v>0.14854899999999999</v>
          </cell>
          <cell r="I94">
            <v>1.9290999999999999E-2</v>
          </cell>
          <cell r="J94">
            <v>0.23347100000000001</v>
          </cell>
          <cell r="K94">
            <v>0.50802599999999998</v>
          </cell>
        </row>
        <row r="95">
          <cell r="C95" t="str">
            <v>ZMH031A</v>
          </cell>
          <cell r="D95">
            <v>1.2880000000000001E-2</v>
          </cell>
          <cell r="E95">
            <v>0.17385500000000001</v>
          </cell>
          <cell r="F95">
            <v>2.9346000000000001E-2</v>
          </cell>
          <cell r="G95">
            <v>1.7538999999999999E-2</v>
          </cell>
          <cell r="H95">
            <v>0.17627999999999999</v>
          </cell>
          <cell r="I95">
            <v>2.0351000000000001E-2</v>
          </cell>
          <cell r="J95">
            <v>0.187498</v>
          </cell>
          <cell r="K95">
            <v>0.50847600000000004</v>
          </cell>
        </row>
        <row r="96">
          <cell r="C96" t="str">
            <v>ZMH032A</v>
          </cell>
          <cell r="D96">
            <v>4.3860000000000003E-2</v>
          </cell>
          <cell r="E96">
            <v>0.10093299999999999</v>
          </cell>
          <cell r="F96">
            <v>2.9340999999999999E-2</v>
          </cell>
          <cell r="G96">
            <v>1.3445E-2</v>
          </cell>
          <cell r="H96">
            <v>0.115591</v>
          </cell>
          <cell r="I96">
            <v>1.6785999999999999E-2</v>
          </cell>
          <cell r="J96">
            <v>0.281281</v>
          </cell>
          <cell r="K96">
            <v>0.49837900000000002</v>
          </cell>
        </row>
        <row r="97">
          <cell r="C97" t="str">
            <v>ZMH035A</v>
          </cell>
          <cell r="D97">
            <v>0.1376</v>
          </cell>
          <cell r="E97">
            <v>0.24555099999999999</v>
          </cell>
          <cell r="F97">
            <v>2.9593999999999999E-2</v>
          </cell>
          <cell r="G97">
            <v>3.1800000000000002E-2</v>
          </cell>
          <cell r="H97">
            <v>0.178345</v>
          </cell>
          <cell r="I97">
            <v>1.9994999999999999E-2</v>
          </cell>
          <cell r="J97">
            <v>0.66625199999999996</v>
          </cell>
          <cell r="K97">
            <v>0.44872800000000002</v>
          </cell>
        </row>
        <row r="98">
          <cell r="C98" t="str">
            <v>ZMH038A</v>
          </cell>
          <cell r="D98">
            <v>0.18990000000000001</v>
          </cell>
          <cell r="E98">
            <v>6.6152000000000002E-2</v>
          </cell>
          <cell r="F98">
            <v>2.9479000000000002E-2</v>
          </cell>
          <cell r="G98">
            <v>2.2009000000000001E-2</v>
          </cell>
          <cell r="H98">
            <v>2.8105000000000002E-2</v>
          </cell>
          <cell r="I98">
            <v>1.5644000000000002E-2</v>
          </cell>
          <cell r="J98">
            <v>0.43387399999999998</v>
          </cell>
          <cell r="K98">
            <v>0.47214299999999998</v>
          </cell>
        </row>
        <row r="99">
          <cell r="C99" t="str">
            <v>ZMH046A</v>
          </cell>
          <cell r="D99">
            <v>0.1817</v>
          </cell>
          <cell r="E99">
            <v>0.33547700000000003</v>
          </cell>
          <cell r="F99">
            <v>2.9517000000000002E-2</v>
          </cell>
          <cell r="G99">
            <v>5.0555999999999997E-2</v>
          </cell>
          <cell r="H99">
            <v>0.32959300000000002</v>
          </cell>
          <cell r="I99">
            <v>2.836E-2</v>
          </cell>
          <cell r="J99">
            <v>0.63395100000000004</v>
          </cell>
          <cell r="K99">
            <v>0.42793199999999998</v>
          </cell>
        </row>
        <row r="100">
          <cell r="C100" t="str">
            <v>ZMH051A</v>
          </cell>
          <cell r="D100">
            <v>0.13170000000000001</v>
          </cell>
          <cell r="E100">
            <v>0.16292999999999999</v>
          </cell>
          <cell r="F100">
            <v>2.9426999999999998E-2</v>
          </cell>
          <cell r="G100">
            <v>1.5917000000000001E-2</v>
          </cell>
          <cell r="H100">
            <v>9.4463000000000005E-2</v>
          </cell>
          <cell r="I100">
            <v>1.2213E-2</v>
          </cell>
          <cell r="J100">
            <v>0.53788100000000005</v>
          </cell>
          <cell r="K100">
            <v>0.475078</v>
          </cell>
        </row>
        <row r="101">
          <cell r="C101" t="str">
            <v>ZMH058A</v>
          </cell>
          <cell r="D101">
            <v>1.0789999999999999E-2</v>
          </cell>
          <cell r="E101">
            <v>4.4395999999999998E-2</v>
          </cell>
          <cell r="F101">
            <v>2.9399999999999999E-2</v>
          </cell>
          <cell r="G101">
            <v>1.3844E-2</v>
          </cell>
          <cell r="H101">
            <v>2.7654999999999999E-2</v>
          </cell>
          <cell r="I101">
            <v>1.2208999999999999E-2</v>
          </cell>
          <cell r="J101">
            <v>0.38007600000000002</v>
          </cell>
          <cell r="K101">
            <v>0.48451100000000002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D2" t="str">
            <v>ZTKL06C</v>
          </cell>
          <cell r="E2">
            <v>1.4670000000000001E-2</v>
          </cell>
          <cell r="F2">
            <v>0.112842</v>
          </cell>
          <cell r="G2">
            <v>2.9821E-2</v>
          </cell>
          <cell r="H2">
            <v>1.0351000000000001E-2</v>
          </cell>
          <cell r="I2">
            <v>0.106392</v>
          </cell>
          <cell r="J2">
            <v>6.5579999999999996E-3</v>
          </cell>
          <cell r="K2">
            <v>0.49185800000000002</v>
          </cell>
          <cell r="L2">
            <v>0.4819</v>
          </cell>
          <cell r="M2">
            <v>-0.53299999999999992</v>
          </cell>
          <cell r="N2">
            <v>-1.079598860616698</v>
          </cell>
        </row>
        <row r="3">
          <cell r="D3" t="str">
            <v>ZTKL09C</v>
          </cell>
          <cell r="E3">
            <v>1.469E-2</v>
          </cell>
          <cell r="F3">
            <v>0.11408799999999999</v>
          </cell>
          <cell r="G3">
            <v>2.9760000000000002E-2</v>
          </cell>
          <cell r="H3">
            <v>1.9612999999999998E-2</v>
          </cell>
          <cell r="I3">
            <v>0.106478</v>
          </cell>
          <cell r="J3">
            <v>8.9870000000000002E-3</v>
          </cell>
          <cell r="K3">
            <v>0.49352499999999999</v>
          </cell>
          <cell r="L3">
            <v>0.46319700000000003</v>
          </cell>
          <cell r="M3">
            <v>-0.53099999999999992</v>
          </cell>
          <cell r="N3">
            <v>-0.99624886061669971</v>
          </cell>
        </row>
        <row r="4">
          <cell r="D4" t="str">
            <v>ZTKL10C</v>
          </cell>
          <cell r="E4">
            <v>1.3780000000000001E-2</v>
          </cell>
          <cell r="F4">
            <v>3.1597E-2</v>
          </cell>
          <cell r="G4">
            <v>2.9739999999999999E-2</v>
          </cell>
          <cell r="H4">
            <v>5.9059999999999998E-3</v>
          </cell>
          <cell r="I4">
            <v>1.7354999999999999E-2</v>
          </cell>
          <cell r="J4">
            <v>2.5539999999999998E-3</v>
          </cell>
          <cell r="K4">
            <v>0.36965900000000002</v>
          </cell>
          <cell r="L4">
            <v>0.49202299999999999</v>
          </cell>
          <cell r="M4">
            <v>-0.62199999999999989</v>
          </cell>
          <cell r="N4">
            <v>-7.1895488606166982</v>
          </cell>
        </row>
        <row r="5">
          <cell r="D5" t="str">
            <v>ZTKL11C</v>
          </cell>
          <cell r="E5">
            <v>4.7619999999999997E-3</v>
          </cell>
          <cell r="F5">
            <v>0.13722400000000001</v>
          </cell>
          <cell r="G5">
            <v>2.9773999999999998E-2</v>
          </cell>
          <cell r="H5">
            <v>1.4455000000000001E-2</v>
          </cell>
          <cell r="I5">
            <v>0.110698</v>
          </cell>
          <cell r="J5">
            <v>6.8050000000000003E-3</v>
          </cell>
          <cell r="K5">
            <v>0.53460200000000002</v>
          </cell>
          <cell r="L5">
            <v>0.46842800000000001</v>
          </cell>
          <cell r="M5">
            <v>-1.5238</v>
          </cell>
          <cell r="N5">
            <v>1.057601139383302</v>
          </cell>
        </row>
        <row r="6">
          <cell r="D6" t="str">
            <v>ZTKL12C</v>
          </cell>
          <cell r="E6">
            <v>1.256E-2</v>
          </cell>
          <cell r="F6">
            <v>4.4489000000000001E-2</v>
          </cell>
          <cell r="G6">
            <v>2.9748E-2</v>
          </cell>
          <cell r="H6">
            <v>7.6169999999999996E-3</v>
          </cell>
          <cell r="I6">
            <v>4.1758000000000003E-2</v>
          </cell>
          <cell r="J6">
            <v>6.6839999999999998E-3</v>
          </cell>
          <cell r="K6">
            <v>0.404858</v>
          </cell>
          <cell r="L6">
            <v>0.488122</v>
          </cell>
          <cell r="M6">
            <v>-0.74399999999999999</v>
          </cell>
          <cell r="N6">
            <v>-5.4295988606166992</v>
          </cell>
        </row>
        <row r="7">
          <cell r="D7" t="str">
            <v>ZTKL19B</v>
          </cell>
          <cell r="E7">
            <v>8.7030000000000007E-3</v>
          </cell>
          <cell r="F7">
            <v>7.3076000000000002E-2</v>
          </cell>
          <cell r="G7">
            <v>2.9805000000000002E-2</v>
          </cell>
          <cell r="H7">
            <v>7.5420000000000001E-3</v>
          </cell>
          <cell r="I7">
            <v>5.6606999999999998E-2</v>
          </cell>
          <cell r="J7">
            <v>3.8570000000000002E-3</v>
          </cell>
          <cell r="K7">
            <v>0.440023</v>
          </cell>
          <cell r="L7">
            <v>0.48209099999999999</v>
          </cell>
          <cell r="M7">
            <v>-1.1296999999999999</v>
          </cell>
          <cell r="N7">
            <v>-3.6713488606166989</v>
          </cell>
        </row>
        <row r="8">
          <cell r="D8" t="str">
            <v>ZTKL23A</v>
          </cell>
          <cell r="E8">
            <v>0.36149999999999999</v>
          </cell>
          <cell r="F8">
            <v>0.40676200000000001</v>
          </cell>
          <cell r="G8">
            <v>3.0078000000000001E-2</v>
          </cell>
          <cell r="H8">
            <v>5.0591999999999998E-2</v>
          </cell>
          <cell r="I8">
            <v>0.34815600000000002</v>
          </cell>
          <cell r="J8">
            <v>2.4320999999999999E-2</v>
          </cell>
          <cell r="K8">
            <v>0.75961199999999995</v>
          </cell>
          <cell r="L8">
            <v>0.41196100000000002</v>
          </cell>
          <cell r="M8">
            <v>34.15</v>
          </cell>
          <cell r="N8">
            <v>12.3081011393833</v>
          </cell>
        </row>
        <row r="9">
          <cell r="D9" t="str">
            <v>ZIL103B</v>
          </cell>
          <cell r="E9">
            <v>0</v>
          </cell>
          <cell r="F9">
            <v>5.3003000000000002E-2</v>
          </cell>
          <cell r="G9">
            <v>2.9829000000000001E-2</v>
          </cell>
          <cell r="H9">
            <v>6.3470000000000002E-3</v>
          </cell>
          <cell r="I9">
            <v>5.1330000000000001E-2</v>
          </cell>
          <cell r="J9">
            <v>2.7360000000000002E-3</v>
          </cell>
          <cell r="K9">
            <v>0.337063</v>
          </cell>
          <cell r="L9">
            <v>0.49570599999999998</v>
          </cell>
          <cell r="M9">
            <v>-2</v>
          </cell>
          <cell r="N9">
            <v>-8.8193488606166994</v>
          </cell>
        </row>
        <row r="10">
          <cell r="D10" t="str">
            <v>MLGAAJ51</v>
          </cell>
          <cell r="E10">
            <v>1.3690000000000001E-2</v>
          </cell>
          <cell r="F10">
            <v>6.2838000000000005E-2</v>
          </cell>
          <cell r="G10">
            <v>2.9835E-2</v>
          </cell>
          <cell r="H10">
            <v>7.5510000000000004E-3</v>
          </cell>
          <cell r="I10">
            <v>3.1683000000000003E-2</v>
          </cell>
          <cell r="J10">
            <v>4.1190000000000003E-3</v>
          </cell>
          <cell r="K10">
            <v>0.43062899999999998</v>
          </cell>
          <cell r="L10">
            <v>0.48808200000000002</v>
          </cell>
          <cell r="M10">
            <v>-0.63100000000000001</v>
          </cell>
          <cell r="N10">
            <v>-4.1410488606167002</v>
          </cell>
        </row>
        <row r="11">
          <cell r="D11" t="str">
            <v>MEDAAA08</v>
          </cell>
          <cell r="E11">
            <v>1.025E-2</v>
          </cell>
          <cell r="F11">
            <v>5.1919E-2</v>
          </cell>
          <cell r="G11">
            <v>2.9867999999999999E-2</v>
          </cell>
          <cell r="H11">
            <v>7.8689999999999993E-3</v>
          </cell>
          <cell r="I11">
            <v>2.4893999999999999E-2</v>
          </cell>
          <cell r="J11">
            <v>3.2789999999999998E-3</v>
          </cell>
          <cell r="K11">
            <v>0.427398</v>
          </cell>
          <cell r="L11">
            <v>0.48300199999999999</v>
          </cell>
          <cell r="M11">
            <v>-0.97499999999999987</v>
          </cell>
          <cell r="N11">
            <v>-4.3025988606166994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E8CBD-2F50-44FA-BECF-A91C9B8AF9BB}">
  <dimension ref="A1:U1552"/>
  <sheetViews>
    <sheetView tabSelected="1" zoomScale="80" zoomScaleNormal="80" workbookViewId="0">
      <pane xSplit="2" ySplit="1" topLeftCell="C135" activePane="bottomRight" state="frozen"/>
      <selection pane="topRight" activeCell="C1" sqref="C1"/>
      <selection pane="bottomLeft" activeCell="A2" sqref="A2"/>
      <selection pane="bottomRight" activeCell="A165" sqref="A165:XFD165"/>
    </sheetView>
  </sheetViews>
  <sheetFormatPr baseColWidth="10" defaultColWidth="9" defaultRowHeight="15" x14ac:dyDescent="0.2"/>
  <cols>
    <col min="1" max="1" width="14" style="3" customWidth="1"/>
    <col min="2" max="2" width="18.5" style="3" bestFit="1" customWidth="1"/>
    <col min="3" max="9" width="9" style="3"/>
    <col min="10" max="10" width="11" style="3" customWidth="1"/>
    <col min="11" max="17" width="9" style="3"/>
    <col min="18" max="18" width="10.5" style="3" customWidth="1"/>
    <col min="19" max="19" width="10.6640625" style="3" customWidth="1"/>
    <col min="20" max="16384" width="9" style="3"/>
  </cols>
  <sheetData>
    <row r="1" spans="1:21" ht="32" x14ac:dyDescent="0.2">
      <c r="A1" s="1" t="s">
        <v>0</v>
      </c>
      <c r="B1" s="1" t="s">
        <v>1</v>
      </c>
      <c r="C1" s="2" t="s">
        <v>2</v>
      </c>
      <c r="D1" s="30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0" t="s">
        <v>9</v>
      </c>
      <c r="K1" s="2" t="s">
        <v>10</v>
      </c>
      <c r="L1" s="30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8</v>
      </c>
      <c r="R1" s="30" t="s">
        <v>9</v>
      </c>
      <c r="S1" s="2" t="s">
        <v>10</v>
      </c>
      <c r="T1" s="2" t="s">
        <v>11</v>
      </c>
      <c r="U1" s="31" t="s">
        <v>12</v>
      </c>
    </row>
    <row r="2" spans="1:21" x14ac:dyDescent="0.2">
      <c r="A2" s="4" t="s">
        <v>13</v>
      </c>
      <c r="B2" s="4" t="s">
        <v>14</v>
      </c>
      <c r="C2" s="32" t="s">
        <v>15</v>
      </c>
      <c r="D2" s="5">
        <v>6.3849999999999992E-3</v>
      </c>
      <c r="E2" s="5">
        <v>4.3932364723136233E-2</v>
      </c>
      <c r="F2" s="5">
        <v>2.9722872118893181E-2</v>
      </c>
      <c r="G2" s="5">
        <v>7.5270901116054802E-3</v>
      </c>
      <c r="H2" s="5">
        <v>4.7224165379371158E-2</v>
      </c>
      <c r="I2" s="5">
        <v>4.0234866617985861E-3</v>
      </c>
      <c r="J2" s="5">
        <v>0.35143864995322982</v>
      </c>
      <c r="K2" s="5">
        <v>0.49195873639893128</v>
      </c>
      <c r="L2" s="32" t="s">
        <v>15</v>
      </c>
      <c r="M2" s="32" t="s">
        <v>15</v>
      </c>
      <c r="N2" s="32" t="s">
        <v>15</v>
      </c>
      <c r="O2" s="32" t="s">
        <v>15</v>
      </c>
      <c r="P2" s="32" t="s">
        <v>15</v>
      </c>
      <c r="Q2" s="32" t="s">
        <v>15</v>
      </c>
      <c r="R2" s="32" t="s">
        <v>15</v>
      </c>
      <c r="S2" s="32" t="s">
        <v>15</v>
      </c>
      <c r="T2" s="6" t="s">
        <v>16</v>
      </c>
      <c r="U2" s="6" t="s">
        <v>17</v>
      </c>
    </row>
    <row r="3" spans="1:21" x14ac:dyDescent="0.2">
      <c r="A3" s="4" t="s">
        <v>18</v>
      </c>
      <c r="B3" s="4" t="s">
        <v>14</v>
      </c>
      <c r="C3" s="32" t="s">
        <v>15</v>
      </c>
      <c r="D3" s="5">
        <v>1.119E-2</v>
      </c>
      <c r="E3" s="5">
        <v>6.4133743622231065E-2</v>
      </c>
      <c r="F3" s="5">
        <v>2.9732908733992331E-2</v>
      </c>
      <c r="G3" s="5">
        <v>8.5360083070959731E-3</v>
      </c>
      <c r="H3" s="5">
        <v>5.3065250426409603E-2</v>
      </c>
      <c r="I3" s="5">
        <v>3.649782402489588E-3</v>
      </c>
      <c r="J3" s="5">
        <v>0.30186341437215392</v>
      </c>
      <c r="K3" s="5">
        <v>0.4876376201238965</v>
      </c>
      <c r="L3" s="32" t="s">
        <v>15</v>
      </c>
      <c r="M3" s="32" t="s">
        <v>15</v>
      </c>
      <c r="N3" s="32" t="s">
        <v>15</v>
      </c>
      <c r="O3" s="32" t="s">
        <v>15</v>
      </c>
      <c r="P3" s="32" t="s">
        <v>15</v>
      </c>
      <c r="Q3" s="32" t="s">
        <v>15</v>
      </c>
      <c r="R3" s="32" t="s">
        <v>15</v>
      </c>
      <c r="S3" s="32" t="s">
        <v>15</v>
      </c>
      <c r="T3" s="6" t="s">
        <v>19</v>
      </c>
      <c r="U3" s="6" t="s">
        <v>17</v>
      </c>
    </row>
    <row r="4" spans="1:21" x14ac:dyDescent="0.2">
      <c r="A4" s="4" t="s">
        <v>20</v>
      </c>
      <c r="B4" s="4" t="s">
        <v>14</v>
      </c>
      <c r="C4" s="32" t="s">
        <v>15</v>
      </c>
      <c r="D4" s="5">
        <v>8.3289999999999996E-3</v>
      </c>
      <c r="E4" s="5">
        <v>4.6889392827259867E-2</v>
      </c>
      <c r="F4" s="5">
        <v>2.9807671248550289E-2</v>
      </c>
      <c r="G4" s="5">
        <v>1.551350679096768E-2</v>
      </c>
      <c r="H4" s="5">
        <v>3.5792698625641467E-2</v>
      </c>
      <c r="I4" s="5">
        <v>7.5646077117896924E-3</v>
      </c>
      <c r="J4" s="5">
        <v>0.4003742206432277</v>
      </c>
      <c r="K4" s="5">
        <v>0.47716016895876018</v>
      </c>
      <c r="L4" s="32" t="s">
        <v>15</v>
      </c>
      <c r="M4" s="32" t="s">
        <v>15</v>
      </c>
      <c r="N4" s="32" t="s">
        <v>15</v>
      </c>
      <c r="O4" s="32" t="s">
        <v>15</v>
      </c>
      <c r="P4" s="32" t="s">
        <v>15</v>
      </c>
      <c r="Q4" s="32" t="s">
        <v>15</v>
      </c>
      <c r="R4" s="32" t="s">
        <v>15</v>
      </c>
      <c r="S4" s="32" t="s">
        <v>15</v>
      </c>
      <c r="T4" s="6" t="s">
        <v>21</v>
      </c>
      <c r="U4" s="6" t="s">
        <v>17</v>
      </c>
    </row>
    <row r="5" spans="1:21" x14ac:dyDescent="0.2">
      <c r="A5" s="4" t="s">
        <v>22</v>
      </c>
      <c r="B5" s="4" t="s">
        <v>14</v>
      </c>
      <c r="C5" s="32" t="s">
        <v>15</v>
      </c>
      <c r="D5" s="5">
        <v>1.5010000000000001E-2</v>
      </c>
      <c r="E5" s="5">
        <v>0.1140830733202117</v>
      </c>
      <c r="F5" s="5">
        <v>2.9797372874139659E-2</v>
      </c>
      <c r="G5" s="5">
        <v>1.349088012043231E-2</v>
      </c>
      <c r="H5" s="5">
        <v>7.3929416187542174E-2</v>
      </c>
      <c r="I5" s="5">
        <v>6.4504141922782183E-3</v>
      </c>
      <c r="J5" s="5">
        <v>0.37879473380961148</v>
      </c>
      <c r="K5" s="5">
        <v>0.48642768998849722</v>
      </c>
      <c r="L5" s="32" t="s">
        <v>15</v>
      </c>
      <c r="M5" s="32" t="s">
        <v>15</v>
      </c>
      <c r="N5" s="32" t="s">
        <v>15</v>
      </c>
      <c r="O5" s="32" t="s">
        <v>15</v>
      </c>
      <c r="P5" s="32" t="s">
        <v>15</v>
      </c>
      <c r="Q5" s="32" t="s">
        <v>15</v>
      </c>
      <c r="R5" s="32" t="s">
        <v>15</v>
      </c>
      <c r="S5" s="32" t="s">
        <v>15</v>
      </c>
      <c r="T5" s="6" t="s">
        <v>23</v>
      </c>
      <c r="U5" s="6" t="s">
        <v>17</v>
      </c>
    </row>
    <row r="6" spans="1:21" x14ac:dyDescent="0.2">
      <c r="A6" s="4" t="s">
        <v>24</v>
      </c>
      <c r="B6" s="4" t="s">
        <v>14</v>
      </c>
      <c r="C6" s="32" t="s">
        <v>15</v>
      </c>
      <c r="D6" s="5">
        <v>0</v>
      </c>
      <c r="E6" s="5">
        <v>3.2698753281841797E-2</v>
      </c>
      <c r="F6" s="5">
        <v>2.9744620950560831E-2</v>
      </c>
      <c r="G6" s="5">
        <v>9.0416472400058831E-3</v>
      </c>
      <c r="H6" s="5">
        <v>2.0113524109408119E-2</v>
      </c>
      <c r="I6" s="5">
        <v>4.0386051951599123E-3</v>
      </c>
      <c r="J6" s="5">
        <v>0.40364359556698409</v>
      </c>
      <c r="K6" s="5">
        <v>0.47444272953192901</v>
      </c>
      <c r="L6" s="32" t="s">
        <v>15</v>
      </c>
      <c r="M6" s="32" t="s">
        <v>15</v>
      </c>
      <c r="N6" s="32" t="s">
        <v>15</v>
      </c>
      <c r="O6" s="32" t="s">
        <v>15</v>
      </c>
      <c r="P6" s="32" t="s">
        <v>15</v>
      </c>
      <c r="Q6" s="32" t="s">
        <v>15</v>
      </c>
      <c r="R6" s="32" t="s">
        <v>15</v>
      </c>
      <c r="S6" s="32" t="s">
        <v>15</v>
      </c>
      <c r="T6" s="6" t="s">
        <v>23</v>
      </c>
      <c r="U6" s="6" t="s">
        <v>17</v>
      </c>
    </row>
    <row r="7" spans="1:21" x14ac:dyDescent="0.2">
      <c r="A7" s="4" t="s">
        <v>25</v>
      </c>
      <c r="B7" s="4" t="s">
        <v>14</v>
      </c>
      <c r="C7" s="32" t="s">
        <v>15</v>
      </c>
      <c r="D7" s="5">
        <v>1.38E-2</v>
      </c>
      <c r="E7" s="5">
        <v>3.041971018728486E-2</v>
      </c>
      <c r="F7" s="5">
        <v>2.9745169449946551E-2</v>
      </c>
      <c r="G7" s="5">
        <v>7.2688837197015972E-3</v>
      </c>
      <c r="H7" s="5">
        <v>1.8841332208724072E-2</v>
      </c>
      <c r="I7" s="5">
        <v>3.0414142791790112E-3</v>
      </c>
      <c r="J7" s="5">
        <v>0.33753973295782402</v>
      </c>
      <c r="K7" s="5">
        <v>0.48553454638282201</v>
      </c>
      <c r="L7" s="32" t="s">
        <v>15</v>
      </c>
      <c r="M7" s="32" t="s">
        <v>15</v>
      </c>
      <c r="N7" s="32" t="s">
        <v>15</v>
      </c>
      <c r="O7" s="32" t="s">
        <v>15</v>
      </c>
      <c r="P7" s="32" t="s">
        <v>15</v>
      </c>
      <c r="Q7" s="32" t="s">
        <v>15</v>
      </c>
      <c r="R7" s="32" t="s">
        <v>15</v>
      </c>
      <c r="S7" s="32" t="s">
        <v>15</v>
      </c>
      <c r="T7" s="6" t="s">
        <v>23</v>
      </c>
      <c r="U7" s="6" t="s">
        <v>17</v>
      </c>
    </row>
    <row r="8" spans="1:21" x14ac:dyDescent="0.2">
      <c r="A8" s="4" t="s">
        <v>26</v>
      </c>
      <c r="B8" s="4" t="s">
        <v>14</v>
      </c>
      <c r="C8" s="32" t="s">
        <v>15</v>
      </c>
      <c r="D8" s="5">
        <v>1.0749999999999999E-2</v>
      </c>
      <c r="E8" s="5">
        <v>4.4262952268854509E-2</v>
      </c>
      <c r="F8" s="5">
        <v>2.977552870438448E-2</v>
      </c>
      <c r="G8" s="5">
        <v>6.218723854886552E-3</v>
      </c>
      <c r="H8" s="5">
        <v>2.9331810874581879E-2</v>
      </c>
      <c r="I8" s="5">
        <v>3.3641890202113162E-3</v>
      </c>
      <c r="J8" s="5">
        <v>0.37936365228175251</v>
      </c>
      <c r="K8" s="5">
        <v>0.48299240587925518</v>
      </c>
      <c r="L8" s="32" t="s">
        <v>15</v>
      </c>
      <c r="M8" s="32" t="s">
        <v>15</v>
      </c>
      <c r="N8" s="32" t="s">
        <v>15</v>
      </c>
      <c r="O8" s="32" t="s">
        <v>15</v>
      </c>
      <c r="P8" s="32" t="s">
        <v>15</v>
      </c>
      <c r="Q8" s="32" t="s">
        <v>15</v>
      </c>
      <c r="R8" s="32" t="s">
        <v>15</v>
      </c>
      <c r="S8" s="32" t="s">
        <v>15</v>
      </c>
      <c r="T8" s="6" t="s">
        <v>23</v>
      </c>
      <c r="U8" s="6" t="s">
        <v>17</v>
      </c>
    </row>
    <row r="9" spans="1:21" x14ac:dyDescent="0.2">
      <c r="A9" s="4" t="s">
        <v>27</v>
      </c>
      <c r="B9" s="4" t="s">
        <v>14</v>
      </c>
      <c r="C9" s="32" t="s">
        <v>15</v>
      </c>
      <c r="D9" s="5">
        <v>1.1699999999999999E-2</v>
      </c>
      <c r="E9" s="5">
        <v>6.7476646273830168E-2</v>
      </c>
      <c r="F9" s="5">
        <v>2.97520741380604E-2</v>
      </c>
      <c r="G9" s="5">
        <v>7.8977372986052362E-3</v>
      </c>
      <c r="H9" s="5">
        <v>5.1802781133460402E-2</v>
      </c>
      <c r="I9" s="5">
        <v>3.75775433841291E-3</v>
      </c>
      <c r="J9" s="5">
        <v>0.31367023926129922</v>
      </c>
      <c r="K9" s="5">
        <v>0.48410502921130671</v>
      </c>
      <c r="L9" s="32" t="s">
        <v>15</v>
      </c>
      <c r="M9" s="32" t="s">
        <v>15</v>
      </c>
      <c r="N9" s="32" t="s">
        <v>15</v>
      </c>
      <c r="O9" s="32" t="s">
        <v>15</v>
      </c>
      <c r="P9" s="32" t="s">
        <v>15</v>
      </c>
      <c r="Q9" s="32" t="s">
        <v>15</v>
      </c>
      <c r="R9" s="32" t="s">
        <v>15</v>
      </c>
      <c r="S9" s="32" t="s">
        <v>15</v>
      </c>
      <c r="T9" s="6" t="s">
        <v>23</v>
      </c>
      <c r="U9" s="6" t="s">
        <v>17</v>
      </c>
    </row>
    <row r="10" spans="1:21" x14ac:dyDescent="0.2">
      <c r="A10" s="4" t="s">
        <v>28</v>
      </c>
      <c r="B10" s="4" t="s">
        <v>14</v>
      </c>
      <c r="C10" s="32" t="s">
        <v>15</v>
      </c>
      <c r="D10" s="5">
        <v>4.8170000000000001E-3</v>
      </c>
      <c r="E10" s="5">
        <v>4.52912328291405E-2</v>
      </c>
      <c r="F10" s="5">
        <v>2.9776952259977781E-2</v>
      </c>
      <c r="G10" s="5">
        <v>6.835097634438533E-3</v>
      </c>
      <c r="H10" s="5">
        <v>3.146001643516675E-2</v>
      </c>
      <c r="I10" s="5">
        <v>2.515833565278779E-3</v>
      </c>
      <c r="J10" s="5">
        <v>0.38461601640934129</v>
      </c>
      <c r="K10" s="5">
        <v>0.48482821380852731</v>
      </c>
      <c r="L10" s="32" t="s">
        <v>15</v>
      </c>
      <c r="M10" s="32" t="s">
        <v>15</v>
      </c>
      <c r="N10" s="32" t="s">
        <v>15</v>
      </c>
      <c r="O10" s="32" t="s">
        <v>15</v>
      </c>
      <c r="P10" s="32" t="s">
        <v>15</v>
      </c>
      <c r="Q10" s="32" t="s">
        <v>15</v>
      </c>
      <c r="R10" s="32" t="s">
        <v>15</v>
      </c>
      <c r="S10" s="32" t="s">
        <v>15</v>
      </c>
      <c r="T10" s="6" t="s">
        <v>23</v>
      </c>
      <c r="U10" s="6" t="s">
        <v>17</v>
      </c>
    </row>
    <row r="11" spans="1:21" x14ac:dyDescent="0.2">
      <c r="A11" s="4" t="s">
        <v>29</v>
      </c>
      <c r="B11" s="4" t="s">
        <v>14</v>
      </c>
      <c r="C11" s="32" t="s">
        <v>15</v>
      </c>
      <c r="D11" s="5">
        <v>9.4120000000000002E-3</v>
      </c>
      <c r="E11" s="5">
        <v>5.7995797082962472E-2</v>
      </c>
      <c r="F11" s="5">
        <v>2.9721371840751781E-2</v>
      </c>
      <c r="G11" s="5">
        <v>1.55632125888782E-2</v>
      </c>
      <c r="H11" s="5">
        <v>5.514129832966401E-2</v>
      </c>
      <c r="I11" s="5">
        <v>9.9240691937704604E-3</v>
      </c>
      <c r="J11" s="5">
        <v>0.32163216983877668</v>
      </c>
      <c r="K11" s="5">
        <v>0.48161420044344899</v>
      </c>
      <c r="L11" s="32" t="s">
        <v>15</v>
      </c>
      <c r="M11" s="32" t="s">
        <v>15</v>
      </c>
      <c r="N11" s="32" t="s">
        <v>15</v>
      </c>
      <c r="O11" s="32" t="s">
        <v>15</v>
      </c>
      <c r="P11" s="32" t="s">
        <v>15</v>
      </c>
      <c r="Q11" s="32" t="s">
        <v>15</v>
      </c>
      <c r="R11" s="32" t="s">
        <v>15</v>
      </c>
      <c r="S11" s="32" t="s">
        <v>15</v>
      </c>
      <c r="T11" s="6" t="s">
        <v>23</v>
      </c>
      <c r="U11" s="6" t="s">
        <v>17</v>
      </c>
    </row>
    <row r="12" spans="1:21" x14ac:dyDescent="0.2">
      <c r="A12" s="4" t="s">
        <v>30</v>
      </c>
      <c r="B12" s="4" t="s">
        <v>14</v>
      </c>
      <c r="C12" s="32" t="s">
        <v>15</v>
      </c>
      <c r="D12" s="5">
        <v>8.7159999999999998E-3</v>
      </c>
      <c r="E12" s="5">
        <v>3.9500967404117453E-2</v>
      </c>
      <c r="F12" s="5">
        <v>2.9765290415401689E-2</v>
      </c>
      <c r="G12" s="5">
        <v>1.363910738704056E-2</v>
      </c>
      <c r="H12" s="5">
        <v>2.5069111794538589E-2</v>
      </c>
      <c r="I12" s="5">
        <v>6.1569360303082672E-3</v>
      </c>
      <c r="J12" s="5">
        <v>0.40210090026952638</v>
      </c>
      <c r="K12" s="5">
        <v>0.48595538174383202</v>
      </c>
      <c r="L12" s="32" t="s">
        <v>15</v>
      </c>
      <c r="M12" s="32" t="s">
        <v>15</v>
      </c>
      <c r="N12" s="32" t="s">
        <v>15</v>
      </c>
      <c r="O12" s="32" t="s">
        <v>15</v>
      </c>
      <c r="P12" s="32" t="s">
        <v>15</v>
      </c>
      <c r="Q12" s="32" t="s">
        <v>15</v>
      </c>
      <c r="R12" s="32" t="s">
        <v>15</v>
      </c>
      <c r="S12" s="32" t="s">
        <v>15</v>
      </c>
      <c r="T12" s="6" t="s">
        <v>23</v>
      </c>
      <c r="U12" s="6" t="s">
        <v>17</v>
      </c>
    </row>
    <row r="13" spans="1:21" x14ac:dyDescent="0.2">
      <c r="A13" s="4" t="s">
        <v>31</v>
      </c>
      <c r="B13" s="4" t="s">
        <v>14</v>
      </c>
      <c r="C13" s="32" t="s">
        <v>15</v>
      </c>
      <c r="D13" s="5">
        <v>1.0070000000000001E-2</v>
      </c>
      <c r="E13" s="5">
        <v>9.8653030507920653E-2</v>
      </c>
      <c r="F13" s="5">
        <v>2.9728385899543651E-2</v>
      </c>
      <c r="G13" s="5">
        <v>8.4896531554052961E-3</v>
      </c>
      <c r="H13" s="5">
        <v>8.2286895900962762E-2</v>
      </c>
      <c r="I13" s="5">
        <v>4.5839894299616194E-3</v>
      </c>
      <c r="J13" s="5">
        <v>0.31631914360581398</v>
      </c>
      <c r="K13" s="5">
        <v>0.48432292161015328</v>
      </c>
      <c r="L13" s="32" t="s">
        <v>15</v>
      </c>
      <c r="M13" s="32" t="s">
        <v>15</v>
      </c>
      <c r="N13" s="32" t="s">
        <v>15</v>
      </c>
      <c r="O13" s="32" t="s">
        <v>15</v>
      </c>
      <c r="P13" s="32" t="s">
        <v>15</v>
      </c>
      <c r="Q13" s="32" t="s">
        <v>15</v>
      </c>
      <c r="R13" s="32" t="s">
        <v>15</v>
      </c>
      <c r="S13" s="32" t="s">
        <v>15</v>
      </c>
      <c r="T13" s="6" t="s">
        <v>23</v>
      </c>
      <c r="U13" s="6" t="s">
        <v>17</v>
      </c>
    </row>
    <row r="14" spans="1:21" x14ac:dyDescent="0.2">
      <c r="A14" s="4" t="s">
        <v>32</v>
      </c>
      <c r="B14" s="4" t="s">
        <v>14</v>
      </c>
      <c r="C14" s="32" t="s">
        <v>15</v>
      </c>
      <c r="D14" s="5">
        <v>9.8630000000000002E-3</v>
      </c>
      <c r="E14" s="5">
        <v>0.100971239302209</v>
      </c>
      <c r="F14" s="5">
        <v>2.9808557203352321E-2</v>
      </c>
      <c r="G14" s="5">
        <v>1.064447448309393E-2</v>
      </c>
      <c r="H14" s="5">
        <v>9.2445651528893821E-2</v>
      </c>
      <c r="I14" s="5">
        <v>7.1755310510795388E-3</v>
      </c>
      <c r="J14" s="5">
        <v>0.48610022985899931</v>
      </c>
      <c r="K14" s="5">
        <v>0.47882595813814138</v>
      </c>
      <c r="L14" s="32" t="s">
        <v>15</v>
      </c>
      <c r="M14" s="32" t="s">
        <v>15</v>
      </c>
      <c r="N14" s="32" t="s">
        <v>15</v>
      </c>
      <c r="O14" s="32" t="s">
        <v>15</v>
      </c>
      <c r="P14" s="32" t="s">
        <v>15</v>
      </c>
      <c r="Q14" s="32" t="s">
        <v>15</v>
      </c>
      <c r="R14" s="32" t="s">
        <v>15</v>
      </c>
      <c r="S14" s="32" t="s">
        <v>15</v>
      </c>
      <c r="T14" s="6" t="s">
        <v>33</v>
      </c>
      <c r="U14" s="6" t="s">
        <v>17</v>
      </c>
    </row>
    <row r="15" spans="1:21" x14ac:dyDescent="0.2">
      <c r="A15" s="4" t="s">
        <v>34</v>
      </c>
      <c r="B15" s="4" t="s">
        <v>14</v>
      </c>
      <c r="C15" s="32" t="s">
        <v>15</v>
      </c>
      <c r="D15" s="5">
        <v>8.8050000000000003E-3</v>
      </c>
      <c r="E15" s="5">
        <v>0.14069510984706141</v>
      </c>
      <c r="F15" s="5">
        <v>2.9841537983741388E-2</v>
      </c>
      <c r="G15" s="5">
        <v>1.168858333573727E-2</v>
      </c>
      <c r="H15" s="5">
        <v>0.1062720699635324</v>
      </c>
      <c r="I15" s="5">
        <v>7.6661037709254377E-3</v>
      </c>
      <c r="J15" s="5">
        <v>0.51344997721233376</v>
      </c>
      <c r="K15" s="5">
        <v>0.47297289225688971</v>
      </c>
      <c r="L15" s="32" t="s">
        <v>15</v>
      </c>
      <c r="M15" s="32" t="s">
        <v>15</v>
      </c>
      <c r="N15" s="32" t="s">
        <v>15</v>
      </c>
      <c r="O15" s="32" t="s">
        <v>15</v>
      </c>
      <c r="P15" s="32" t="s">
        <v>15</v>
      </c>
      <c r="Q15" s="32" t="s">
        <v>15</v>
      </c>
      <c r="R15" s="32" t="s">
        <v>15</v>
      </c>
      <c r="S15" s="32" t="s">
        <v>15</v>
      </c>
      <c r="T15" s="6" t="s">
        <v>33</v>
      </c>
      <c r="U15" s="6" t="s">
        <v>17</v>
      </c>
    </row>
    <row r="16" spans="1:21" x14ac:dyDescent="0.2">
      <c r="A16" s="4" t="s">
        <v>35</v>
      </c>
      <c r="B16" s="4" t="s">
        <v>14</v>
      </c>
      <c r="C16" s="32" t="s">
        <v>15</v>
      </c>
      <c r="D16" s="5">
        <v>7.1390000000000012E-3</v>
      </c>
      <c r="E16" s="5">
        <v>0.1383706422457717</v>
      </c>
      <c r="F16" s="5">
        <v>2.9808322205610759E-2</v>
      </c>
      <c r="G16" s="5">
        <v>1.3615978145508471E-2</v>
      </c>
      <c r="H16" s="5">
        <v>8.4465856627794753E-2</v>
      </c>
      <c r="I16" s="5">
        <v>9.369692211473702E-3</v>
      </c>
      <c r="J16" s="5">
        <v>0.47127544642151609</v>
      </c>
      <c r="K16" s="5">
        <v>0.47512817936964902</v>
      </c>
      <c r="L16" s="32" t="s">
        <v>15</v>
      </c>
      <c r="M16" s="32" t="s">
        <v>15</v>
      </c>
      <c r="N16" s="32" t="s">
        <v>15</v>
      </c>
      <c r="O16" s="32" t="s">
        <v>15</v>
      </c>
      <c r="P16" s="32" t="s">
        <v>15</v>
      </c>
      <c r="Q16" s="32" t="s">
        <v>15</v>
      </c>
      <c r="R16" s="32" t="s">
        <v>15</v>
      </c>
      <c r="S16" s="32" t="s">
        <v>15</v>
      </c>
      <c r="T16" s="6" t="s">
        <v>33</v>
      </c>
      <c r="U16" s="6" t="s">
        <v>17</v>
      </c>
    </row>
    <row r="17" spans="1:21" x14ac:dyDescent="0.2">
      <c r="A17" s="4" t="s">
        <v>36</v>
      </c>
      <c r="B17" s="4" t="s">
        <v>14</v>
      </c>
      <c r="C17" s="32" t="s">
        <v>15</v>
      </c>
      <c r="D17" s="5">
        <v>9.5809999999999992E-3</v>
      </c>
      <c r="E17" s="5">
        <v>5.3171152162107167E-2</v>
      </c>
      <c r="F17" s="5">
        <v>2.974595117848516E-2</v>
      </c>
      <c r="G17" s="5">
        <v>1.6376191684495708E-2</v>
      </c>
      <c r="H17" s="5">
        <v>4.8479041569529611E-2</v>
      </c>
      <c r="I17" s="5">
        <v>8.5930579716773006E-3</v>
      </c>
      <c r="J17" s="5">
        <v>0.31726317649532698</v>
      </c>
      <c r="K17" s="5">
        <v>0.47702220405471829</v>
      </c>
      <c r="L17" s="32" t="s">
        <v>15</v>
      </c>
      <c r="M17" s="32" t="s">
        <v>15</v>
      </c>
      <c r="N17" s="32" t="s">
        <v>15</v>
      </c>
      <c r="O17" s="32" t="s">
        <v>15</v>
      </c>
      <c r="P17" s="32" t="s">
        <v>15</v>
      </c>
      <c r="Q17" s="32" t="s">
        <v>15</v>
      </c>
      <c r="R17" s="32" t="s">
        <v>15</v>
      </c>
      <c r="S17" s="32" t="s">
        <v>15</v>
      </c>
      <c r="T17" s="6" t="s">
        <v>33</v>
      </c>
      <c r="U17" s="6" t="s">
        <v>17</v>
      </c>
    </row>
    <row r="18" spans="1:21" x14ac:dyDescent="0.2">
      <c r="A18" s="4" t="s">
        <v>37</v>
      </c>
      <c r="B18" s="4" t="s">
        <v>14</v>
      </c>
      <c r="C18" s="32" t="s">
        <v>15</v>
      </c>
      <c r="D18" s="5">
        <v>1.1169999999999999E-2</v>
      </c>
      <c r="E18" s="5">
        <v>4.8967241180358362E-2</v>
      </c>
      <c r="F18" s="5">
        <v>2.983392755619246E-2</v>
      </c>
      <c r="G18" s="5">
        <v>8.4003227128392598E-3</v>
      </c>
      <c r="H18" s="5">
        <v>3.4342887484439512E-2</v>
      </c>
      <c r="I18" s="5">
        <v>5.8503719567235962E-3</v>
      </c>
      <c r="J18" s="5">
        <v>0.41267568130874538</v>
      </c>
      <c r="K18" s="5">
        <v>0.47254283290667959</v>
      </c>
      <c r="L18" s="32" t="s">
        <v>15</v>
      </c>
      <c r="M18" s="32" t="s">
        <v>15</v>
      </c>
      <c r="N18" s="32" t="s">
        <v>15</v>
      </c>
      <c r="O18" s="32" t="s">
        <v>15</v>
      </c>
      <c r="P18" s="32" t="s">
        <v>15</v>
      </c>
      <c r="Q18" s="32" t="s">
        <v>15</v>
      </c>
      <c r="R18" s="32" t="s">
        <v>15</v>
      </c>
      <c r="S18" s="32" t="s">
        <v>15</v>
      </c>
      <c r="T18" s="6" t="s">
        <v>33</v>
      </c>
      <c r="U18" s="6" t="s">
        <v>17</v>
      </c>
    </row>
    <row r="19" spans="1:21" x14ac:dyDescent="0.2">
      <c r="A19" s="4" t="s">
        <v>38</v>
      </c>
      <c r="B19" s="4" t="s">
        <v>14</v>
      </c>
      <c r="C19" s="32" t="s">
        <v>15</v>
      </c>
      <c r="D19" s="5">
        <v>7.5589999999999997E-3</v>
      </c>
      <c r="E19" s="5">
        <v>4.4383432503176043E-2</v>
      </c>
      <c r="F19" s="5">
        <v>2.9779573147948449E-2</v>
      </c>
      <c r="G19" s="5">
        <v>1.1133908950781059E-2</v>
      </c>
      <c r="H19" s="5">
        <v>3.7995369861874448E-2</v>
      </c>
      <c r="I19" s="5">
        <v>4.2676434781821829E-3</v>
      </c>
      <c r="J19" s="5">
        <v>0.41863824828826002</v>
      </c>
      <c r="K19" s="5">
        <v>0.47458667579155062</v>
      </c>
      <c r="L19" s="32" t="s">
        <v>15</v>
      </c>
      <c r="M19" s="32" t="s">
        <v>15</v>
      </c>
      <c r="N19" s="32" t="s">
        <v>15</v>
      </c>
      <c r="O19" s="32" t="s">
        <v>15</v>
      </c>
      <c r="P19" s="32" t="s">
        <v>15</v>
      </c>
      <c r="Q19" s="32" t="s">
        <v>15</v>
      </c>
      <c r="R19" s="32" t="s">
        <v>15</v>
      </c>
      <c r="S19" s="32" t="s">
        <v>15</v>
      </c>
      <c r="T19" s="6" t="s">
        <v>23</v>
      </c>
      <c r="U19" s="6" t="s">
        <v>17</v>
      </c>
    </row>
    <row r="20" spans="1:21" x14ac:dyDescent="0.2">
      <c r="A20" s="4" t="s">
        <v>39</v>
      </c>
      <c r="B20" s="4" t="s">
        <v>14</v>
      </c>
      <c r="C20" s="32" t="s">
        <v>15</v>
      </c>
      <c r="D20" s="5">
        <v>1.027E-2</v>
      </c>
      <c r="E20" s="5">
        <v>8.3258392737024525E-2</v>
      </c>
      <c r="F20" s="5">
        <v>2.9778365232888342E-2</v>
      </c>
      <c r="G20" s="5">
        <v>6.5530620650074674E-3</v>
      </c>
      <c r="H20" s="5">
        <v>5.2595592720563182E-2</v>
      </c>
      <c r="I20" s="5">
        <v>1.832939801679328E-3</v>
      </c>
      <c r="J20" s="5">
        <v>0.37607664513172911</v>
      </c>
      <c r="K20" s="5">
        <v>0.47639059316932941</v>
      </c>
      <c r="L20" s="32" t="s">
        <v>15</v>
      </c>
      <c r="M20" s="32" t="s">
        <v>15</v>
      </c>
      <c r="N20" s="32" t="s">
        <v>15</v>
      </c>
      <c r="O20" s="32" t="s">
        <v>15</v>
      </c>
      <c r="P20" s="32" t="s">
        <v>15</v>
      </c>
      <c r="Q20" s="32" t="s">
        <v>15</v>
      </c>
      <c r="R20" s="32" t="s">
        <v>15</v>
      </c>
      <c r="S20" s="32" t="s">
        <v>15</v>
      </c>
      <c r="T20" s="6" t="s">
        <v>23</v>
      </c>
      <c r="U20" s="6" t="s">
        <v>17</v>
      </c>
    </row>
    <row r="21" spans="1:21" x14ac:dyDescent="0.2">
      <c r="A21" s="4" t="s">
        <v>40</v>
      </c>
      <c r="B21" s="4" t="s">
        <v>14</v>
      </c>
      <c r="C21" s="32" t="s">
        <v>15</v>
      </c>
      <c r="D21" s="5">
        <v>1.4040000000000002E-2</v>
      </c>
      <c r="E21" s="5">
        <v>6.7803329974057122E-2</v>
      </c>
      <c r="F21" s="5">
        <v>2.9766943678983509E-2</v>
      </c>
      <c r="G21" s="5">
        <v>8.2250266646172587E-3</v>
      </c>
      <c r="H21" s="5">
        <v>4.7414414215417623E-2</v>
      </c>
      <c r="I21" s="5">
        <v>3.6721850595479188E-3</v>
      </c>
      <c r="J21" s="5">
        <v>0.42136314549955223</v>
      </c>
      <c r="K21" s="5">
        <v>0.47829687287246409</v>
      </c>
      <c r="L21" s="32" t="s">
        <v>15</v>
      </c>
      <c r="M21" s="32" t="s">
        <v>15</v>
      </c>
      <c r="N21" s="32" t="s">
        <v>15</v>
      </c>
      <c r="O21" s="32" t="s">
        <v>15</v>
      </c>
      <c r="P21" s="32" t="s">
        <v>15</v>
      </c>
      <c r="Q21" s="32" t="s">
        <v>15</v>
      </c>
      <c r="R21" s="32" t="s">
        <v>15</v>
      </c>
      <c r="S21" s="32" t="s">
        <v>15</v>
      </c>
      <c r="T21" s="6" t="s">
        <v>23</v>
      </c>
      <c r="U21" s="6" t="s">
        <v>17</v>
      </c>
    </row>
    <row r="22" spans="1:21" x14ac:dyDescent="0.2">
      <c r="A22" s="4" t="s">
        <v>41</v>
      </c>
      <c r="B22" s="4" t="s">
        <v>14</v>
      </c>
      <c r="C22" s="32" t="s">
        <v>15</v>
      </c>
      <c r="D22" s="5">
        <v>7.705E-3</v>
      </c>
      <c r="E22" s="5">
        <v>3.2723435125531268E-2</v>
      </c>
      <c r="F22" s="5">
        <v>2.9777477933132419E-2</v>
      </c>
      <c r="G22" s="5">
        <v>8.5232594414320299E-3</v>
      </c>
      <c r="H22" s="5">
        <v>3.021841777322452E-2</v>
      </c>
      <c r="I22" s="5">
        <v>3.903457496285144E-3</v>
      </c>
      <c r="J22" s="5">
        <v>0.34445207516645621</v>
      </c>
      <c r="K22" s="5">
        <v>0.48898825383205829</v>
      </c>
      <c r="L22" s="32" t="s">
        <v>15</v>
      </c>
      <c r="M22" s="32" t="s">
        <v>15</v>
      </c>
      <c r="N22" s="32" t="s">
        <v>15</v>
      </c>
      <c r="O22" s="32" t="s">
        <v>15</v>
      </c>
      <c r="P22" s="32" t="s">
        <v>15</v>
      </c>
      <c r="Q22" s="32" t="s">
        <v>15</v>
      </c>
      <c r="R22" s="32" t="s">
        <v>15</v>
      </c>
      <c r="S22" s="32" t="s">
        <v>15</v>
      </c>
      <c r="T22" s="6" t="s">
        <v>33</v>
      </c>
      <c r="U22" s="6" t="s">
        <v>17</v>
      </c>
    </row>
    <row r="23" spans="1:21" x14ac:dyDescent="0.2">
      <c r="A23" s="4" t="s">
        <v>42</v>
      </c>
      <c r="B23" s="4" t="s">
        <v>14</v>
      </c>
      <c r="C23" s="32" t="s">
        <v>15</v>
      </c>
      <c r="D23" s="5">
        <v>0</v>
      </c>
      <c r="E23" s="5">
        <v>8.6338968528163959E-2</v>
      </c>
      <c r="F23" s="5">
        <v>2.9830188665636428E-2</v>
      </c>
      <c r="G23" s="5">
        <v>8.5743863410303565E-3</v>
      </c>
      <c r="H23" s="5">
        <v>5.8498999930358821E-2</v>
      </c>
      <c r="I23" s="5">
        <v>5.7025718510052854E-3</v>
      </c>
      <c r="J23" s="5">
        <v>0.45280173704127019</v>
      </c>
      <c r="K23" s="5">
        <v>0.48316112806136119</v>
      </c>
      <c r="L23" s="32" t="s">
        <v>15</v>
      </c>
      <c r="M23" s="32" t="s">
        <v>15</v>
      </c>
      <c r="N23" s="32" t="s">
        <v>15</v>
      </c>
      <c r="O23" s="32" t="s">
        <v>15</v>
      </c>
      <c r="P23" s="32" t="s">
        <v>15</v>
      </c>
      <c r="Q23" s="32" t="s">
        <v>15</v>
      </c>
      <c r="R23" s="32" t="s">
        <v>15</v>
      </c>
      <c r="S23" s="32" t="s">
        <v>15</v>
      </c>
      <c r="T23" s="6" t="s">
        <v>33</v>
      </c>
      <c r="U23" s="6" t="s">
        <v>17</v>
      </c>
    </row>
    <row r="24" spans="1:21" x14ac:dyDescent="0.2">
      <c r="A24" s="4" t="s">
        <v>43</v>
      </c>
      <c r="B24" s="4" t="s">
        <v>14</v>
      </c>
      <c r="C24" s="32" t="s">
        <v>15</v>
      </c>
      <c r="D24" s="5">
        <v>1.5449999999999998E-2</v>
      </c>
      <c r="E24" s="5">
        <v>0.1025098645718598</v>
      </c>
      <c r="F24" s="5">
        <v>2.978713174300442E-2</v>
      </c>
      <c r="G24" s="5">
        <v>1.3422271715205041E-2</v>
      </c>
      <c r="H24" s="5">
        <v>6.3494695822831876E-2</v>
      </c>
      <c r="I24" s="5">
        <v>6.8292279342014569E-3</v>
      </c>
      <c r="J24" s="5">
        <v>0.49736344158073781</v>
      </c>
      <c r="K24" s="5">
        <v>0.48239009916372999</v>
      </c>
      <c r="L24" s="32" t="s">
        <v>15</v>
      </c>
      <c r="M24" s="32" t="s">
        <v>15</v>
      </c>
      <c r="N24" s="32" t="s">
        <v>15</v>
      </c>
      <c r="O24" s="32" t="s">
        <v>15</v>
      </c>
      <c r="P24" s="32" t="s">
        <v>15</v>
      </c>
      <c r="Q24" s="32" t="s">
        <v>15</v>
      </c>
      <c r="R24" s="32" t="s">
        <v>15</v>
      </c>
      <c r="S24" s="32" t="s">
        <v>15</v>
      </c>
      <c r="T24" s="6" t="s">
        <v>33</v>
      </c>
      <c r="U24" s="6" t="s">
        <v>17</v>
      </c>
    </row>
    <row r="25" spans="1:21" x14ac:dyDescent="0.2">
      <c r="A25" s="4" t="s">
        <v>44</v>
      </c>
      <c r="B25" s="4" t="s">
        <v>14</v>
      </c>
      <c r="C25" s="33" t="s">
        <v>15</v>
      </c>
      <c r="D25" s="5">
        <v>1.427E-2</v>
      </c>
      <c r="E25" s="5">
        <v>0.1094176595262205</v>
      </c>
      <c r="F25" s="5">
        <v>2.977726475518468E-2</v>
      </c>
      <c r="G25" s="5">
        <v>1.039624988428583E-2</v>
      </c>
      <c r="H25" s="5">
        <v>9.7327008284884511E-2</v>
      </c>
      <c r="I25" s="5">
        <v>6.8280351434589692E-3</v>
      </c>
      <c r="J25" s="5">
        <v>0.47710715777716661</v>
      </c>
      <c r="K25" s="5">
        <v>0.47028200831698491</v>
      </c>
      <c r="L25" s="32" t="s">
        <v>15</v>
      </c>
      <c r="M25" s="32" t="s">
        <v>15</v>
      </c>
      <c r="N25" s="32" t="s">
        <v>15</v>
      </c>
      <c r="O25" s="32" t="s">
        <v>15</v>
      </c>
      <c r="P25" s="32" t="s">
        <v>15</v>
      </c>
      <c r="Q25" s="32" t="s">
        <v>15</v>
      </c>
      <c r="R25" s="32" t="s">
        <v>15</v>
      </c>
      <c r="S25" s="32" t="s">
        <v>15</v>
      </c>
      <c r="T25" s="6" t="s">
        <v>45</v>
      </c>
      <c r="U25" s="6" t="s">
        <v>17</v>
      </c>
    </row>
    <row r="26" spans="1:21" x14ac:dyDescent="0.2">
      <c r="A26" s="4" t="s">
        <v>46</v>
      </c>
      <c r="B26" s="4" t="s">
        <v>14</v>
      </c>
      <c r="C26" s="33" t="s">
        <v>15</v>
      </c>
      <c r="D26" s="5">
        <v>1.0549999999999999E-2</v>
      </c>
      <c r="E26" s="5">
        <v>8.2761122049189159E-2</v>
      </c>
      <c r="F26" s="5">
        <v>2.9723503576562511E-2</v>
      </c>
      <c r="G26" s="5">
        <v>1.308346369471775E-2</v>
      </c>
      <c r="H26" s="5">
        <v>6.1354130387866163E-2</v>
      </c>
      <c r="I26" s="5">
        <v>6.6741443865890688E-3</v>
      </c>
      <c r="J26" s="5">
        <v>0.3662696093670153</v>
      </c>
      <c r="K26" s="5">
        <v>0.48315076215903141</v>
      </c>
      <c r="L26" s="32" t="s">
        <v>15</v>
      </c>
      <c r="M26" s="32" t="s">
        <v>15</v>
      </c>
      <c r="N26" s="32" t="s">
        <v>15</v>
      </c>
      <c r="O26" s="32" t="s">
        <v>15</v>
      </c>
      <c r="P26" s="32" t="s">
        <v>15</v>
      </c>
      <c r="Q26" s="32" t="s">
        <v>15</v>
      </c>
      <c r="R26" s="32" t="s">
        <v>15</v>
      </c>
      <c r="S26" s="32" t="s">
        <v>15</v>
      </c>
      <c r="T26" s="6" t="s">
        <v>45</v>
      </c>
      <c r="U26" s="6" t="s">
        <v>17</v>
      </c>
    </row>
    <row r="27" spans="1:21" x14ac:dyDescent="0.2">
      <c r="A27" s="4" t="s">
        <v>47</v>
      </c>
      <c r="B27" s="4" t="s">
        <v>14</v>
      </c>
      <c r="C27" s="33" t="s">
        <v>15</v>
      </c>
      <c r="D27" s="5">
        <v>0</v>
      </c>
      <c r="E27" s="5">
        <v>6.117320456165385E-2</v>
      </c>
      <c r="F27" s="5">
        <v>2.968412387117449E-2</v>
      </c>
      <c r="G27" s="5">
        <v>9.0394775113149303E-3</v>
      </c>
      <c r="H27" s="5">
        <v>5.3033604837616433E-2</v>
      </c>
      <c r="I27" s="5">
        <v>3.9317241404939864E-3</v>
      </c>
      <c r="J27" s="5">
        <v>0.36312372508944141</v>
      </c>
      <c r="K27" s="5">
        <v>0.47930141205294963</v>
      </c>
      <c r="L27" s="32" t="s">
        <v>15</v>
      </c>
      <c r="M27" s="32" t="s">
        <v>15</v>
      </c>
      <c r="N27" s="32" t="s">
        <v>15</v>
      </c>
      <c r="O27" s="32" t="s">
        <v>15</v>
      </c>
      <c r="P27" s="32" t="s">
        <v>15</v>
      </c>
      <c r="Q27" s="32" t="s">
        <v>15</v>
      </c>
      <c r="R27" s="32" t="s">
        <v>15</v>
      </c>
      <c r="S27" s="32" t="s">
        <v>15</v>
      </c>
      <c r="T27" s="6" t="s">
        <v>45</v>
      </c>
      <c r="U27" s="6" t="s">
        <v>17</v>
      </c>
    </row>
    <row r="28" spans="1:21" x14ac:dyDescent="0.2">
      <c r="A28" s="4" t="s">
        <v>48</v>
      </c>
      <c r="B28" s="4" t="s">
        <v>14</v>
      </c>
      <c r="C28" s="33" t="s">
        <v>15</v>
      </c>
      <c r="D28" s="5">
        <v>6.6540000000000002E-3</v>
      </c>
      <c r="E28" s="5">
        <v>8.8224988061673865E-2</v>
      </c>
      <c r="F28" s="5">
        <v>2.978668371237574E-2</v>
      </c>
      <c r="G28" s="5">
        <v>7.0426818110935754E-3</v>
      </c>
      <c r="H28" s="5">
        <v>6.7796611265050127E-2</v>
      </c>
      <c r="I28" s="5">
        <v>1.8379270566742389E-3</v>
      </c>
      <c r="J28" s="5">
        <v>0.36898038924375981</v>
      </c>
      <c r="K28" s="5">
        <v>0.48570013896937608</v>
      </c>
      <c r="L28" s="32" t="s">
        <v>15</v>
      </c>
      <c r="M28" s="32" t="s">
        <v>15</v>
      </c>
      <c r="N28" s="32" t="s">
        <v>15</v>
      </c>
      <c r="O28" s="32" t="s">
        <v>15</v>
      </c>
      <c r="P28" s="32" t="s">
        <v>15</v>
      </c>
      <c r="Q28" s="32" t="s">
        <v>15</v>
      </c>
      <c r="R28" s="32" t="s">
        <v>15</v>
      </c>
      <c r="S28" s="32" t="s">
        <v>15</v>
      </c>
      <c r="T28" s="6" t="s">
        <v>45</v>
      </c>
      <c r="U28" s="6" t="s">
        <v>17</v>
      </c>
    </row>
    <row r="29" spans="1:21" x14ac:dyDescent="0.2">
      <c r="A29" s="4" t="s">
        <v>49</v>
      </c>
      <c r="B29" s="4" t="s">
        <v>14</v>
      </c>
      <c r="C29" s="33" t="s">
        <v>15</v>
      </c>
      <c r="D29" s="5">
        <v>0</v>
      </c>
      <c r="E29" s="5">
        <v>9.7570421793039819E-2</v>
      </c>
      <c r="F29" s="5">
        <v>2.9774439311869041E-2</v>
      </c>
      <c r="G29" s="5">
        <v>1.412429679840866E-2</v>
      </c>
      <c r="H29" s="5">
        <v>8.8779146938695735E-2</v>
      </c>
      <c r="I29" s="5">
        <v>7.0792944425162414E-3</v>
      </c>
      <c r="J29" s="5">
        <v>0.47978432447442099</v>
      </c>
      <c r="K29" s="5">
        <v>0.47349890637316128</v>
      </c>
      <c r="L29" s="32" t="s">
        <v>15</v>
      </c>
      <c r="M29" s="32" t="s">
        <v>15</v>
      </c>
      <c r="N29" s="32" t="s">
        <v>15</v>
      </c>
      <c r="O29" s="32" t="s">
        <v>15</v>
      </c>
      <c r="P29" s="32" t="s">
        <v>15</v>
      </c>
      <c r="Q29" s="32" t="s">
        <v>15</v>
      </c>
      <c r="R29" s="32" t="s">
        <v>15</v>
      </c>
      <c r="S29" s="32" t="s">
        <v>15</v>
      </c>
      <c r="T29" s="6" t="s">
        <v>45</v>
      </c>
      <c r="U29" s="6" t="s">
        <v>17</v>
      </c>
    </row>
    <row r="30" spans="1:21" x14ac:dyDescent="0.2">
      <c r="A30" s="4" t="s">
        <v>50</v>
      </c>
      <c r="B30" s="4" t="s">
        <v>14</v>
      </c>
      <c r="C30" s="33" t="s">
        <v>15</v>
      </c>
      <c r="D30" s="5">
        <v>8.8409999999999999E-3</v>
      </c>
      <c r="E30" s="5">
        <v>6.5969146291118191E-2</v>
      </c>
      <c r="F30" s="5">
        <v>2.9751242027154422E-2</v>
      </c>
      <c r="G30" s="5">
        <v>1.6477405481660809E-2</v>
      </c>
      <c r="H30" s="5">
        <v>7.484347381932771E-2</v>
      </c>
      <c r="I30" s="5">
        <v>6.330864840675964E-3</v>
      </c>
      <c r="J30" s="5">
        <v>0.43668859252285591</v>
      </c>
      <c r="K30" s="5">
        <v>0.46751556415226431</v>
      </c>
      <c r="L30" s="32" t="s">
        <v>15</v>
      </c>
      <c r="M30" s="32" t="s">
        <v>15</v>
      </c>
      <c r="N30" s="32" t="s">
        <v>15</v>
      </c>
      <c r="O30" s="32" t="s">
        <v>15</v>
      </c>
      <c r="P30" s="32" t="s">
        <v>15</v>
      </c>
      <c r="Q30" s="32" t="s">
        <v>15</v>
      </c>
      <c r="R30" s="32" t="s">
        <v>15</v>
      </c>
      <c r="S30" s="32" t="s">
        <v>15</v>
      </c>
      <c r="T30" s="6" t="s">
        <v>45</v>
      </c>
      <c r="U30" s="6" t="s">
        <v>17</v>
      </c>
    </row>
    <row r="31" spans="1:21" x14ac:dyDescent="0.2">
      <c r="A31" s="4" t="s">
        <v>51</v>
      </c>
      <c r="B31" s="4" t="s">
        <v>14</v>
      </c>
      <c r="C31" s="33" t="s">
        <v>15</v>
      </c>
      <c r="D31" s="5">
        <v>1.04E-2</v>
      </c>
      <c r="E31" s="5">
        <v>0.13773045724901969</v>
      </c>
      <c r="F31" s="5">
        <v>2.9708176911892991E-2</v>
      </c>
      <c r="G31" s="5">
        <v>1.356231731553224E-2</v>
      </c>
      <c r="H31" s="5">
        <v>0.1061032924045822</v>
      </c>
      <c r="I31" s="5">
        <v>6.1768601214199819E-3</v>
      </c>
      <c r="J31" s="5">
        <v>0.2052596790953807</v>
      </c>
      <c r="K31" s="5">
        <v>0.49344403906086282</v>
      </c>
      <c r="L31" s="32" t="s">
        <v>15</v>
      </c>
      <c r="M31" s="32" t="s">
        <v>15</v>
      </c>
      <c r="N31" s="32" t="s">
        <v>15</v>
      </c>
      <c r="O31" s="32" t="s">
        <v>15</v>
      </c>
      <c r="P31" s="32" t="s">
        <v>15</v>
      </c>
      <c r="Q31" s="32" t="s">
        <v>15</v>
      </c>
      <c r="R31" s="32" t="s">
        <v>15</v>
      </c>
      <c r="S31" s="32" t="s">
        <v>15</v>
      </c>
      <c r="T31" s="6" t="s">
        <v>45</v>
      </c>
      <c r="U31" s="6" t="s">
        <v>17</v>
      </c>
    </row>
    <row r="32" spans="1:21" x14ac:dyDescent="0.2">
      <c r="A32" s="4" t="s">
        <v>52</v>
      </c>
      <c r="B32" s="4" t="s">
        <v>14</v>
      </c>
      <c r="C32" s="33" t="s">
        <v>15</v>
      </c>
      <c r="D32" s="5">
        <v>1.0210000000000002E-2</v>
      </c>
      <c r="E32" s="5">
        <v>0.22532804652213059</v>
      </c>
      <c r="F32" s="5">
        <v>2.968819896856004E-2</v>
      </c>
      <c r="G32" s="5">
        <v>1.7466389297330621E-2</v>
      </c>
      <c r="H32" s="5">
        <v>0.1697620169867731</v>
      </c>
      <c r="I32" s="5">
        <v>1.254311602283035E-2</v>
      </c>
      <c r="J32" s="5">
        <v>0.1005121139451175</v>
      </c>
      <c r="K32" s="5">
        <v>0.49881119157951559</v>
      </c>
      <c r="L32" s="32" t="s">
        <v>15</v>
      </c>
      <c r="M32" s="32" t="s">
        <v>15</v>
      </c>
      <c r="N32" s="32" t="s">
        <v>15</v>
      </c>
      <c r="O32" s="32" t="s">
        <v>15</v>
      </c>
      <c r="P32" s="32" t="s">
        <v>15</v>
      </c>
      <c r="Q32" s="32" t="s">
        <v>15</v>
      </c>
      <c r="R32" s="32" t="s">
        <v>15</v>
      </c>
      <c r="S32" s="32" t="s">
        <v>15</v>
      </c>
      <c r="T32" s="6" t="s">
        <v>45</v>
      </c>
      <c r="U32" s="6" t="s">
        <v>17</v>
      </c>
    </row>
    <row r="33" spans="1:21" x14ac:dyDescent="0.2">
      <c r="A33" s="4" t="s">
        <v>53</v>
      </c>
      <c r="B33" s="4" t="s">
        <v>14</v>
      </c>
      <c r="C33" s="33" t="s">
        <v>15</v>
      </c>
      <c r="D33" s="5">
        <v>9.1940000000000008E-3</v>
      </c>
      <c r="E33" s="5">
        <v>9.306208250691303E-2</v>
      </c>
      <c r="F33" s="5">
        <v>2.972893964422341E-2</v>
      </c>
      <c r="G33" s="5">
        <v>8.5182170107974964E-3</v>
      </c>
      <c r="H33" s="5">
        <v>5.781223685720728E-2</v>
      </c>
      <c r="I33" s="5">
        <v>4.200293781378108E-3</v>
      </c>
      <c r="J33" s="5">
        <v>0.29234446447760098</v>
      </c>
      <c r="K33" s="5">
        <v>0.49049884906808427</v>
      </c>
      <c r="L33" s="32" t="s">
        <v>15</v>
      </c>
      <c r="M33" s="32" t="s">
        <v>15</v>
      </c>
      <c r="N33" s="32" t="s">
        <v>15</v>
      </c>
      <c r="O33" s="32" t="s">
        <v>15</v>
      </c>
      <c r="P33" s="32" t="s">
        <v>15</v>
      </c>
      <c r="Q33" s="32" t="s">
        <v>15</v>
      </c>
      <c r="R33" s="32" t="s">
        <v>15</v>
      </c>
      <c r="S33" s="32" t="s">
        <v>15</v>
      </c>
      <c r="T33" s="6" t="s">
        <v>45</v>
      </c>
      <c r="U33" s="6" t="s">
        <v>17</v>
      </c>
    </row>
    <row r="34" spans="1:21" x14ac:dyDescent="0.2">
      <c r="A34" s="4" t="s">
        <v>54</v>
      </c>
      <c r="B34" s="4" t="s">
        <v>14</v>
      </c>
      <c r="C34" s="33" t="s">
        <v>15</v>
      </c>
      <c r="D34" s="5">
        <v>1.291E-2</v>
      </c>
      <c r="E34" s="5">
        <v>9.2482853928421163E-2</v>
      </c>
      <c r="F34" s="5">
        <v>2.9731281375004449E-2</v>
      </c>
      <c r="G34" s="5">
        <v>7.8562762570102869E-3</v>
      </c>
      <c r="H34" s="5">
        <v>4.964883473696699E-2</v>
      </c>
      <c r="I34" s="5">
        <v>3.5725310504697619E-3</v>
      </c>
      <c r="J34" s="5">
        <v>0.29436262962376192</v>
      </c>
      <c r="K34" s="5">
        <v>0.49872896892268342</v>
      </c>
      <c r="L34" s="32" t="s">
        <v>15</v>
      </c>
      <c r="M34" s="32" t="s">
        <v>15</v>
      </c>
      <c r="N34" s="32" t="s">
        <v>15</v>
      </c>
      <c r="O34" s="32" t="s">
        <v>15</v>
      </c>
      <c r="P34" s="32" t="s">
        <v>15</v>
      </c>
      <c r="Q34" s="32" t="s">
        <v>15</v>
      </c>
      <c r="R34" s="32" t="s">
        <v>15</v>
      </c>
      <c r="S34" s="32" t="s">
        <v>15</v>
      </c>
      <c r="T34" s="6" t="s">
        <v>45</v>
      </c>
      <c r="U34" s="6" t="s">
        <v>17</v>
      </c>
    </row>
    <row r="35" spans="1:21" x14ac:dyDescent="0.2">
      <c r="A35" s="7" t="s">
        <v>55</v>
      </c>
      <c r="B35" s="4" t="s">
        <v>56</v>
      </c>
      <c r="C35" s="32" t="s">
        <v>15</v>
      </c>
      <c r="D35" s="5">
        <v>1.0869999999999999E-2</v>
      </c>
      <c r="E35" s="5">
        <v>4.4176577956729177E-2</v>
      </c>
      <c r="F35" s="5">
        <v>2.980632198863899E-2</v>
      </c>
      <c r="G35" s="5">
        <v>5.879165357516339E-3</v>
      </c>
      <c r="H35" s="5">
        <v>4.0339729828774241E-2</v>
      </c>
      <c r="I35" s="5">
        <v>9.8015641571473563E-3</v>
      </c>
      <c r="J35" s="5">
        <v>0.38210807959869753</v>
      </c>
      <c r="K35" s="5">
        <v>0.48508795589043091</v>
      </c>
      <c r="L35" s="32" t="s">
        <v>15</v>
      </c>
      <c r="M35" s="32" t="s">
        <v>15</v>
      </c>
      <c r="N35" s="32" t="s">
        <v>15</v>
      </c>
      <c r="O35" s="32" t="s">
        <v>15</v>
      </c>
      <c r="P35" s="32" t="s">
        <v>15</v>
      </c>
      <c r="Q35" s="32" t="s">
        <v>15</v>
      </c>
      <c r="R35" s="32" t="s">
        <v>15</v>
      </c>
      <c r="S35" s="32" t="s">
        <v>15</v>
      </c>
      <c r="T35" s="8" t="s">
        <v>57</v>
      </c>
      <c r="U35" s="6" t="s">
        <v>17</v>
      </c>
    </row>
    <row r="36" spans="1:21" x14ac:dyDescent="0.2">
      <c r="A36" s="7" t="s">
        <v>58</v>
      </c>
      <c r="B36" s="4" t="s">
        <v>56</v>
      </c>
      <c r="C36" s="32" t="s">
        <v>59</v>
      </c>
      <c r="D36" s="5">
        <v>1.282E-2</v>
      </c>
      <c r="E36" s="5">
        <v>0.14620574643021161</v>
      </c>
      <c r="F36" s="5">
        <v>2.9850538129721469E-2</v>
      </c>
      <c r="G36" s="5">
        <v>1.2278026033016479E-2</v>
      </c>
      <c r="H36" s="5">
        <v>9.0284065608591035E-2</v>
      </c>
      <c r="I36" s="5">
        <v>3.3915683229197979E-3</v>
      </c>
      <c r="J36" s="5">
        <v>0.47852568879546381</v>
      </c>
      <c r="K36" s="5">
        <v>0.42404458862507249</v>
      </c>
      <c r="L36" s="32" t="s">
        <v>15</v>
      </c>
      <c r="M36" s="32" t="s">
        <v>15</v>
      </c>
      <c r="N36" s="32" t="s">
        <v>60</v>
      </c>
      <c r="O36" s="32" t="s">
        <v>15</v>
      </c>
      <c r="P36" s="32" t="s">
        <v>15</v>
      </c>
      <c r="Q36" s="32" t="s">
        <v>15</v>
      </c>
      <c r="R36" s="32" t="s">
        <v>15</v>
      </c>
      <c r="S36" s="32" t="s">
        <v>15</v>
      </c>
      <c r="T36" s="8" t="s">
        <v>57</v>
      </c>
      <c r="U36" s="6" t="s">
        <v>17</v>
      </c>
    </row>
    <row r="37" spans="1:21" x14ac:dyDescent="0.2">
      <c r="A37" s="7" t="s">
        <v>61</v>
      </c>
      <c r="B37" s="4" t="s">
        <v>56</v>
      </c>
      <c r="C37" s="32" t="s">
        <v>60</v>
      </c>
      <c r="D37" s="5">
        <v>1.3229999999999999E-2</v>
      </c>
      <c r="E37" s="5">
        <v>4.3602788297197173E-2</v>
      </c>
      <c r="F37" s="5">
        <v>2.9810734593839788E-2</v>
      </c>
      <c r="G37" s="5">
        <v>1.215772124246736E-2</v>
      </c>
      <c r="H37" s="5">
        <v>5.309174131229568E-2</v>
      </c>
      <c r="I37" s="5">
        <v>6.7280487914663312E-3</v>
      </c>
      <c r="J37" s="5">
        <v>0.40186870108499723</v>
      </c>
      <c r="K37" s="5">
        <v>0.46503243737153188</v>
      </c>
      <c r="L37" s="32" t="s">
        <v>15</v>
      </c>
      <c r="M37" s="32" t="s">
        <v>15</v>
      </c>
      <c r="N37" s="32" t="s">
        <v>15</v>
      </c>
      <c r="O37" s="32" t="s">
        <v>15</v>
      </c>
      <c r="P37" s="32" t="s">
        <v>15</v>
      </c>
      <c r="Q37" s="32" t="s">
        <v>15</v>
      </c>
      <c r="R37" s="32" t="s">
        <v>15</v>
      </c>
      <c r="S37" s="32" t="s">
        <v>15</v>
      </c>
      <c r="T37" s="8" t="s">
        <v>57</v>
      </c>
      <c r="U37" s="6" t="s">
        <v>17</v>
      </c>
    </row>
    <row r="38" spans="1:21" x14ac:dyDescent="0.2">
      <c r="A38" s="4" t="s">
        <v>62</v>
      </c>
      <c r="B38" s="4" t="s">
        <v>56</v>
      </c>
      <c r="C38" s="32" t="s">
        <v>60</v>
      </c>
      <c r="D38" s="5">
        <v>5.9119999999999997E-3</v>
      </c>
      <c r="E38" s="5">
        <v>0.24109534235333879</v>
      </c>
      <c r="F38" s="5">
        <v>2.981241660887702E-2</v>
      </c>
      <c r="G38" s="5">
        <v>1.5158786557844171E-2</v>
      </c>
      <c r="H38" s="5">
        <v>0.13715078670948741</v>
      </c>
      <c r="I38" s="5">
        <v>2.8870613257476279E-3</v>
      </c>
      <c r="J38" s="5">
        <v>0.57757344876848549</v>
      </c>
      <c r="K38" s="5">
        <v>0.47219602352373158</v>
      </c>
      <c r="L38" s="32" t="s">
        <v>15</v>
      </c>
      <c r="M38" s="32" t="s">
        <v>60</v>
      </c>
      <c r="N38" s="32" t="s">
        <v>15</v>
      </c>
      <c r="O38" s="32" t="s">
        <v>15</v>
      </c>
      <c r="P38" s="32" t="s">
        <v>15</v>
      </c>
      <c r="Q38" s="32" t="s">
        <v>15</v>
      </c>
      <c r="R38" s="32" t="s">
        <v>60</v>
      </c>
      <c r="S38" s="32" t="s">
        <v>15</v>
      </c>
      <c r="T38" s="6" t="s">
        <v>63</v>
      </c>
      <c r="U38" s="6" t="s">
        <v>17</v>
      </c>
    </row>
    <row r="39" spans="1:21" x14ac:dyDescent="0.2">
      <c r="A39" s="4" t="s">
        <v>64</v>
      </c>
      <c r="B39" s="4" t="s">
        <v>56</v>
      </c>
      <c r="C39" s="32" t="s">
        <v>60</v>
      </c>
      <c r="D39" s="5">
        <v>2.2480000000000003E-2</v>
      </c>
      <c r="E39" s="5">
        <v>9.7320359914368132E-2</v>
      </c>
      <c r="F39" s="5">
        <v>2.9730347703360471E-2</v>
      </c>
      <c r="G39" s="5">
        <v>1.671594064057149E-2</v>
      </c>
      <c r="H39" s="5">
        <v>7.5137574192361251E-2</v>
      </c>
      <c r="I39" s="5">
        <v>7.5759675596759049E-3</v>
      </c>
      <c r="J39" s="5">
        <v>0.46469154896447967</v>
      </c>
      <c r="K39" s="5">
        <v>0.47157240917594739</v>
      </c>
      <c r="L39" s="32" t="s">
        <v>60</v>
      </c>
      <c r="M39" s="32" t="s">
        <v>15</v>
      </c>
      <c r="N39" s="32" t="s">
        <v>15</v>
      </c>
      <c r="O39" s="32" t="s">
        <v>15</v>
      </c>
      <c r="P39" s="32" t="s">
        <v>15</v>
      </c>
      <c r="Q39" s="32" t="s">
        <v>15</v>
      </c>
      <c r="R39" s="32" t="s">
        <v>15</v>
      </c>
      <c r="S39" s="32" t="s">
        <v>15</v>
      </c>
      <c r="T39" s="6" t="s">
        <v>63</v>
      </c>
      <c r="U39" s="6" t="s">
        <v>17</v>
      </c>
    </row>
    <row r="40" spans="1:21" x14ac:dyDescent="0.2">
      <c r="A40" s="4" t="s">
        <v>65</v>
      </c>
      <c r="B40" s="4" t="s">
        <v>56</v>
      </c>
      <c r="C40" s="32" t="s">
        <v>60</v>
      </c>
      <c r="D40" s="5">
        <v>1.6060000000000001E-2</v>
      </c>
      <c r="E40" s="5">
        <v>6.9850348456476849E-2</v>
      </c>
      <c r="F40" s="5">
        <v>2.9731180516118921E-2</v>
      </c>
      <c r="G40" s="5">
        <v>9.5491541710635112E-3</v>
      </c>
      <c r="H40" s="5">
        <v>5.8213694881094617E-2</v>
      </c>
      <c r="I40" s="5">
        <v>2.487124740259541E-3</v>
      </c>
      <c r="J40" s="5">
        <v>0.29201104035864711</v>
      </c>
      <c r="K40" s="5">
        <v>0.49145204334863662</v>
      </c>
      <c r="L40" s="32" t="s">
        <v>15</v>
      </c>
      <c r="M40" s="32" t="s">
        <v>15</v>
      </c>
      <c r="N40" s="32" t="s">
        <v>15</v>
      </c>
      <c r="O40" s="32" t="s">
        <v>15</v>
      </c>
      <c r="P40" s="32" t="s">
        <v>15</v>
      </c>
      <c r="Q40" s="32" t="s">
        <v>15</v>
      </c>
      <c r="R40" s="32" t="s">
        <v>15</v>
      </c>
      <c r="S40" s="32" t="s">
        <v>15</v>
      </c>
      <c r="T40" s="6" t="s">
        <v>63</v>
      </c>
      <c r="U40" s="6" t="s">
        <v>17</v>
      </c>
    </row>
    <row r="41" spans="1:21" x14ac:dyDescent="0.2">
      <c r="A41" s="4" t="s">
        <v>66</v>
      </c>
      <c r="B41" s="4" t="s">
        <v>56</v>
      </c>
      <c r="C41" s="32" t="s">
        <v>60</v>
      </c>
      <c r="D41" s="5">
        <v>1.048E-2</v>
      </c>
      <c r="E41" s="5">
        <v>0.25025982427772597</v>
      </c>
      <c r="F41" s="5">
        <v>2.983613520970536E-2</v>
      </c>
      <c r="G41" s="5">
        <v>2.40439882025195E-2</v>
      </c>
      <c r="H41" s="5">
        <v>0.21138400802408661</v>
      </c>
      <c r="I41" s="5">
        <v>1.02415379896224E-2</v>
      </c>
      <c r="J41" s="5">
        <v>0.66165603078028101</v>
      </c>
      <c r="K41" s="5">
        <v>0.45615623822196161</v>
      </c>
      <c r="L41" s="32" t="s">
        <v>15</v>
      </c>
      <c r="M41" s="32" t="s">
        <v>60</v>
      </c>
      <c r="N41" s="32" t="s">
        <v>15</v>
      </c>
      <c r="O41" s="32" t="s">
        <v>60</v>
      </c>
      <c r="P41" s="32" t="s">
        <v>60</v>
      </c>
      <c r="Q41" s="32" t="s">
        <v>15</v>
      </c>
      <c r="R41" s="32" t="s">
        <v>60</v>
      </c>
      <c r="S41" s="32" t="s">
        <v>15</v>
      </c>
      <c r="T41" s="6" t="s">
        <v>63</v>
      </c>
      <c r="U41" s="6" t="s">
        <v>17</v>
      </c>
    </row>
    <row r="42" spans="1:21" x14ac:dyDescent="0.2">
      <c r="A42" s="4" t="s">
        <v>67</v>
      </c>
      <c r="B42" s="4" t="s">
        <v>56</v>
      </c>
      <c r="C42" s="32" t="s">
        <v>60</v>
      </c>
      <c r="D42" s="5">
        <v>1.072E-2</v>
      </c>
      <c r="E42" s="5">
        <v>3.8742661968303747E-2</v>
      </c>
      <c r="F42" s="5">
        <v>2.9783989023540791E-2</v>
      </c>
      <c r="G42" s="5">
        <v>1.1611421567550319E-2</v>
      </c>
      <c r="H42" s="5">
        <v>3.7715061653573842E-2</v>
      </c>
      <c r="I42" s="5">
        <v>4.8745064520666331E-3</v>
      </c>
      <c r="J42" s="5">
        <v>0.41277783463251971</v>
      </c>
      <c r="K42" s="5">
        <v>0.47913357686644248</v>
      </c>
      <c r="L42" s="32" t="s">
        <v>15</v>
      </c>
      <c r="M42" s="32" t="s">
        <v>15</v>
      </c>
      <c r="N42" s="32" t="s">
        <v>15</v>
      </c>
      <c r="O42" s="32" t="s">
        <v>15</v>
      </c>
      <c r="P42" s="32" t="s">
        <v>15</v>
      </c>
      <c r="Q42" s="32" t="s">
        <v>15</v>
      </c>
      <c r="R42" s="32" t="s">
        <v>15</v>
      </c>
      <c r="S42" s="32" t="s">
        <v>15</v>
      </c>
      <c r="T42" s="6" t="s">
        <v>63</v>
      </c>
      <c r="U42" s="6" t="s">
        <v>17</v>
      </c>
    </row>
    <row r="43" spans="1:21" x14ac:dyDescent="0.2">
      <c r="A43" s="4" t="s">
        <v>68</v>
      </c>
      <c r="B43" s="4" t="s">
        <v>56</v>
      </c>
      <c r="C43" s="32" t="s">
        <v>60</v>
      </c>
      <c r="D43" s="5">
        <v>8.4460000000000004E-3</v>
      </c>
      <c r="E43" s="5">
        <v>0.1247032636652415</v>
      </c>
      <c r="F43" s="5">
        <v>2.972314882660148E-2</v>
      </c>
      <c r="G43" s="5">
        <v>1.1090307910201439E-2</v>
      </c>
      <c r="H43" s="5">
        <v>9.223216321556893E-2</v>
      </c>
      <c r="I43" s="5">
        <v>9.6828837288053509E-3</v>
      </c>
      <c r="J43" s="5">
        <v>0.230455901651033</v>
      </c>
      <c r="K43" s="5">
        <v>0.49093943646622618</v>
      </c>
      <c r="L43" s="32" t="s">
        <v>15</v>
      </c>
      <c r="M43" s="32" t="s">
        <v>15</v>
      </c>
      <c r="N43" s="32" t="s">
        <v>15</v>
      </c>
      <c r="O43" s="32" t="s">
        <v>15</v>
      </c>
      <c r="P43" s="32" t="s">
        <v>15</v>
      </c>
      <c r="Q43" s="32" t="s">
        <v>15</v>
      </c>
      <c r="R43" s="32" t="s">
        <v>15</v>
      </c>
      <c r="S43" s="32" t="s">
        <v>15</v>
      </c>
      <c r="T43" s="6" t="s">
        <v>63</v>
      </c>
      <c r="U43" s="6" t="s">
        <v>17</v>
      </c>
    </row>
    <row r="44" spans="1:21" x14ac:dyDescent="0.2">
      <c r="A44" s="4" t="s">
        <v>69</v>
      </c>
      <c r="B44" s="4" t="s">
        <v>56</v>
      </c>
      <c r="C44" s="32" t="s">
        <v>60</v>
      </c>
      <c r="D44" s="5">
        <v>5.4279999999999997E-3</v>
      </c>
      <c r="E44" s="5">
        <v>6.3547786357095515E-2</v>
      </c>
      <c r="F44" s="5">
        <v>2.9755341296546819E-2</v>
      </c>
      <c r="G44" s="5">
        <v>6.5262294043581604E-3</v>
      </c>
      <c r="H44" s="5">
        <v>4.8256089253700868E-2</v>
      </c>
      <c r="I44" s="5">
        <v>2.2678341761022121E-3</v>
      </c>
      <c r="J44" s="5">
        <v>0.3011952495202288</v>
      </c>
      <c r="K44" s="5">
        <v>0.48379099874666459</v>
      </c>
      <c r="L44" s="32" t="s">
        <v>15</v>
      </c>
      <c r="M44" s="32" t="s">
        <v>15</v>
      </c>
      <c r="N44" s="32" t="s">
        <v>15</v>
      </c>
      <c r="O44" s="32" t="s">
        <v>15</v>
      </c>
      <c r="P44" s="32" t="s">
        <v>15</v>
      </c>
      <c r="Q44" s="32" t="s">
        <v>15</v>
      </c>
      <c r="R44" s="32" t="s">
        <v>15</v>
      </c>
      <c r="S44" s="32" t="s">
        <v>15</v>
      </c>
      <c r="T44" s="6" t="s">
        <v>63</v>
      </c>
      <c r="U44" s="6" t="s">
        <v>17</v>
      </c>
    </row>
    <row r="45" spans="1:21" x14ac:dyDescent="0.2">
      <c r="A45" s="4" t="s">
        <v>70</v>
      </c>
      <c r="B45" s="4" t="s">
        <v>56</v>
      </c>
      <c r="C45" s="32" t="s">
        <v>60</v>
      </c>
      <c r="D45" s="5">
        <v>8.5220000000000001E-3</v>
      </c>
      <c r="E45" s="5">
        <v>3.6879370588827502E-2</v>
      </c>
      <c r="F45" s="5">
        <v>2.9788193509291579E-2</v>
      </c>
      <c r="G45" s="5">
        <v>7.1680224656817167E-3</v>
      </c>
      <c r="H45" s="5">
        <v>3.0158470996544919E-2</v>
      </c>
      <c r="I45" s="5">
        <v>2.4213720928326309E-2</v>
      </c>
      <c r="J45" s="5">
        <v>0.39407137314939272</v>
      </c>
      <c r="K45" s="5">
        <v>0.47933541606133617</v>
      </c>
      <c r="L45" s="32" t="s">
        <v>15</v>
      </c>
      <c r="M45" s="32" t="s">
        <v>15</v>
      </c>
      <c r="N45" s="32" t="s">
        <v>15</v>
      </c>
      <c r="O45" s="32" t="s">
        <v>15</v>
      </c>
      <c r="P45" s="32" t="s">
        <v>15</v>
      </c>
      <c r="Q45" s="32" t="s">
        <v>60</v>
      </c>
      <c r="R45" s="32" t="s">
        <v>15</v>
      </c>
      <c r="S45" s="32" t="s">
        <v>15</v>
      </c>
      <c r="T45" s="6" t="s">
        <v>63</v>
      </c>
      <c r="U45" s="6" t="s">
        <v>17</v>
      </c>
    </row>
    <row r="46" spans="1:21" x14ac:dyDescent="0.2">
      <c r="A46" s="4" t="s">
        <v>71</v>
      </c>
      <c r="B46" s="4" t="s">
        <v>56</v>
      </c>
      <c r="C46" s="32" t="s">
        <v>60</v>
      </c>
      <c r="D46" s="5">
        <v>0.37259999999999999</v>
      </c>
      <c r="E46" s="5">
        <v>0.44107455351815189</v>
      </c>
      <c r="F46" s="5">
        <v>3.0006903647703372E-2</v>
      </c>
      <c r="G46" s="5">
        <v>4.7972516271952433E-2</v>
      </c>
      <c r="H46" s="5">
        <v>0.29944197671536649</v>
      </c>
      <c r="I46" s="5">
        <v>2.6753597818656482E-3</v>
      </c>
      <c r="J46" s="5">
        <v>0.9000033635560043</v>
      </c>
      <c r="K46" s="5">
        <v>0.43192616446379167</v>
      </c>
      <c r="L46" s="32" t="s">
        <v>60</v>
      </c>
      <c r="M46" s="32" t="s">
        <v>60</v>
      </c>
      <c r="N46" s="32" t="s">
        <v>60</v>
      </c>
      <c r="O46" s="32" t="s">
        <v>60</v>
      </c>
      <c r="P46" s="32" t="s">
        <v>60</v>
      </c>
      <c r="Q46" s="32" t="s">
        <v>15</v>
      </c>
      <c r="R46" s="32" t="s">
        <v>60</v>
      </c>
      <c r="S46" s="32" t="s">
        <v>15</v>
      </c>
      <c r="T46" s="6" t="s">
        <v>63</v>
      </c>
      <c r="U46" s="6" t="s">
        <v>17</v>
      </c>
    </row>
    <row r="47" spans="1:21" x14ac:dyDescent="0.2">
      <c r="A47" s="4" t="s">
        <v>72</v>
      </c>
      <c r="B47" s="4" t="s">
        <v>56</v>
      </c>
      <c r="C47" s="32" t="s">
        <v>15</v>
      </c>
      <c r="D47" s="5">
        <v>6.5729999999999998E-3</v>
      </c>
      <c r="E47" s="5">
        <v>5.165927666436957E-2</v>
      </c>
      <c r="F47" s="5">
        <v>2.9748312547833E-2</v>
      </c>
      <c r="G47" s="5">
        <v>7.2414454603521323E-3</v>
      </c>
      <c r="H47" s="5">
        <v>3.901150939379705E-2</v>
      </c>
      <c r="I47" s="5">
        <v>2.3504155819182859E-3</v>
      </c>
      <c r="J47" s="5">
        <v>0.32590974043688198</v>
      </c>
      <c r="K47" s="5">
        <v>0.47187300347911271</v>
      </c>
      <c r="L47" s="32" t="s">
        <v>15</v>
      </c>
      <c r="M47" s="32" t="s">
        <v>15</v>
      </c>
      <c r="N47" s="32" t="s">
        <v>15</v>
      </c>
      <c r="O47" s="32" t="s">
        <v>15</v>
      </c>
      <c r="P47" s="32" t="s">
        <v>15</v>
      </c>
      <c r="Q47" s="32" t="s">
        <v>15</v>
      </c>
      <c r="R47" s="32" t="s">
        <v>15</v>
      </c>
      <c r="S47" s="32" t="s">
        <v>15</v>
      </c>
      <c r="T47" s="6" t="s">
        <v>63</v>
      </c>
      <c r="U47" s="6" t="s">
        <v>17</v>
      </c>
    </row>
    <row r="48" spans="1:21" x14ac:dyDescent="0.2">
      <c r="A48" s="4" t="s">
        <v>73</v>
      </c>
      <c r="B48" s="4" t="s">
        <v>56</v>
      </c>
      <c r="C48" s="32" t="s">
        <v>60</v>
      </c>
      <c r="D48" s="5">
        <v>7.417E-3</v>
      </c>
      <c r="E48" s="5">
        <v>7.6311871178105603E-2</v>
      </c>
      <c r="F48" s="5">
        <v>2.9714769843836621E-2</v>
      </c>
      <c r="G48" s="5">
        <v>1.843732005399434E-2</v>
      </c>
      <c r="H48" s="5">
        <v>9.282972908719965E-2</v>
      </c>
      <c r="I48" s="5">
        <v>1.3230536504297419E-2</v>
      </c>
      <c r="J48" s="5">
        <v>0.30576817486572389</v>
      </c>
      <c r="K48" s="5">
        <v>0.48843396072252199</v>
      </c>
      <c r="L48" s="32" t="s">
        <v>15</v>
      </c>
      <c r="M48" s="32" t="s">
        <v>15</v>
      </c>
      <c r="N48" s="32" t="s">
        <v>15</v>
      </c>
      <c r="O48" s="32" t="s">
        <v>15</v>
      </c>
      <c r="P48" s="32" t="s">
        <v>15</v>
      </c>
      <c r="Q48" s="32" t="s">
        <v>15</v>
      </c>
      <c r="R48" s="32" t="s">
        <v>15</v>
      </c>
      <c r="S48" s="32" t="s">
        <v>15</v>
      </c>
      <c r="T48" s="6" t="s">
        <v>63</v>
      </c>
      <c r="U48" s="6" t="s">
        <v>17</v>
      </c>
    </row>
    <row r="49" spans="1:21" x14ac:dyDescent="0.2">
      <c r="A49" s="4" t="s">
        <v>74</v>
      </c>
      <c r="B49" s="4" t="s">
        <v>56</v>
      </c>
      <c r="C49" s="32" t="s">
        <v>60</v>
      </c>
      <c r="D49" s="5">
        <v>3.7109999999999997E-2</v>
      </c>
      <c r="E49" s="5">
        <v>9.286552984004609E-2</v>
      </c>
      <c r="F49" s="5">
        <v>2.978302938774743E-2</v>
      </c>
      <c r="G49" s="5">
        <v>1.881690748629123E-2</v>
      </c>
      <c r="H49" s="5">
        <v>9.1955941991165427E-2</v>
      </c>
      <c r="I49" s="5">
        <v>8.708595788238559E-3</v>
      </c>
      <c r="J49" s="5">
        <v>0.47467925815567302</v>
      </c>
      <c r="K49" s="5">
        <v>0.47010766935767478</v>
      </c>
      <c r="L49" s="32" t="s">
        <v>60</v>
      </c>
      <c r="M49" s="32" t="s">
        <v>15</v>
      </c>
      <c r="N49" s="32" t="s">
        <v>15</v>
      </c>
      <c r="O49" s="32" t="s">
        <v>15</v>
      </c>
      <c r="P49" s="32" t="s">
        <v>15</v>
      </c>
      <c r="Q49" s="32" t="s">
        <v>15</v>
      </c>
      <c r="R49" s="32" t="s">
        <v>15</v>
      </c>
      <c r="S49" s="32" t="s">
        <v>15</v>
      </c>
      <c r="T49" s="6" t="s">
        <v>63</v>
      </c>
      <c r="U49" s="6" t="s">
        <v>17</v>
      </c>
    </row>
    <row r="50" spans="1:21" x14ac:dyDescent="0.2">
      <c r="A50" s="4" t="s">
        <v>75</v>
      </c>
      <c r="B50" s="4" t="s">
        <v>56</v>
      </c>
      <c r="C50" s="32" t="s">
        <v>15</v>
      </c>
      <c r="D50" s="5">
        <v>0</v>
      </c>
      <c r="E50" s="5">
        <v>9.809742898655871E-2</v>
      </c>
      <c r="F50" s="5">
        <v>2.9769485172237681E-2</v>
      </c>
      <c r="G50" s="5">
        <v>1.425856074251014E-2</v>
      </c>
      <c r="H50" s="5">
        <v>8.2992631927394311E-2</v>
      </c>
      <c r="I50" s="5">
        <v>7.0572361288430202E-3</v>
      </c>
      <c r="J50" s="5">
        <v>0.49099339588052082</v>
      </c>
      <c r="K50" s="5">
        <v>0.46122436422954532</v>
      </c>
      <c r="L50" s="32" t="s">
        <v>15</v>
      </c>
      <c r="M50" s="32" t="s">
        <v>15</v>
      </c>
      <c r="N50" s="32" t="s">
        <v>15</v>
      </c>
      <c r="O50" s="32" t="s">
        <v>15</v>
      </c>
      <c r="P50" s="32" t="s">
        <v>15</v>
      </c>
      <c r="Q50" s="32" t="s">
        <v>15</v>
      </c>
      <c r="R50" s="32" t="s">
        <v>15</v>
      </c>
      <c r="S50" s="32" t="s">
        <v>15</v>
      </c>
      <c r="T50" s="6" t="s">
        <v>63</v>
      </c>
      <c r="U50" s="6" t="s">
        <v>17</v>
      </c>
    </row>
    <row r="51" spans="1:21" x14ac:dyDescent="0.2">
      <c r="A51" s="4" t="s">
        <v>76</v>
      </c>
      <c r="B51" s="4" t="s">
        <v>56</v>
      </c>
      <c r="C51" s="32" t="s">
        <v>60</v>
      </c>
      <c r="D51" s="5">
        <v>9.9340000000000001E-3</v>
      </c>
      <c r="E51" s="5">
        <v>6.2456303269382653E-2</v>
      </c>
      <c r="F51" s="5">
        <v>2.9734522357144862E-2</v>
      </c>
      <c r="G51" s="5">
        <v>6.4512928718042069E-3</v>
      </c>
      <c r="H51" s="5">
        <v>5.5480194831132222E-2</v>
      </c>
      <c r="I51" s="5">
        <v>2.6652155287892791E-3</v>
      </c>
      <c r="J51" s="5">
        <v>0.31754329298522971</v>
      </c>
      <c r="K51" s="5">
        <v>0.4874602905299924</v>
      </c>
      <c r="L51" s="32" t="s">
        <v>15</v>
      </c>
      <c r="M51" s="32" t="s">
        <v>15</v>
      </c>
      <c r="N51" s="32" t="s">
        <v>15</v>
      </c>
      <c r="O51" s="32" t="s">
        <v>15</v>
      </c>
      <c r="P51" s="32" t="s">
        <v>15</v>
      </c>
      <c r="Q51" s="32" t="s">
        <v>15</v>
      </c>
      <c r="R51" s="32" t="s">
        <v>15</v>
      </c>
      <c r="S51" s="32" t="s">
        <v>15</v>
      </c>
      <c r="T51" s="6" t="s">
        <v>63</v>
      </c>
      <c r="U51" s="6" t="s">
        <v>17</v>
      </c>
    </row>
    <row r="52" spans="1:21" x14ac:dyDescent="0.2">
      <c r="A52" s="4" t="s">
        <v>77</v>
      </c>
      <c r="B52" s="4" t="s">
        <v>56</v>
      </c>
      <c r="C52" s="32" t="s">
        <v>60</v>
      </c>
      <c r="D52" s="5">
        <v>1.081E-2</v>
      </c>
      <c r="E52" s="5">
        <v>0.1100259262239118</v>
      </c>
      <c r="F52" s="5">
        <v>2.9809359577226611E-2</v>
      </c>
      <c r="G52" s="5">
        <v>1.024171506339292E-2</v>
      </c>
      <c r="H52" s="5">
        <v>7.0205553907824944E-2</v>
      </c>
      <c r="I52" s="5">
        <v>1.6826222965461921E-2</v>
      </c>
      <c r="J52" s="5">
        <v>0.4590252300728303</v>
      </c>
      <c r="K52" s="5">
        <v>0.4753044075309758</v>
      </c>
      <c r="L52" s="32" t="s">
        <v>15</v>
      </c>
      <c r="M52" s="32" t="s">
        <v>15</v>
      </c>
      <c r="N52" s="32" t="s">
        <v>15</v>
      </c>
      <c r="O52" s="32" t="s">
        <v>15</v>
      </c>
      <c r="P52" s="32" t="s">
        <v>15</v>
      </c>
      <c r="Q52" s="32" t="s">
        <v>15</v>
      </c>
      <c r="R52" s="32" t="s">
        <v>15</v>
      </c>
      <c r="S52" s="32" t="s">
        <v>15</v>
      </c>
      <c r="T52" s="6" t="s">
        <v>63</v>
      </c>
      <c r="U52" s="6" t="s">
        <v>17</v>
      </c>
    </row>
    <row r="53" spans="1:21" x14ac:dyDescent="0.2">
      <c r="A53" s="4" t="s">
        <v>78</v>
      </c>
      <c r="B53" s="4" t="s">
        <v>56</v>
      </c>
      <c r="C53" s="32" t="s">
        <v>60</v>
      </c>
      <c r="D53" s="5">
        <v>1.023E-2</v>
      </c>
      <c r="E53" s="5">
        <v>4.9907906302914952E-2</v>
      </c>
      <c r="F53" s="5">
        <v>2.9801314243070708E-2</v>
      </c>
      <c r="G53" s="5">
        <v>7.1223870897517789E-3</v>
      </c>
      <c r="H53" s="5">
        <v>4.7733266300198002E-2</v>
      </c>
      <c r="I53" s="5">
        <v>3.3426436008903711E-3</v>
      </c>
      <c r="J53" s="5">
        <v>0.40939891641647802</v>
      </c>
      <c r="K53" s="5">
        <v>0.47282941880138712</v>
      </c>
      <c r="L53" s="32" t="s">
        <v>15</v>
      </c>
      <c r="M53" s="32" t="s">
        <v>15</v>
      </c>
      <c r="N53" s="32" t="s">
        <v>15</v>
      </c>
      <c r="O53" s="32" t="s">
        <v>15</v>
      </c>
      <c r="P53" s="32" t="s">
        <v>15</v>
      </c>
      <c r="Q53" s="32" t="s">
        <v>15</v>
      </c>
      <c r="R53" s="32" t="s">
        <v>15</v>
      </c>
      <c r="S53" s="32" t="s">
        <v>15</v>
      </c>
      <c r="T53" s="8" t="s">
        <v>79</v>
      </c>
      <c r="U53" s="6" t="s">
        <v>17</v>
      </c>
    </row>
    <row r="54" spans="1:21" x14ac:dyDescent="0.2">
      <c r="A54" s="4" t="s">
        <v>80</v>
      </c>
      <c r="B54" s="4" t="s">
        <v>56</v>
      </c>
      <c r="C54" s="32" t="s">
        <v>60</v>
      </c>
      <c r="D54" s="5">
        <v>6.8529999999999994E-2</v>
      </c>
      <c r="E54" s="5">
        <v>8.5427122566474029E-2</v>
      </c>
      <c r="F54" s="5">
        <v>2.9809586589993099E-2</v>
      </c>
      <c r="G54" s="5">
        <v>1.4103547928908011E-2</v>
      </c>
      <c r="H54" s="5">
        <v>8.0788936538934569E-2</v>
      </c>
      <c r="I54" s="5">
        <v>5.9544398511193856E-3</v>
      </c>
      <c r="J54" s="5">
        <v>0.45580989192835181</v>
      </c>
      <c r="K54" s="5">
        <v>0.47125195730610592</v>
      </c>
      <c r="L54" s="32" t="s">
        <v>60</v>
      </c>
      <c r="M54" s="32" t="s">
        <v>15</v>
      </c>
      <c r="N54" s="32" t="s">
        <v>15</v>
      </c>
      <c r="O54" s="32" t="s">
        <v>15</v>
      </c>
      <c r="P54" s="32" t="s">
        <v>15</v>
      </c>
      <c r="Q54" s="32" t="s">
        <v>15</v>
      </c>
      <c r="R54" s="32" t="s">
        <v>15</v>
      </c>
      <c r="S54" s="32" t="s">
        <v>15</v>
      </c>
      <c r="T54" s="8" t="s">
        <v>79</v>
      </c>
      <c r="U54" s="6" t="s">
        <v>17</v>
      </c>
    </row>
    <row r="55" spans="1:21" x14ac:dyDescent="0.2">
      <c r="A55" s="4" t="s">
        <v>81</v>
      </c>
      <c r="B55" s="4" t="s">
        <v>56</v>
      </c>
      <c r="C55" s="33" t="s">
        <v>15</v>
      </c>
      <c r="D55" s="5">
        <v>0</v>
      </c>
      <c r="E55" s="5">
        <v>0.19888022837457819</v>
      </c>
      <c r="F55" s="5">
        <v>2.995871996590985E-2</v>
      </c>
      <c r="G55" s="5">
        <v>1.510682874346236E-2</v>
      </c>
      <c r="H55" s="5">
        <v>0.1123806330788753</v>
      </c>
      <c r="I55" s="5">
        <v>1.067186687207901E-2</v>
      </c>
      <c r="J55" s="5">
        <v>0.58963787790024169</v>
      </c>
      <c r="K55" s="5">
        <v>0.46592473610972801</v>
      </c>
      <c r="L55" s="32" t="s">
        <v>15</v>
      </c>
      <c r="M55" s="32" t="s">
        <v>15</v>
      </c>
      <c r="N55" s="33" t="s">
        <v>60</v>
      </c>
      <c r="O55" s="32" t="s">
        <v>15</v>
      </c>
      <c r="P55" s="32" t="s">
        <v>15</v>
      </c>
      <c r="Q55" s="32" t="s">
        <v>15</v>
      </c>
      <c r="R55" s="32" t="s">
        <v>60</v>
      </c>
      <c r="S55" s="32" t="s">
        <v>15</v>
      </c>
      <c r="T55" s="8" t="s">
        <v>79</v>
      </c>
      <c r="U55" s="6" t="s">
        <v>17</v>
      </c>
    </row>
    <row r="56" spans="1:21" x14ac:dyDescent="0.2">
      <c r="A56" s="4" t="s">
        <v>82</v>
      </c>
      <c r="B56" s="4" t="s">
        <v>56</v>
      </c>
      <c r="C56" s="32" t="s">
        <v>60</v>
      </c>
      <c r="D56" s="5">
        <v>9.1420000000000001E-2</v>
      </c>
      <c r="E56" s="5">
        <v>7.3800219766175582E-2</v>
      </c>
      <c r="F56" s="5">
        <v>2.9741528717144399E-2</v>
      </c>
      <c r="G56" s="5">
        <v>1.1219769515189359E-2</v>
      </c>
      <c r="H56" s="5">
        <v>4.7342260614306207E-2</v>
      </c>
      <c r="I56" s="5">
        <v>5.9909105578940377E-3</v>
      </c>
      <c r="J56" s="5">
        <v>0.28699541558693631</v>
      </c>
      <c r="K56" s="5">
        <v>0.48499207058773702</v>
      </c>
      <c r="L56" s="32" t="s">
        <v>60</v>
      </c>
      <c r="M56" s="32" t="s">
        <v>15</v>
      </c>
      <c r="N56" s="32" t="s">
        <v>15</v>
      </c>
      <c r="O56" s="32" t="s">
        <v>15</v>
      </c>
      <c r="P56" s="32" t="s">
        <v>15</v>
      </c>
      <c r="Q56" s="32" t="s">
        <v>15</v>
      </c>
      <c r="R56" s="32" t="s">
        <v>15</v>
      </c>
      <c r="S56" s="32" t="s">
        <v>15</v>
      </c>
      <c r="T56" s="6" t="s">
        <v>83</v>
      </c>
      <c r="U56" s="6" t="s">
        <v>17</v>
      </c>
    </row>
    <row r="57" spans="1:21" x14ac:dyDescent="0.2">
      <c r="A57" s="4" t="s">
        <v>84</v>
      </c>
      <c r="B57" s="4" t="s">
        <v>56</v>
      </c>
      <c r="C57" s="32" t="s">
        <v>60</v>
      </c>
      <c r="D57" s="5">
        <v>0.10929999999999999</v>
      </c>
      <c r="E57" s="5">
        <v>0.1487947393666722</v>
      </c>
      <c r="F57" s="5">
        <v>2.9841574218244592E-2</v>
      </c>
      <c r="G57" s="5">
        <v>1.269245437240544E-2</v>
      </c>
      <c r="H57" s="5">
        <v>9.2336692591688807E-2</v>
      </c>
      <c r="I57" s="5">
        <v>6.6698663555409352E-3</v>
      </c>
      <c r="J57" s="5">
        <v>0.5244976064417245</v>
      </c>
      <c r="K57" s="5">
        <v>0.47630325703359078</v>
      </c>
      <c r="L57" s="32" t="s">
        <v>60</v>
      </c>
      <c r="M57" s="32" t="s">
        <v>15</v>
      </c>
      <c r="N57" s="33" t="s">
        <v>60</v>
      </c>
      <c r="O57" s="32" t="s">
        <v>15</v>
      </c>
      <c r="P57" s="32" t="s">
        <v>15</v>
      </c>
      <c r="Q57" s="32" t="s">
        <v>15</v>
      </c>
      <c r="R57" s="32" t="s">
        <v>60</v>
      </c>
      <c r="S57" s="32" t="s">
        <v>15</v>
      </c>
      <c r="T57" s="6" t="s">
        <v>83</v>
      </c>
      <c r="U57" s="6" t="s">
        <v>17</v>
      </c>
    </row>
    <row r="58" spans="1:21" x14ac:dyDescent="0.2">
      <c r="A58" s="9" t="s">
        <v>85</v>
      </c>
      <c r="B58" s="9" t="s">
        <v>56</v>
      </c>
      <c r="C58" s="32" t="s">
        <v>60</v>
      </c>
      <c r="D58" s="5">
        <v>0.68289999999999995</v>
      </c>
      <c r="E58" s="5">
        <v>0.44949146146105973</v>
      </c>
      <c r="F58" s="5">
        <v>2.9927287602533409E-2</v>
      </c>
      <c r="G58" s="5">
        <v>5.7330159757272563E-2</v>
      </c>
      <c r="H58" s="5">
        <v>0.28387595596616821</v>
      </c>
      <c r="I58" s="5">
        <v>3.2517861137840359E-2</v>
      </c>
      <c r="J58" s="5">
        <v>0.91278954379035915</v>
      </c>
      <c r="K58" s="5">
        <v>0.42330102212923387</v>
      </c>
      <c r="L58" s="32" t="s">
        <v>60</v>
      </c>
      <c r="M58" s="32" t="s">
        <v>60</v>
      </c>
      <c r="N58" s="33" t="s">
        <v>60</v>
      </c>
      <c r="O58" s="32" t="s">
        <v>60</v>
      </c>
      <c r="P58" s="32" t="s">
        <v>60</v>
      </c>
      <c r="Q58" s="32" t="s">
        <v>60</v>
      </c>
      <c r="R58" s="32" t="s">
        <v>60</v>
      </c>
      <c r="S58" s="32" t="s">
        <v>15</v>
      </c>
      <c r="T58" s="6" t="s">
        <v>86</v>
      </c>
      <c r="U58" s="6" t="s">
        <v>17</v>
      </c>
    </row>
    <row r="59" spans="1:21" x14ac:dyDescent="0.2">
      <c r="A59" s="4" t="s">
        <v>87</v>
      </c>
      <c r="B59" s="4" t="s">
        <v>56</v>
      </c>
      <c r="C59" s="33" t="s">
        <v>60</v>
      </c>
      <c r="D59" s="5">
        <v>3.2660000000000002E-2</v>
      </c>
      <c r="E59" s="5">
        <v>9.4272795031735926E-2</v>
      </c>
      <c r="F59" s="5">
        <v>2.9778965835074989E-2</v>
      </c>
      <c r="G59" s="5">
        <v>1.5872903065131821E-2</v>
      </c>
      <c r="H59" s="5">
        <v>7.5509494293564267E-2</v>
      </c>
      <c r="I59" s="5">
        <v>2.4047701953816142E-3</v>
      </c>
      <c r="J59" s="5">
        <v>0.47163975011859899</v>
      </c>
      <c r="K59" s="5">
        <v>0.48290277204410098</v>
      </c>
      <c r="L59" s="32" t="s">
        <v>60</v>
      </c>
      <c r="M59" s="32" t="s">
        <v>15</v>
      </c>
      <c r="N59" s="32" t="s">
        <v>15</v>
      </c>
      <c r="O59" s="32" t="s">
        <v>15</v>
      </c>
      <c r="P59" s="32" t="s">
        <v>15</v>
      </c>
      <c r="Q59" s="32" t="s">
        <v>15</v>
      </c>
      <c r="R59" s="32" t="s">
        <v>15</v>
      </c>
      <c r="S59" s="32" t="s">
        <v>15</v>
      </c>
      <c r="T59" s="6" t="s">
        <v>88</v>
      </c>
      <c r="U59" s="6" t="s">
        <v>17</v>
      </c>
    </row>
    <row r="60" spans="1:21" x14ac:dyDescent="0.2">
      <c r="A60" s="4" t="s">
        <v>89</v>
      </c>
      <c r="B60" s="4" t="s">
        <v>56</v>
      </c>
      <c r="C60" s="33" t="s">
        <v>60</v>
      </c>
      <c r="D60" s="5">
        <v>1.2019999999999999E-2</v>
      </c>
      <c r="E60" s="5">
        <v>0.20551885964044481</v>
      </c>
      <c r="F60" s="5">
        <v>2.982496847149883E-2</v>
      </c>
      <c r="G60" s="5">
        <v>1.686110784590571E-2</v>
      </c>
      <c r="H60" s="5">
        <v>0.15914373969668441</v>
      </c>
      <c r="I60" s="5">
        <v>1.282546984091722E-2</v>
      </c>
      <c r="J60" s="5">
        <v>0.57903052939332433</v>
      </c>
      <c r="K60" s="5">
        <v>0.4730499517689265</v>
      </c>
      <c r="L60" s="32" t="s">
        <v>15</v>
      </c>
      <c r="M60" s="32" t="s">
        <v>15</v>
      </c>
      <c r="N60" s="32" t="s">
        <v>15</v>
      </c>
      <c r="O60" s="32" t="s">
        <v>15</v>
      </c>
      <c r="P60" s="32" t="s">
        <v>15</v>
      </c>
      <c r="Q60" s="32" t="s">
        <v>15</v>
      </c>
      <c r="R60" s="32" t="s">
        <v>60</v>
      </c>
      <c r="S60" s="32" t="s">
        <v>15</v>
      </c>
      <c r="T60" s="6" t="s">
        <v>88</v>
      </c>
      <c r="U60" s="6" t="s">
        <v>17</v>
      </c>
    </row>
    <row r="61" spans="1:21" x14ac:dyDescent="0.2">
      <c r="A61" s="4" t="s">
        <v>90</v>
      </c>
      <c r="B61" s="4" t="s">
        <v>56</v>
      </c>
      <c r="C61" s="33" t="s">
        <v>60</v>
      </c>
      <c r="D61" s="5">
        <v>0</v>
      </c>
      <c r="E61" s="5">
        <v>8.3536464606798103E-2</v>
      </c>
      <c r="F61" s="5">
        <v>2.9734724240164979E-2</v>
      </c>
      <c r="G61" s="5">
        <v>1.003902661957473E-2</v>
      </c>
      <c r="H61" s="5">
        <v>5.874310866598785E-2</v>
      </c>
      <c r="I61" s="5">
        <v>6.4311143337024736E-3</v>
      </c>
      <c r="J61" s="5">
        <v>0.28952652470958562</v>
      </c>
      <c r="K61" s="5">
        <v>0.48513316924095379</v>
      </c>
      <c r="L61" s="32" t="s">
        <v>15</v>
      </c>
      <c r="M61" s="32" t="s">
        <v>15</v>
      </c>
      <c r="N61" s="32" t="s">
        <v>15</v>
      </c>
      <c r="O61" s="32" t="s">
        <v>15</v>
      </c>
      <c r="P61" s="32" t="s">
        <v>15</v>
      </c>
      <c r="Q61" s="32" t="s">
        <v>15</v>
      </c>
      <c r="R61" s="32" t="s">
        <v>15</v>
      </c>
      <c r="S61" s="32" t="s">
        <v>15</v>
      </c>
      <c r="T61" s="6" t="s">
        <v>88</v>
      </c>
      <c r="U61" s="6" t="s">
        <v>17</v>
      </c>
    </row>
    <row r="62" spans="1:21" x14ac:dyDescent="0.2">
      <c r="A62" s="4" t="s">
        <v>91</v>
      </c>
      <c r="B62" s="4" t="s">
        <v>56</v>
      </c>
      <c r="C62" s="32" t="s">
        <v>60</v>
      </c>
      <c r="D62" s="5">
        <v>7.8709999999999995E-3</v>
      </c>
      <c r="E62" s="5">
        <v>5.3255521280060163E-2</v>
      </c>
      <c r="F62" s="5">
        <v>2.9748752832055251E-2</v>
      </c>
      <c r="G62" s="5">
        <v>8.0201092726704185E-3</v>
      </c>
      <c r="H62" s="5">
        <v>3.7440217157629102E-2</v>
      </c>
      <c r="I62" s="5">
        <v>2.6960452539083182E-3</v>
      </c>
      <c r="J62" s="5">
        <v>0.43669816396734901</v>
      </c>
      <c r="K62" s="5">
        <v>0.47759332459642578</v>
      </c>
      <c r="L62" s="32" t="s">
        <v>15</v>
      </c>
      <c r="M62" s="32" t="s">
        <v>15</v>
      </c>
      <c r="N62" s="32" t="s">
        <v>15</v>
      </c>
      <c r="O62" s="32" t="s">
        <v>15</v>
      </c>
      <c r="P62" s="32" t="s">
        <v>15</v>
      </c>
      <c r="Q62" s="32" t="s">
        <v>15</v>
      </c>
      <c r="R62" s="32" t="s">
        <v>15</v>
      </c>
      <c r="S62" s="32" t="s">
        <v>15</v>
      </c>
      <c r="T62" s="6" t="s">
        <v>88</v>
      </c>
      <c r="U62" s="6" t="s">
        <v>17</v>
      </c>
    </row>
    <row r="63" spans="1:21" x14ac:dyDescent="0.2">
      <c r="A63" s="4" t="s">
        <v>92</v>
      </c>
      <c r="B63" s="4" t="s">
        <v>56</v>
      </c>
      <c r="C63" s="32" t="s">
        <v>60</v>
      </c>
      <c r="D63" s="5">
        <v>6.8219999999999999E-3</v>
      </c>
      <c r="E63" s="5">
        <v>4.0123965005406957E-2</v>
      </c>
      <c r="F63" s="5">
        <v>2.9754127323470551E-2</v>
      </c>
      <c r="G63" s="5">
        <v>6.3428636968791124E-3</v>
      </c>
      <c r="H63" s="5">
        <v>3.038382082023203E-2</v>
      </c>
      <c r="I63" s="5">
        <v>9.1813628730314616E-3</v>
      </c>
      <c r="J63" s="5">
        <v>0.34238400509720102</v>
      </c>
      <c r="K63" s="5">
        <v>0.48356723937126411</v>
      </c>
      <c r="L63" s="32" t="s">
        <v>15</v>
      </c>
      <c r="M63" s="32" t="s">
        <v>15</v>
      </c>
      <c r="N63" s="32" t="s">
        <v>15</v>
      </c>
      <c r="O63" s="32" t="s">
        <v>15</v>
      </c>
      <c r="P63" s="32" t="s">
        <v>15</v>
      </c>
      <c r="Q63" s="32" t="s">
        <v>15</v>
      </c>
      <c r="R63" s="32" t="s">
        <v>15</v>
      </c>
      <c r="S63" s="32" t="s">
        <v>15</v>
      </c>
      <c r="T63" s="6" t="s">
        <v>88</v>
      </c>
      <c r="U63" s="6" t="s">
        <v>17</v>
      </c>
    </row>
    <row r="64" spans="1:21" x14ac:dyDescent="0.2">
      <c r="A64" s="4" t="s">
        <v>93</v>
      </c>
      <c r="B64" s="4" t="s">
        <v>56</v>
      </c>
      <c r="C64" s="32" t="s">
        <v>60</v>
      </c>
      <c r="D64" s="5">
        <v>0</v>
      </c>
      <c r="E64" s="5">
        <v>4.0446646854954887E-2</v>
      </c>
      <c r="F64" s="5">
        <v>2.9776110900804811E-2</v>
      </c>
      <c r="G64" s="5">
        <v>7.8917289972727442E-3</v>
      </c>
      <c r="H64" s="5">
        <v>4.2326931938072243E-2</v>
      </c>
      <c r="I64" s="5">
        <v>4.3214086216322861E-3</v>
      </c>
      <c r="J64" s="5">
        <v>0.40930509632513978</v>
      </c>
      <c r="K64" s="5">
        <v>0.47954449898172791</v>
      </c>
      <c r="L64" s="32" t="s">
        <v>15</v>
      </c>
      <c r="M64" s="32" t="s">
        <v>15</v>
      </c>
      <c r="N64" s="32" t="s">
        <v>15</v>
      </c>
      <c r="O64" s="32" t="s">
        <v>15</v>
      </c>
      <c r="P64" s="32" t="s">
        <v>15</v>
      </c>
      <c r="Q64" s="32" t="s">
        <v>15</v>
      </c>
      <c r="R64" s="32" t="s">
        <v>15</v>
      </c>
      <c r="S64" s="32" t="s">
        <v>15</v>
      </c>
      <c r="T64" s="6" t="s">
        <v>88</v>
      </c>
      <c r="U64" s="6" t="s">
        <v>17</v>
      </c>
    </row>
    <row r="65" spans="1:21" x14ac:dyDescent="0.2">
      <c r="A65" s="4" t="s">
        <v>94</v>
      </c>
      <c r="B65" s="4" t="s">
        <v>95</v>
      </c>
      <c r="C65" s="32" t="s">
        <v>60</v>
      </c>
      <c r="D65" s="5">
        <v>6.4989999999999996E-3</v>
      </c>
      <c r="E65" s="5">
        <v>0.17083936703703681</v>
      </c>
      <c r="F65" s="5">
        <v>2.9828266557765468E-2</v>
      </c>
      <c r="G65" s="5">
        <v>2.8675520848057731E-2</v>
      </c>
      <c r="H65" s="5">
        <v>0.118660334994664</v>
      </c>
      <c r="I65" s="5">
        <v>7.780459294906136E-3</v>
      </c>
      <c r="J65" s="5">
        <v>0.54611433763028738</v>
      </c>
      <c r="K65" s="5">
        <v>0.46242494609640361</v>
      </c>
      <c r="L65" s="32" t="s">
        <v>15</v>
      </c>
      <c r="M65" s="32" t="s">
        <v>15</v>
      </c>
      <c r="N65" s="32" t="s">
        <v>15</v>
      </c>
      <c r="O65" s="32" t="s">
        <v>60</v>
      </c>
      <c r="P65" s="32" t="s">
        <v>15</v>
      </c>
      <c r="Q65" s="32" t="s">
        <v>15</v>
      </c>
      <c r="R65" s="32" t="s">
        <v>60</v>
      </c>
      <c r="S65" s="32" t="s">
        <v>15</v>
      </c>
      <c r="T65" s="6" t="s">
        <v>96</v>
      </c>
      <c r="U65" s="6" t="s">
        <v>17</v>
      </c>
    </row>
    <row r="66" spans="1:21" x14ac:dyDescent="0.2">
      <c r="A66" s="4" t="s">
        <v>97</v>
      </c>
      <c r="B66" s="4" t="s">
        <v>95</v>
      </c>
      <c r="C66" s="32" t="s">
        <v>60</v>
      </c>
      <c r="D66" s="5">
        <v>1.1159999999999998E-2</v>
      </c>
      <c r="E66" s="5">
        <v>5.168239143431843E-2</v>
      </c>
      <c r="F66" s="5">
        <v>2.98161845275964E-2</v>
      </c>
      <c r="G66" s="5">
        <v>1.229968954349929E-2</v>
      </c>
      <c r="H66" s="5">
        <v>3.912636381869835E-2</v>
      </c>
      <c r="I66" s="5">
        <v>5.2468705671911966E-3</v>
      </c>
      <c r="J66" s="5">
        <v>0.3509672684128376</v>
      </c>
      <c r="K66" s="5">
        <v>0.48088114880773919</v>
      </c>
      <c r="L66" s="32" t="s">
        <v>15</v>
      </c>
      <c r="M66" s="32" t="s">
        <v>15</v>
      </c>
      <c r="N66" s="32" t="s">
        <v>15</v>
      </c>
      <c r="O66" s="32" t="s">
        <v>15</v>
      </c>
      <c r="P66" s="32" t="s">
        <v>15</v>
      </c>
      <c r="Q66" s="32" t="s">
        <v>15</v>
      </c>
      <c r="R66" s="32" t="s">
        <v>15</v>
      </c>
      <c r="S66" s="32" t="s">
        <v>15</v>
      </c>
      <c r="T66" s="6" t="s">
        <v>96</v>
      </c>
      <c r="U66" s="6" t="s">
        <v>17</v>
      </c>
    </row>
    <row r="67" spans="1:21" x14ac:dyDescent="0.2">
      <c r="A67" s="4" t="s">
        <v>98</v>
      </c>
      <c r="B67" s="4" t="s">
        <v>95</v>
      </c>
      <c r="C67" s="32" t="s">
        <v>60</v>
      </c>
      <c r="D67" s="5">
        <v>1.272E-2</v>
      </c>
      <c r="E67" s="5">
        <v>2.5058287258423139E-2</v>
      </c>
      <c r="F67" s="5">
        <v>2.9780346522597239E-2</v>
      </c>
      <c r="G67" s="5">
        <v>7.9771393801075906E-3</v>
      </c>
      <c r="H67" s="5">
        <v>1.1117278620978509E-2</v>
      </c>
      <c r="I67" s="5">
        <v>2.4053042109249078E-3</v>
      </c>
      <c r="J67" s="5">
        <v>0.3910695081806721</v>
      </c>
      <c r="K67" s="5">
        <v>0.47851891701716481</v>
      </c>
      <c r="L67" s="32" t="s">
        <v>15</v>
      </c>
      <c r="M67" s="32" t="s">
        <v>15</v>
      </c>
      <c r="N67" s="32" t="s">
        <v>15</v>
      </c>
      <c r="O67" s="32" t="s">
        <v>15</v>
      </c>
      <c r="P67" s="32" t="s">
        <v>15</v>
      </c>
      <c r="Q67" s="32" t="s">
        <v>15</v>
      </c>
      <c r="R67" s="32" t="s">
        <v>15</v>
      </c>
      <c r="S67" s="32" t="s">
        <v>15</v>
      </c>
      <c r="T67" s="6" t="s">
        <v>96</v>
      </c>
      <c r="U67" s="6" t="s">
        <v>17</v>
      </c>
    </row>
    <row r="68" spans="1:21" x14ac:dyDescent="0.2">
      <c r="A68" s="4" t="s">
        <v>99</v>
      </c>
      <c r="B68" s="4" t="s">
        <v>95</v>
      </c>
      <c r="C68" s="32" t="s">
        <v>60</v>
      </c>
      <c r="D68" s="5">
        <v>1.0880000000000001E-2</v>
      </c>
      <c r="E68" s="5">
        <v>0.1042838670885218</v>
      </c>
      <c r="F68" s="5">
        <v>2.9790376187171421E-2</v>
      </c>
      <c r="G68" s="5">
        <v>9.5538060713723175E-3</v>
      </c>
      <c r="H68" s="5">
        <v>8.9876319806140414E-2</v>
      </c>
      <c r="I68" s="5">
        <v>5.1540540849649196E-3</v>
      </c>
      <c r="J68" s="5">
        <v>0.49396649663293579</v>
      </c>
      <c r="K68" s="5">
        <v>0.47758502853868462</v>
      </c>
      <c r="L68" s="32" t="s">
        <v>15</v>
      </c>
      <c r="M68" s="32" t="s">
        <v>15</v>
      </c>
      <c r="N68" s="32" t="s">
        <v>15</v>
      </c>
      <c r="O68" s="32" t="s">
        <v>15</v>
      </c>
      <c r="P68" s="32" t="s">
        <v>15</v>
      </c>
      <c r="Q68" s="32" t="s">
        <v>15</v>
      </c>
      <c r="R68" s="32" t="s">
        <v>15</v>
      </c>
      <c r="S68" s="32" t="s">
        <v>15</v>
      </c>
      <c r="T68" s="6" t="s">
        <v>96</v>
      </c>
      <c r="U68" s="6" t="s">
        <v>17</v>
      </c>
    </row>
    <row r="69" spans="1:21" x14ac:dyDescent="0.2">
      <c r="A69" s="4" t="s">
        <v>100</v>
      </c>
      <c r="B69" s="4" t="s">
        <v>95</v>
      </c>
      <c r="C69" s="32" t="s">
        <v>60</v>
      </c>
      <c r="D69" s="5">
        <v>1.0290000000000001E-2</v>
      </c>
      <c r="E69" s="5">
        <v>5.2600345409775678E-2</v>
      </c>
      <c r="F69" s="5">
        <v>2.978835042325708E-2</v>
      </c>
      <c r="G69" s="5">
        <v>7.7250814806809854E-3</v>
      </c>
      <c r="H69" s="5">
        <v>2.9767721442029639E-2</v>
      </c>
      <c r="I69" s="5">
        <v>5.4283755118405032E-3</v>
      </c>
      <c r="J69" s="5">
        <v>0.31803866573788753</v>
      </c>
      <c r="K69" s="5">
        <v>0.48353368159687887</v>
      </c>
      <c r="L69" s="32" t="s">
        <v>15</v>
      </c>
      <c r="M69" s="32" t="s">
        <v>15</v>
      </c>
      <c r="N69" s="32" t="s">
        <v>15</v>
      </c>
      <c r="O69" s="32" t="s">
        <v>15</v>
      </c>
      <c r="P69" s="32" t="s">
        <v>15</v>
      </c>
      <c r="Q69" s="32" t="s">
        <v>15</v>
      </c>
      <c r="R69" s="32" t="s">
        <v>15</v>
      </c>
      <c r="S69" s="32" t="s">
        <v>15</v>
      </c>
      <c r="T69" s="6" t="s">
        <v>96</v>
      </c>
      <c r="U69" s="6" t="s">
        <v>17</v>
      </c>
    </row>
    <row r="70" spans="1:21" x14ac:dyDescent="0.2">
      <c r="A70" s="4" t="s">
        <v>101</v>
      </c>
      <c r="B70" s="4" t="s">
        <v>95</v>
      </c>
      <c r="C70" s="32" t="s">
        <v>60</v>
      </c>
      <c r="D70" s="5">
        <v>7.5820000000000002E-3</v>
      </c>
      <c r="E70" s="5">
        <v>6.51602465121148E-2</v>
      </c>
      <c r="F70" s="5">
        <v>2.9804215911269801E-2</v>
      </c>
      <c r="G70" s="5">
        <v>9.8262102402341331E-3</v>
      </c>
      <c r="H70" s="5">
        <v>4.3030496524642428E-2</v>
      </c>
      <c r="I70" s="5">
        <v>1.339926736067857E-2</v>
      </c>
      <c r="J70" s="5">
        <v>0.44277166428339643</v>
      </c>
      <c r="K70" s="5">
        <v>0.48109419355030181</v>
      </c>
      <c r="L70" s="32" t="s">
        <v>15</v>
      </c>
      <c r="M70" s="32" t="s">
        <v>15</v>
      </c>
      <c r="N70" s="32" t="s">
        <v>15</v>
      </c>
      <c r="O70" s="32" t="s">
        <v>15</v>
      </c>
      <c r="P70" s="32" t="s">
        <v>15</v>
      </c>
      <c r="Q70" s="32" t="s">
        <v>15</v>
      </c>
      <c r="R70" s="32" t="s">
        <v>15</v>
      </c>
      <c r="S70" s="32" t="s">
        <v>15</v>
      </c>
      <c r="T70" s="6" t="s">
        <v>96</v>
      </c>
      <c r="U70" s="6" t="s">
        <v>17</v>
      </c>
    </row>
    <row r="71" spans="1:21" x14ac:dyDescent="0.2">
      <c r="A71" s="4" t="s">
        <v>102</v>
      </c>
      <c r="B71" s="4" t="s">
        <v>95</v>
      </c>
      <c r="C71" s="32" t="s">
        <v>60</v>
      </c>
      <c r="D71" s="5">
        <v>1.9980000000000001E-2</v>
      </c>
      <c r="E71" s="5">
        <v>0.2236264778366428</v>
      </c>
      <c r="F71" s="5">
        <v>2.9845788785534851E-2</v>
      </c>
      <c r="G71" s="5">
        <v>1.627534173656385E-2</v>
      </c>
      <c r="H71" s="5">
        <v>0.1403798353213675</v>
      </c>
      <c r="I71" s="5">
        <v>1.1803117749723851E-2</v>
      </c>
      <c r="J71" s="5">
        <v>0.60935348303728798</v>
      </c>
      <c r="K71" s="5">
        <v>0.47065642616292558</v>
      </c>
      <c r="L71" s="32" t="s">
        <v>15</v>
      </c>
      <c r="M71" s="32" t="s">
        <v>15</v>
      </c>
      <c r="N71" s="33" t="s">
        <v>60</v>
      </c>
      <c r="O71" s="32" t="s">
        <v>15</v>
      </c>
      <c r="P71" s="32" t="s">
        <v>15</v>
      </c>
      <c r="Q71" s="32" t="s">
        <v>15</v>
      </c>
      <c r="R71" s="32" t="s">
        <v>60</v>
      </c>
      <c r="S71" s="32" t="s">
        <v>15</v>
      </c>
      <c r="T71" s="6" t="s">
        <v>96</v>
      </c>
      <c r="U71" s="6" t="s">
        <v>17</v>
      </c>
    </row>
    <row r="72" spans="1:21" x14ac:dyDescent="0.2">
      <c r="A72" s="4" t="s">
        <v>103</v>
      </c>
      <c r="B72" s="4" t="s">
        <v>95</v>
      </c>
      <c r="C72" s="32" t="s">
        <v>60</v>
      </c>
      <c r="D72" s="5">
        <v>0.3417</v>
      </c>
      <c r="E72" s="5">
        <v>0.79253125463592478</v>
      </c>
      <c r="F72" s="5">
        <v>3.0153295872884719E-2</v>
      </c>
      <c r="G72" s="5">
        <v>8.4975503570364194E-2</v>
      </c>
      <c r="H72" s="5">
        <v>0.6414750606304328</v>
      </c>
      <c r="I72" s="5">
        <v>3.8034868704600787E-2</v>
      </c>
      <c r="J72" s="5">
        <v>0.99999999566192466</v>
      </c>
      <c r="K72" s="5">
        <v>0.38254090865274271</v>
      </c>
      <c r="L72" s="32" t="s">
        <v>60</v>
      </c>
      <c r="M72" s="32" t="s">
        <v>60</v>
      </c>
      <c r="N72" s="33" t="s">
        <v>60</v>
      </c>
      <c r="O72" s="32" t="s">
        <v>60</v>
      </c>
      <c r="P72" s="32" t="s">
        <v>60</v>
      </c>
      <c r="Q72" s="32" t="s">
        <v>60</v>
      </c>
      <c r="R72" s="32" t="s">
        <v>60</v>
      </c>
      <c r="S72" s="32" t="s">
        <v>15</v>
      </c>
      <c r="T72" s="6" t="s">
        <v>96</v>
      </c>
      <c r="U72" s="6" t="s">
        <v>17</v>
      </c>
    </row>
    <row r="73" spans="1:21" x14ac:dyDescent="0.2">
      <c r="A73" s="4" t="s">
        <v>104</v>
      </c>
      <c r="B73" s="4" t="s">
        <v>95</v>
      </c>
      <c r="C73" s="32" t="s">
        <v>59</v>
      </c>
      <c r="D73" s="5">
        <v>5.8929999999999989E-3</v>
      </c>
      <c r="E73" s="5">
        <v>0.1232337035138452</v>
      </c>
      <c r="F73" s="5">
        <v>2.9837042223892489E-2</v>
      </c>
      <c r="G73" s="5">
        <v>1.6007628004521879E-2</v>
      </c>
      <c r="H73" s="5">
        <v>0.1163044505813324</v>
      </c>
      <c r="I73" s="5">
        <v>7.7495220151107391E-3</v>
      </c>
      <c r="J73" s="5">
        <v>0.50600268068682097</v>
      </c>
      <c r="K73" s="5">
        <v>0.46921602694578701</v>
      </c>
      <c r="L73" s="32" t="s">
        <v>15</v>
      </c>
      <c r="M73" s="32" t="s">
        <v>15</v>
      </c>
      <c r="N73" s="32" t="s">
        <v>15</v>
      </c>
      <c r="O73" s="32" t="s">
        <v>15</v>
      </c>
      <c r="P73" s="32" t="s">
        <v>15</v>
      </c>
      <c r="Q73" s="32" t="s">
        <v>15</v>
      </c>
      <c r="R73" s="32" t="s">
        <v>15</v>
      </c>
      <c r="S73" s="32" t="s">
        <v>15</v>
      </c>
      <c r="T73" s="6" t="s">
        <v>96</v>
      </c>
      <c r="U73" s="6" t="s">
        <v>17</v>
      </c>
    </row>
    <row r="74" spans="1:21" x14ac:dyDescent="0.2">
      <c r="A74" s="4" t="s">
        <v>105</v>
      </c>
      <c r="B74" s="4" t="s">
        <v>95</v>
      </c>
      <c r="C74" s="32" t="s">
        <v>60</v>
      </c>
      <c r="D74" s="5">
        <v>9.0500000000000008E-3</v>
      </c>
      <c r="E74" s="5">
        <v>0.2004397691431917</v>
      </c>
      <c r="F74" s="5">
        <v>2.9861202367903461E-2</v>
      </c>
      <c r="G74" s="5">
        <v>1.7091133199343911E-2</v>
      </c>
      <c r="H74" s="5">
        <v>0.15131440160616941</v>
      </c>
      <c r="I74" s="5">
        <v>1.071567968457504E-2</v>
      </c>
      <c r="J74" s="5">
        <v>0.56787987777120996</v>
      </c>
      <c r="K74" s="5">
        <v>0.46016178779171829</v>
      </c>
      <c r="L74" s="32" t="s">
        <v>15</v>
      </c>
      <c r="M74" s="32" t="s">
        <v>15</v>
      </c>
      <c r="N74" s="33" t="s">
        <v>60</v>
      </c>
      <c r="O74" s="32" t="s">
        <v>15</v>
      </c>
      <c r="P74" s="32" t="s">
        <v>15</v>
      </c>
      <c r="Q74" s="32" t="s">
        <v>15</v>
      </c>
      <c r="R74" s="32" t="s">
        <v>60</v>
      </c>
      <c r="S74" s="32" t="s">
        <v>15</v>
      </c>
      <c r="T74" s="6" t="s">
        <v>96</v>
      </c>
      <c r="U74" s="6" t="s">
        <v>17</v>
      </c>
    </row>
    <row r="75" spans="1:21" x14ac:dyDescent="0.2">
      <c r="A75" s="4" t="s">
        <v>106</v>
      </c>
      <c r="B75" s="4" t="s">
        <v>95</v>
      </c>
      <c r="C75" s="32" t="s">
        <v>60</v>
      </c>
      <c r="D75" s="5">
        <v>8.6770000000000007E-3</v>
      </c>
      <c r="E75" s="5">
        <v>9.4903428809429854E-2</v>
      </c>
      <c r="F75" s="5">
        <v>2.9831355104175589E-2</v>
      </c>
      <c r="G75" s="5">
        <v>1.023541770411328E-2</v>
      </c>
      <c r="H75" s="5">
        <v>7.5117795971456319E-2</v>
      </c>
      <c r="I75" s="5">
        <v>7.1278263970515846E-3</v>
      </c>
      <c r="J75" s="5">
        <v>0.47154412225178832</v>
      </c>
      <c r="K75" s="5">
        <v>0.4715372228706603</v>
      </c>
      <c r="L75" s="32" t="s">
        <v>15</v>
      </c>
      <c r="M75" s="32" t="s">
        <v>15</v>
      </c>
      <c r="N75" s="32" t="s">
        <v>15</v>
      </c>
      <c r="O75" s="32" t="s">
        <v>15</v>
      </c>
      <c r="P75" s="32" t="s">
        <v>15</v>
      </c>
      <c r="Q75" s="32" t="s">
        <v>15</v>
      </c>
      <c r="R75" s="32" t="s">
        <v>15</v>
      </c>
      <c r="S75" s="32" t="s">
        <v>15</v>
      </c>
      <c r="T75" s="6" t="s">
        <v>96</v>
      </c>
      <c r="U75" s="6" t="s">
        <v>17</v>
      </c>
    </row>
    <row r="76" spans="1:21" x14ac:dyDescent="0.2">
      <c r="A76" s="4" t="s">
        <v>107</v>
      </c>
      <c r="B76" s="4" t="s">
        <v>95</v>
      </c>
      <c r="C76" s="32" t="s">
        <v>60</v>
      </c>
      <c r="D76" s="5">
        <v>1.1159999999999998E-2</v>
      </c>
      <c r="E76" s="5">
        <v>0.15712660963653369</v>
      </c>
      <c r="F76" s="5">
        <v>2.9834380520740049E-2</v>
      </c>
      <c r="G76" s="5">
        <v>1.528916492770838E-2</v>
      </c>
      <c r="H76" s="5">
        <v>0.14157220647579519</v>
      </c>
      <c r="I76" s="5">
        <v>5.8882598129129304E-3</v>
      </c>
      <c r="J76" s="5">
        <v>0.54835998407663644</v>
      </c>
      <c r="K76" s="5">
        <v>0.46329465174284462</v>
      </c>
      <c r="L76" s="32" t="s">
        <v>15</v>
      </c>
      <c r="M76" s="32" t="s">
        <v>15</v>
      </c>
      <c r="N76" s="32" t="s">
        <v>15</v>
      </c>
      <c r="O76" s="32" t="s">
        <v>15</v>
      </c>
      <c r="P76" s="32" t="s">
        <v>15</v>
      </c>
      <c r="Q76" s="32" t="s">
        <v>15</v>
      </c>
      <c r="R76" s="32" t="s">
        <v>60</v>
      </c>
      <c r="S76" s="32" t="s">
        <v>15</v>
      </c>
      <c r="T76" s="6" t="s">
        <v>96</v>
      </c>
      <c r="U76" s="6" t="s">
        <v>17</v>
      </c>
    </row>
    <row r="77" spans="1:21" x14ac:dyDescent="0.2">
      <c r="A77" s="4" t="s">
        <v>108</v>
      </c>
      <c r="B77" s="4" t="s">
        <v>95</v>
      </c>
      <c r="C77" s="32" t="s">
        <v>60</v>
      </c>
      <c r="D77" s="5">
        <v>3.832E-2</v>
      </c>
      <c r="E77" s="5">
        <v>8.8844837337236582E-2</v>
      </c>
      <c r="F77" s="5">
        <v>2.9829135517453611E-2</v>
      </c>
      <c r="G77" s="5">
        <v>9.9785146969088422E-3</v>
      </c>
      <c r="H77" s="5">
        <v>5.627490059314573E-2</v>
      </c>
      <c r="I77" s="5">
        <v>6.890712269012997E-3</v>
      </c>
      <c r="J77" s="5">
        <v>0.43318176972729611</v>
      </c>
      <c r="K77" s="5">
        <v>0.47395731317249612</v>
      </c>
      <c r="L77" s="32" t="s">
        <v>60</v>
      </c>
      <c r="M77" s="32" t="s">
        <v>15</v>
      </c>
      <c r="N77" s="32" t="s">
        <v>15</v>
      </c>
      <c r="O77" s="32" t="s">
        <v>15</v>
      </c>
      <c r="P77" s="32" t="s">
        <v>15</v>
      </c>
      <c r="Q77" s="32" t="s">
        <v>15</v>
      </c>
      <c r="R77" s="32" t="s">
        <v>15</v>
      </c>
      <c r="S77" s="32" t="s">
        <v>15</v>
      </c>
      <c r="T77" s="6" t="s">
        <v>96</v>
      </c>
      <c r="U77" s="6" t="s">
        <v>17</v>
      </c>
    </row>
    <row r="78" spans="1:21" x14ac:dyDescent="0.2">
      <c r="A78" s="4" t="s">
        <v>109</v>
      </c>
      <c r="B78" s="4" t="s">
        <v>95</v>
      </c>
      <c r="C78" s="32" t="s">
        <v>60</v>
      </c>
      <c r="D78" s="5">
        <v>4.4209999999999996E-3</v>
      </c>
      <c r="E78" s="5">
        <v>0.1339637792503639</v>
      </c>
      <c r="F78" s="5">
        <v>2.983169651780929E-2</v>
      </c>
      <c r="G78" s="5">
        <v>1.2461079240741441E-2</v>
      </c>
      <c r="H78" s="5">
        <v>9.9229785361765729E-2</v>
      </c>
      <c r="I78" s="5">
        <v>5.9353915404336171E-3</v>
      </c>
      <c r="J78" s="5">
        <v>0.50701859875347854</v>
      </c>
      <c r="K78" s="5">
        <v>0.47273340570333972</v>
      </c>
      <c r="L78" s="32" t="s">
        <v>15</v>
      </c>
      <c r="M78" s="32" t="s">
        <v>15</v>
      </c>
      <c r="N78" s="32" t="s">
        <v>15</v>
      </c>
      <c r="O78" s="32" t="s">
        <v>15</v>
      </c>
      <c r="P78" s="32" t="s">
        <v>15</v>
      </c>
      <c r="Q78" s="32" t="s">
        <v>15</v>
      </c>
      <c r="R78" s="32" t="s">
        <v>15</v>
      </c>
      <c r="S78" s="32" t="s">
        <v>15</v>
      </c>
      <c r="T78" s="6" t="s">
        <v>96</v>
      </c>
      <c r="U78" s="6" t="s">
        <v>17</v>
      </c>
    </row>
    <row r="79" spans="1:21" x14ac:dyDescent="0.2">
      <c r="A79" s="4" t="s">
        <v>110</v>
      </c>
      <c r="B79" s="4" t="s">
        <v>95</v>
      </c>
      <c r="C79" s="32" t="s">
        <v>60</v>
      </c>
      <c r="D79" s="5">
        <v>1.221E-2</v>
      </c>
      <c r="E79" s="5">
        <v>9.2636791635642812E-2</v>
      </c>
      <c r="F79" s="5">
        <v>2.9800090600929571E-2</v>
      </c>
      <c r="G79" s="5">
        <v>9.386413765001593E-3</v>
      </c>
      <c r="H79" s="5">
        <v>5.9045065518192531E-2</v>
      </c>
      <c r="I79" s="5">
        <v>6.8604674877929626E-3</v>
      </c>
      <c r="J79" s="5">
        <v>0.41876399772711959</v>
      </c>
      <c r="K79" s="5">
        <v>0.47491171366796792</v>
      </c>
      <c r="L79" s="32" t="s">
        <v>15</v>
      </c>
      <c r="M79" s="32" t="s">
        <v>15</v>
      </c>
      <c r="N79" s="32" t="s">
        <v>15</v>
      </c>
      <c r="O79" s="32" t="s">
        <v>15</v>
      </c>
      <c r="P79" s="32" t="s">
        <v>15</v>
      </c>
      <c r="Q79" s="32" t="s">
        <v>15</v>
      </c>
      <c r="R79" s="32" t="s">
        <v>15</v>
      </c>
      <c r="S79" s="32" t="s">
        <v>15</v>
      </c>
      <c r="T79" s="6" t="s">
        <v>96</v>
      </c>
      <c r="U79" s="6" t="s">
        <v>17</v>
      </c>
    </row>
    <row r="80" spans="1:21" x14ac:dyDescent="0.2">
      <c r="A80" s="4" t="s">
        <v>111</v>
      </c>
      <c r="B80" s="4" t="s">
        <v>95</v>
      </c>
      <c r="C80" s="32" t="s">
        <v>60</v>
      </c>
      <c r="D80" s="5">
        <v>8.1209999999999997E-3</v>
      </c>
      <c r="E80" s="5">
        <v>7.3781818436519944E-2</v>
      </c>
      <c r="F80" s="5">
        <v>2.9809764916438979E-2</v>
      </c>
      <c r="G80" s="5">
        <v>8.9273265606480516E-3</v>
      </c>
      <c r="H80" s="5">
        <v>4.7482302049182031E-2</v>
      </c>
      <c r="I80" s="5">
        <v>9.6202972643482671E-3</v>
      </c>
      <c r="J80" s="5">
        <v>0.41348037787141217</v>
      </c>
      <c r="K80" s="5">
        <v>0.49638741281918408</v>
      </c>
      <c r="L80" s="32" t="s">
        <v>15</v>
      </c>
      <c r="M80" s="32" t="s">
        <v>15</v>
      </c>
      <c r="N80" s="32" t="s">
        <v>15</v>
      </c>
      <c r="O80" s="32" t="s">
        <v>15</v>
      </c>
      <c r="P80" s="32" t="s">
        <v>15</v>
      </c>
      <c r="Q80" s="32" t="s">
        <v>15</v>
      </c>
      <c r="R80" s="32" t="s">
        <v>15</v>
      </c>
      <c r="S80" s="32" t="s">
        <v>15</v>
      </c>
      <c r="T80" s="6" t="s">
        <v>96</v>
      </c>
      <c r="U80" s="6" t="s">
        <v>17</v>
      </c>
    </row>
    <row r="81" spans="1:21" x14ac:dyDescent="0.2">
      <c r="A81" s="4" t="s">
        <v>112</v>
      </c>
      <c r="B81" s="4" t="s">
        <v>95</v>
      </c>
      <c r="C81" s="32" t="s">
        <v>60</v>
      </c>
      <c r="D81" s="5">
        <v>0.32450000000000001</v>
      </c>
      <c r="E81" s="5">
        <v>0.24358530950659171</v>
      </c>
      <c r="F81" s="5">
        <v>2.9895871281879389E-2</v>
      </c>
      <c r="G81" s="5">
        <v>4.7764009397645968E-2</v>
      </c>
      <c r="H81" s="5">
        <v>0.21537197191599239</v>
      </c>
      <c r="I81" s="5">
        <v>2.4780187117077839E-2</v>
      </c>
      <c r="J81" s="5">
        <v>0.63271577346609398</v>
      </c>
      <c r="K81" s="5">
        <v>0.44156322659048219</v>
      </c>
      <c r="L81" s="32" t="s">
        <v>60</v>
      </c>
      <c r="M81" s="32" t="s">
        <v>60</v>
      </c>
      <c r="N81" s="33" t="s">
        <v>60</v>
      </c>
      <c r="O81" s="32" t="s">
        <v>60</v>
      </c>
      <c r="P81" s="32" t="s">
        <v>60</v>
      </c>
      <c r="Q81" s="32" t="s">
        <v>60</v>
      </c>
      <c r="R81" s="32" t="s">
        <v>60</v>
      </c>
      <c r="S81" s="32" t="s">
        <v>15</v>
      </c>
      <c r="T81" s="8" t="s">
        <v>113</v>
      </c>
      <c r="U81" s="6" t="s">
        <v>17</v>
      </c>
    </row>
    <row r="82" spans="1:21" x14ac:dyDescent="0.2">
      <c r="A82" s="4" t="s">
        <v>114</v>
      </c>
      <c r="B82" s="4" t="s">
        <v>95</v>
      </c>
      <c r="C82" s="32" t="s">
        <v>60</v>
      </c>
      <c r="D82" s="5">
        <v>0.13500000000000001</v>
      </c>
      <c r="E82" s="5">
        <v>0.14008614120279911</v>
      </c>
      <c r="F82" s="5">
        <v>2.9852273519121991E-2</v>
      </c>
      <c r="G82" s="5">
        <v>1.6676187866561169E-2</v>
      </c>
      <c r="H82" s="5">
        <v>9.693306084069471E-2</v>
      </c>
      <c r="I82" s="5">
        <v>7.9408281411155919E-3</v>
      </c>
      <c r="J82" s="5">
        <v>0.51309154462287498</v>
      </c>
      <c r="K82" s="5">
        <v>0.44611782885173368</v>
      </c>
      <c r="L82" s="32" t="s">
        <v>60</v>
      </c>
      <c r="M82" s="32" t="s">
        <v>15</v>
      </c>
      <c r="N82" s="33" t="s">
        <v>60</v>
      </c>
      <c r="O82" s="32" t="s">
        <v>15</v>
      </c>
      <c r="P82" s="32" t="s">
        <v>15</v>
      </c>
      <c r="Q82" s="32" t="s">
        <v>15</v>
      </c>
      <c r="R82" s="32" t="s">
        <v>15</v>
      </c>
      <c r="S82" s="32" t="s">
        <v>15</v>
      </c>
      <c r="T82" s="8" t="s">
        <v>113</v>
      </c>
      <c r="U82" s="6" t="s">
        <v>17</v>
      </c>
    </row>
    <row r="83" spans="1:21" x14ac:dyDescent="0.2">
      <c r="A83" s="4" t="s">
        <v>115</v>
      </c>
      <c r="B83" s="4" t="s">
        <v>95</v>
      </c>
      <c r="C83" s="32" t="s">
        <v>60</v>
      </c>
      <c r="D83" s="5">
        <v>6.7000000000000004E-2</v>
      </c>
      <c r="E83" s="5">
        <v>5.3880083386355228E-2</v>
      </c>
      <c r="F83" s="5">
        <v>2.9789392818345289E-2</v>
      </c>
      <c r="G83" s="5">
        <v>7.2417141287231951E-3</v>
      </c>
      <c r="H83" s="5">
        <v>5.3213426901127528E-2</v>
      </c>
      <c r="I83" s="5">
        <v>5.7811624097755497E-3</v>
      </c>
      <c r="J83" s="5">
        <v>0.42252452766548271</v>
      </c>
      <c r="K83" s="5">
        <v>0.47672061283462602</v>
      </c>
      <c r="L83" s="32" t="s">
        <v>60</v>
      </c>
      <c r="M83" s="32" t="s">
        <v>15</v>
      </c>
      <c r="N83" s="32" t="s">
        <v>15</v>
      </c>
      <c r="O83" s="32" t="s">
        <v>15</v>
      </c>
      <c r="P83" s="32" t="s">
        <v>15</v>
      </c>
      <c r="Q83" s="32" t="s">
        <v>15</v>
      </c>
      <c r="R83" s="32" t="s">
        <v>15</v>
      </c>
      <c r="S83" s="32" t="s">
        <v>15</v>
      </c>
      <c r="T83" s="8" t="s">
        <v>113</v>
      </c>
      <c r="U83" s="6" t="s">
        <v>17</v>
      </c>
    </row>
    <row r="84" spans="1:21" x14ac:dyDescent="0.2">
      <c r="A84" s="4" t="s">
        <v>116</v>
      </c>
      <c r="B84" s="4" t="s">
        <v>95</v>
      </c>
      <c r="C84" s="32" t="s">
        <v>60</v>
      </c>
      <c r="D84" s="5">
        <v>2.836E-2</v>
      </c>
      <c r="E84" s="5">
        <v>0.19620864809004601</v>
      </c>
      <c r="F84" s="5">
        <v>2.9892058228273389E-2</v>
      </c>
      <c r="G84" s="5">
        <v>2.0648549277882341E-2</v>
      </c>
      <c r="H84" s="5">
        <v>0.12948229306345729</v>
      </c>
      <c r="I84" s="5">
        <v>9.1735351117224577E-3</v>
      </c>
      <c r="J84" s="5">
        <v>0.60190992516251562</v>
      </c>
      <c r="K84" s="5">
        <v>0.45943078895997119</v>
      </c>
      <c r="L84" s="32" t="s">
        <v>60</v>
      </c>
      <c r="M84" s="32" t="s">
        <v>15</v>
      </c>
      <c r="N84" s="33" t="s">
        <v>60</v>
      </c>
      <c r="O84" s="32" t="s">
        <v>60</v>
      </c>
      <c r="P84" s="32" t="s">
        <v>15</v>
      </c>
      <c r="Q84" s="32" t="s">
        <v>15</v>
      </c>
      <c r="R84" s="32" t="s">
        <v>60</v>
      </c>
      <c r="S84" s="32" t="s">
        <v>15</v>
      </c>
      <c r="T84" s="8" t="s">
        <v>113</v>
      </c>
      <c r="U84" s="6" t="s">
        <v>17</v>
      </c>
    </row>
    <row r="85" spans="1:21" x14ac:dyDescent="0.2">
      <c r="A85" s="4" t="s">
        <v>117</v>
      </c>
      <c r="B85" s="4" t="s">
        <v>95</v>
      </c>
      <c r="C85" s="32" t="s">
        <v>60</v>
      </c>
      <c r="D85" s="5">
        <v>1.306E-2</v>
      </c>
      <c r="E85" s="5">
        <v>0.25422758003149631</v>
      </c>
      <c r="F85" s="5">
        <v>2.9883883074592759E-2</v>
      </c>
      <c r="G85" s="5">
        <v>2.1859608346713421E-2</v>
      </c>
      <c r="H85" s="5">
        <v>0.17886142062756211</v>
      </c>
      <c r="I85" s="5">
        <v>1.1601671872879089E-2</v>
      </c>
      <c r="J85" s="5">
        <v>0.64121153266458142</v>
      </c>
      <c r="K85" s="5">
        <v>0.44947904016227569</v>
      </c>
      <c r="L85" s="32" t="s">
        <v>15</v>
      </c>
      <c r="M85" s="32" t="s">
        <v>60</v>
      </c>
      <c r="N85" s="33" t="s">
        <v>60</v>
      </c>
      <c r="O85" s="32" t="s">
        <v>60</v>
      </c>
      <c r="P85" s="32" t="s">
        <v>15</v>
      </c>
      <c r="Q85" s="32" t="s">
        <v>15</v>
      </c>
      <c r="R85" s="32" t="s">
        <v>60</v>
      </c>
      <c r="S85" s="32" t="s">
        <v>15</v>
      </c>
      <c r="T85" s="8" t="s">
        <v>113</v>
      </c>
      <c r="U85" s="6" t="s">
        <v>17</v>
      </c>
    </row>
    <row r="86" spans="1:21" x14ac:dyDescent="0.2">
      <c r="A86" s="4" t="s">
        <v>118</v>
      </c>
      <c r="B86" s="4" t="s">
        <v>95</v>
      </c>
      <c r="C86" s="32" t="s">
        <v>60</v>
      </c>
      <c r="D86" s="5">
        <v>1.1930000000000001E-2</v>
      </c>
      <c r="E86" s="5">
        <v>8.6916252464896537E-2</v>
      </c>
      <c r="F86" s="5">
        <v>2.9805080238337271E-2</v>
      </c>
      <c r="G86" s="5">
        <v>1.234292044918572E-2</v>
      </c>
      <c r="H86" s="5">
        <v>8.3119817232736856E-2</v>
      </c>
      <c r="I86" s="5">
        <v>5.7187281478407797E-3</v>
      </c>
      <c r="J86" s="5">
        <v>0.46736118120398018</v>
      </c>
      <c r="K86" s="5">
        <v>0.46815723632136541</v>
      </c>
      <c r="L86" s="32" t="s">
        <v>15</v>
      </c>
      <c r="M86" s="32" t="s">
        <v>15</v>
      </c>
      <c r="N86" s="32" t="s">
        <v>15</v>
      </c>
      <c r="O86" s="32" t="s">
        <v>15</v>
      </c>
      <c r="P86" s="32" t="s">
        <v>15</v>
      </c>
      <c r="Q86" s="32" t="s">
        <v>15</v>
      </c>
      <c r="R86" s="32" t="s">
        <v>15</v>
      </c>
      <c r="S86" s="32" t="s">
        <v>15</v>
      </c>
      <c r="T86" s="8" t="s">
        <v>113</v>
      </c>
      <c r="U86" s="6" t="s">
        <v>17</v>
      </c>
    </row>
    <row r="87" spans="1:21" x14ac:dyDescent="0.2">
      <c r="A87" s="4" t="s">
        <v>119</v>
      </c>
      <c r="B87" s="4" t="s">
        <v>95</v>
      </c>
      <c r="C87" s="32" t="s">
        <v>60</v>
      </c>
      <c r="D87" s="5">
        <v>1.0449999999999999E-2</v>
      </c>
      <c r="E87" s="5">
        <v>0.29447811450290401</v>
      </c>
      <c r="F87" s="5">
        <v>2.9884687092990012E-2</v>
      </c>
      <c r="G87" s="5">
        <v>2.4049105297027591E-2</v>
      </c>
      <c r="H87" s="5">
        <v>0.24679809071203529</v>
      </c>
      <c r="I87" s="5">
        <v>8.0264085024781533E-3</v>
      </c>
      <c r="J87" s="5">
        <v>0.69351128606330792</v>
      </c>
      <c r="K87" s="5">
        <v>0.44752196385792209</v>
      </c>
      <c r="L87" s="32" t="s">
        <v>15</v>
      </c>
      <c r="M87" s="32" t="s">
        <v>60</v>
      </c>
      <c r="N87" s="33" t="s">
        <v>60</v>
      </c>
      <c r="O87" s="32" t="s">
        <v>60</v>
      </c>
      <c r="P87" s="32" t="s">
        <v>60</v>
      </c>
      <c r="Q87" s="32" t="s">
        <v>15</v>
      </c>
      <c r="R87" s="32" t="s">
        <v>60</v>
      </c>
      <c r="S87" s="32" t="s">
        <v>15</v>
      </c>
      <c r="T87" s="8" t="s">
        <v>113</v>
      </c>
      <c r="U87" s="6" t="s">
        <v>17</v>
      </c>
    </row>
    <row r="88" spans="1:21" x14ac:dyDescent="0.2">
      <c r="A88" s="4" t="s">
        <v>120</v>
      </c>
      <c r="B88" s="4" t="s">
        <v>95</v>
      </c>
      <c r="C88" s="32" t="s">
        <v>60</v>
      </c>
      <c r="D88" s="5">
        <v>0</v>
      </c>
      <c r="E88" s="5">
        <v>5.5952132529337159E-2</v>
      </c>
      <c r="F88" s="5">
        <v>2.974670765373779E-2</v>
      </c>
      <c r="G88" s="5">
        <v>8.8350083328412859E-3</v>
      </c>
      <c r="H88" s="5">
        <v>4.4292618242267427E-2</v>
      </c>
      <c r="I88" s="5">
        <v>4.4878709339539009E-3</v>
      </c>
      <c r="J88" s="5">
        <v>0.36610720685496212</v>
      </c>
      <c r="K88" s="5">
        <v>0.48798811572239581</v>
      </c>
      <c r="L88" s="32" t="s">
        <v>15</v>
      </c>
      <c r="M88" s="32" t="s">
        <v>15</v>
      </c>
      <c r="N88" s="32" t="s">
        <v>15</v>
      </c>
      <c r="O88" s="32" t="s">
        <v>15</v>
      </c>
      <c r="P88" s="32" t="s">
        <v>15</v>
      </c>
      <c r="Q88" s="32" t="s">
        <v>15</v>
      </c>
      <c r="R88" s="32" t="s">
        <v>15</v>
      </c>
      <c r="S88" s="32" t="s">
        <v>15</v>
      </c>
      <c r="T88" s="8" t="s">
        <v>113</v>
      </c>
      <c r="U88" s="6" t="s">
        <v>17</v>
      </c>
    </row>
    <row r="89" spans="1:21" x14ac:dyDescent="0.2">
      <c r="A89" s="4" t="s">
        <v>121</v>
      </c>
      <c r="B89" s="4" t="s">
        <v>95</v>
      </c>
      <c r="C89" s="32" t="s">
        <v>60</v>
      </c>
      <c r="D89" s="5">
        <v>8.8640000000000004E-3</v>
      </c>
      <c r="E89" s="5">
        <v>0.1140244379705115</v>
      </c>
      <c r="F89" s="5">
        <v>2.9799125741923529E-2</v>
      </c>
      <c r="G89" s="5">
        <v>9.5549801332779401E-3</v>
      </c>
      <c r="H89" s="5">
        <v>7.4238547459312673E-2</v>
      </c>
      <c r="I89" s="5">
        <v>4.5853633684036048E-3</v>
      </c>
      <c r="J89" s="5">
        <v>0.47928799025149821</v>
      </c>
      <c r="K89" s="5">
        <v>0.46823794112654737</v>
      </c>
      <c r="L89" s="32" t="s">
        <v>15</v>
      </c>
      <c r="M89" s="32" t="s">
        <v>15</v>
      </c>
      <c r="N89" s="32" t="s">
        <v>15</v>
      </c>
      <c r="O89" s="32" t="s">
        <v>15</v>
      </c>
      <c r="P89" s="32" t="s">
        <v>15</v>
      </c>
      <c r="Q89" s="32" t="s">
        <v>15</v>
      </c>
      <c r="R89" s="32" t="s">
        <v>15</v>
      </c>
      <c r="S89" s="32" t="s">
        <v>15</v>
      </c>
      <c r="T89" s="8" t="s">
        <v>113</v>
      </c>
      <c r="U89" s="6" t="s">
        <v>17</v>
      </c>
    </row>
    <row r="90" spans="1:21" x14ac:dyDescent="0.2">
      <c r="A90" s="4" t="s">
        <v>122</v>
      </c>
      <c r="B90" s="4" t="s">
        <v>95</v>
      </c>
      <c r="C90" s="33" t="s">
        <v>60</v>
      </c>
      <c r="D90" s="5">
        <v>2.6200000000000001E-2</v>
      </c>
      <c r="E90" s="5">
        <v>0.1827618927878088</v>
      </c>
      <c r="F90" s="5">
        <v>2.9801257276362628E-2</v>
      </c>
      <c r="G90" s="5">
        <v>1.561063592655142E-2</v>
      </c>
      <c r="H90" s="5">
        <v>0.1223560899327889</v>
      </c>
      <c r="I90" s="5">
        <v>9.8829774626011842E-3</v>
      </c>
      <c r="J90" s="5">
        <v>0.5764892447676816</v>
      </c>
      <c r="K90" s="5">
        <v>0.46876815015641399</v>
      </c>
      <c r="L90" s="32" t="s">
        <v>60</v>
      </c>
      <c r="M90" s="32" t="s">
        <v>15</v>
      </c>
      <c r="N90" s="32" t="s">
        <v>15</v>
      </c>
      <c r="O90" s="32" t="s">
        <v>15</v>
      </c>
      <c r="P90" s="32" t="s">
        <v>15</v>
      </c>
      <c r="Q90" s="32" t="s">
        <v>15</v>
      </c>
      <c r="R90" s="32" t="s">
        <v>60</v>
      </c>
      <c r="S90" s="32" t="s">
        <v>15</v>
      </c>
      <c r="T90" s="8" t="s">
        <v>113</v>
      </c>
      <c r="U90" s="6" t="s">
        <v>17</v>
      </c>
    </row>
    <row r="91" spans="1:21" x14ac:dyDescent="0.2">
      <c r="A91" s="4" t="s">
        <v>123</v>
      </c>
      <c r="B91" s="4" t="s">
        <v>95</v>
      </c>
      <c r="C91" s="33" t="s">
        <v>60</v>
      </c>
      <c r="D91" s="5">
        <v>1.0160000000000001E-2</v>
      </c>
      <c r="E91" s="5">
        <v>3.4738433642251862E-2</v>
      </c>
      <c r="F91" s="5">
        <v>2.977683690837311E-2</v>
      </c>
      <c r="G91" s="5">
        <v>7.3809054690725734E-3</v>
      </c>
      <c r="H91" s="5">
        <v>1.7419482034746778E-2</v>
      </c>
      <c r="I91" s="5">
        <v>7.8390373240933703E-3</v>
      </c>
      <c r="J91" s="5">
        <v>0.34755886659568069</v>
      </c>
      <c r="K91" s="5">
        <v>0.48414949072244401</v>
      </c>
      <c r="L91" s="32" t="s">
        <v>15</v>
      </c>
      <c r="M91" s="32" t="s">
        <v>15</v>
      </c>
      <c r="N91" s="32" t="s">
        <v>15</v>
      </c>
      <c r="O91" s="32" t="s">
        <v>15</v>
      </c>
      <c r="P91" s="32" t="s">
        <v>15</v>
      </c>
      <c r="Q91" s="32" t="s">
        <v>15</v>
      </c>
      <c r="R91" s="32" t="s">
        <v>15</v>
      </c>
      <c r="S91" s="32" t="s">
        <v>15</v>
      </c>
      <c r="T91" s="8" t="s">
        <v>113</v>
      </c>
      <c r="U91" s="6" t="s">
        <v>17</v>
      </c>
    </row>
    <row r="92" spans="1:21" x14ac:dyDescent="0.2">
      <c r="A92" s="4" t="s">
        <v>124</v>
      </c>
      <c r="B92" s="4" t="s">
        <v>95</v>
      </c>
      <c r="C92" s="33" t="s">
        <v>60</v>
      </c>
      <c r="D92" s="5">
        <v>1.8540000000000001E-2</v>
      </c>
      <c r="E92" s="5">
        <v>0.23022113280896861</v>
      </c>
      <c r="F92" s="5">
        <v>2.9894387290084631E-2</v>
      </c>
      <c r="G92" s="5">
        <v>2.1822511732519211E-2</v>
      </c>
      <c r="H92" s="5">
        <v>0.16509651596673661</v>
      </c>
      <c r="I92" s="5">
        <v>1.062835033286715E-2</v>
      </c>
      <c r="J92" s="5">
        <v>0.61340927341916673</v>
      </c>
      <c r="K92" s="5">
        <v>0.45634790633552519</v>
      </c>
      <c r="L92" s="32" t="s">
        <v>15</v>
      </c>
      <c r="M92" s="32" t="s">
        <v>60</v>
      </c>
      <c r="N92" s="33" t="s">
        <v>60</v>
      </c>
      <c r="O92" s="32" t="s">
        <v>60</v>
      </c>
      <c r="P92" s="32" t="s">
        <v>15</v>
      </c>
      <c r="Q92" s="32" t="s">
        <v>15</v>
      </c>
      <c r="R92" s="32" t="s">
        <v>60</v>
      </c>
      <c r="S92" s="32" t="s">
        <v>15</v>
      </c>
      <c r="T92" s="8" t="s">
        <v>113</v>
      </c>
      <c r="U92" s="6" t="s">
        <v>17</v>
      </c>
    </row>
    <row r="93" spans="1:21" x14ac:dyDescent="0.2">
      <c r="A93" s="4" t="s">
        <v>125</v>
      </c>
      <c r="B93" s="4" t="s">
        <v>95</v>
      </c>
      <c r="C93" s="32" t="s">
        <v>59</v>
      </c>
      <c r="D93" s="5">
        <v>7.8130000000000005E-3</v>
      </c>
      <c r="E93" s="5">
        <v>0.1959951614130698</v>
      </c>
      <c r="F93" s="5">
        <v>2.9813139985858779E-2</v>
      </c>
      <c r="G93" s="5">
        <v>2.057440602022656E-2</v>
      </c>
      <c r="H93" s="5">
        <v>0.17055378241240679</v>
      </c>
      <c r="I93" s="5">
        <v>1.022428487675069E-2</v>
      </c>
      <c r="J93" s="5">
        <v>0.58962793451427475</v>
      </c>
      <c r="K93" s="5">
        <v>0.46311269515148101</v>
      </c>
      <c r="L93" s="32" t="s">
        <v>15</v>
      </c>
      <c r="M93" s="32" t="s">
        <v>15</v>
      </c>
      <c r="N93" s="32" t="s">
        <v>15</v>
      </c>
      <c r="O93" s="32" t="s">
        <v>60</v>
      </c>
      <c r="P93" s="32" t="s">
        <v>15</v>
      </c>
      <c r="Q93" s="32" t="s">
        <v>15</v>
      </c>
      <c r="R93" s="32" t="s">
        <v>60</v>
      </c>
      <c r="S93" s="32" t="s">
        <v>15</v>
      </c>
      <c r="T93" s="6" t="s">
        <v>88</v>
      </c>
      <c r="U93" s="6" t="s">
        <v>17</v>
      </c>
    </row>
    <row r="94" spans="1:21" x14ac:dyDescent="0.2">
      <c r="A94" s="4" t="s">
        <v>126</v>
      </c>
      <c r="B94" s="4" t="s">
        <v>95</v>
      </c>
      <c r="C94" s="32" t="s">
        <v>60</v>
      </c>
      <c r="D94" s="5">
        <v>1.0120000000000001E-2</v>
      </c>
      <c r="E94" s="5">
        <v>0.1034615514491353</v>
      </c>
      <c r="F94" s="5">
        <v>2.9767245565943731E-2</v>
      </c>
      <c r="G94" s="5">
        <v>1.4062888248154951E-2</v>
      </c>
      <c r="H94" s="5">
        <v>9.0502029405674714E-2</v>
      </c>
      <c r="I94" s="5">
        <v>6.8911131062273012E-3</v>
      </c>
      <c r="J94" s="5">
        <v>0.49113760173671561</v>
      </c>
      <c r="K94" s="5">
        <v>0.4727154942404444</v>
      </c>
      <c r="L94" s="32" t="s">
        <v>15</v>
      </c>
      <c r="M94" s="32" t="s">
        <v>15</v>
      </c>
      <c r="N94" s="32" t="s">
        <v>15</v>
      </c>
      <c r="O94" s="32" t="s">
        <v>15</v>
      </c>
      <c r="P94" s="32" t="s">
        <v>15</v>
      </c>
      <c r="Q94" s="32" t="s">
        <v>15</v>
      </c>
      <c r="R94" s="32" t="s">
        <v>15</v>
      </c>
      <c r="S94" s="32" t="s">
        <v>15</v>
      </c>
      <c r="T94" s="6" t="s">
        <v>88</v>
      </c>
      <c r="U94" s="6" t="s">
        <v>17</v>
      </c>
    </row>
    <row r="95" spans="1:21" x14ac:dyDescent="0.2">
      <c r="A95" s="4" t="s">
        <v>127</v>
      </c>
      <c r="B95" s="4" t="s">
        <v>95</v>
      </c>
      <c r="C95" s="32" t="s">
        <v>60</v>
      </c>
      <c r="D95" s="5">
        <v>9.8359999999999993E-3</v>
      </c>
      <c r="E95" s="5">
        <v>4.584485107925608E-2</v>
      </c>
      <c r="F95" s="5">
        <v>2.9767154261487561E-2</v>
      </c>
      <c r="G95" s="5">
        <v>7.7290197158326034E-3</v>
      </c>
      <c r="H95" s="5">
        <v>4.827353047413456E-2</v>
      </c>
      <c r="I95" s="5">
        <v>3.340849299016074E-3</v>
      </c>
      <c r="J95" s="5">
        <v>0.40034313390206677</v>
      </c>
      <c r="K95" s="5">
        <v>0.47351082621156099</v>
      </c>
      <c r="L95" s="32" t="s">
        <v>15</v>
      </c>
      <c r="M95" s="32" t="s">
        <v>15</v>
      </c>
      <c r="N95" s="32" t="s">
        <v>15</v>
      </c>
      <c r="O95" s="32" t="s">
        <v>15</v>
      </c>
      <c r="P95" s="32" t="s">
        <v>15</v>
      </c>
      <c r="Q95" s="32" t="s">
        <v>15</v>
      </c>
      <c r="R95" s="32" t="s">
        <v>15</v>
      </c>
      <c r="S95" s="32" t="s">
        <v>15</v>
      </c>
      <c r="T95" s="6" t="s">
        <v>86</v>
      </c>
      <c r="U95" s="6" t="s">
        <v>17</v>
      </c>
    </row>
    <row r="96" spans="1:21" x14ac:dyDescent="0.2">
      <c r="A96" s="4" t="s">
        <v>128</v>
      </c>
      <c r="B96" s="4" t="s">
        <v>95</v>
      </c>
      <c r="C96" s="32" t="s">
        <v>15</v>
      </c>
      <c r="D96" s="5">
        <v>1.157E-2</v>
      </c>
      <c r="E96" s="5">
        <v>6.3214762109192094E-2</v>
      </c>
      <c r="F96" s="5">
        <v>2.976926708164913E-2</v>
      </c>
      <c r="G96" s="5">
        <v>7.1473259505041029E-3</v>
      </c>
      <c r="H96" s="5">
        <v>3.7048978466585697E-2</v>
      </c>
      <c r="I96" s="5">
        <v>2.5478465110342151E-2</v>
      </c>
      <c r="J96" s="5">
        <v>0.36092682758391392</v>
      </c>
      <c r="K96" s="5">
        <v>0.47493959557248272</v>
      </c>
      <c r="L96" s="32" t="s">
        <v>15</v>
      </c>
      <c r="M96" s="32" t="s">
        <v>15</v>
      </c>
      <c r="N96" s="32" t="s">
        <v>15</v>
      </c>
      <c r="O96" s="32" t="s">
        <v>15</v>
      </c>
      <c r="P96" s="32" t="s">
        <v>15</v>
      </c>
      <c r="Q96" s="32" t="s">
        <v>60</v>
      </c>
      <c r="R96" s="32" t="s">
        <v>15</v>
      </c>
      <c r="S96" s="32" t="s">
        <v>15</v>
      </c>
      <c r="T96" s="6" t="s">
        <v>88</v>
      </c>
      <c r="U96" s="6" t="s">
        <v>17</v>
      </c>
    </row>
    <row r="97" spans="1:21" x14ac:dyDescent="0.2">
      <c r="A97" s="4" t="s">
        <v>129</v>
      </c>
      <c r="B97" s="4" t="s">
        <v>95</v>
      </c>
      <c r="C97" s="32" t="s">
        <v>60</v>
      </c>
      <c r="D97" s="5">
        <v>6.6689999999999996E-3</v>
      </c>
      <c r="E97" s="5">
        <v>2.5467747946165381E-2</v>
      </c>
      <c r="F97" s="5">
        <v>2.9753612313344401E-2</v>
      </c>
      <c r="G97" s="5">
        <v>5.8129127736441947E-3</v>
      </c>
      <c r="H97" s="5">
        <v>1.233587171755113E-2</v>
      </c>
      <c r="I97" s="5">
        <v>1.8216737610221971E-3</v>
      </c>
      <c r="J97" s="5">
        <v>0.35561305365071721</v>
      </c>
      <c r="K97" s="5">
        <v>0.48011477361096488</v>
      </c>
      <c r="L97" s="32" t="s">
        <v>15</v>
      </c>
      <c r="M97" s="32" t="s">
        <v>15</v>
      </c>
      <c r="N97" s="32" t="s">
        <v>15</v>
      </c>
      <c r="O97" s="32" t="s">
        <v>15</v>
      </c>
      <c r="P97" s="32" t="s">
        <v>15</v>
      </c>
      <c r="Q97" s="32" t="s">
        <v>15</v>
      </c>
      <c r="R97" s="32" t="s">
        <v>15</v>
      </c>
      <c r="S97" s="32" t="s">
        <v>15</v>
      </c>
      <c r="T97" s="6" t="s">
        <v>88</v>
      </c>
      <c r="U97" s="6" t="s">
        <v>17</v>
      </c>
    </row>
    <row r="98" spans="1:21" x14ac:dyDescent="0.2">
      <c r="A98" s="4" t="s">
        <v>130</v>
      </c>
      <c r="B98" s="4" t="s">
        <v>95</v>
      </c>
      <c r="C98" s="32" t="s">
        <v>59</v>
      </c>
      <c r="D98" s="5">
        <v>7.1040000000000001E-3</v>
      </c>
      <c r="E98" s="5">
        <v>2.557139329567748E-2</v>
      </c>
      <c r="F98" s="5">
        <v>2.9766709862348539E-2</v>
      </c>
      <c r="G98" s="5">
        <v>5.6319066882204788E-3</v>
      </c>
      <c r="H98" s="5">
        <v>1.546415393773146E-2</v>
      </c>
      <c r="I98" s="5">
        <v>2.2323518693909408E-3</v>
      </c>
      <c r="J98" s="5">
        <v>0.35713533386027618</v>
      </c>
      <c r="K98" s="5">
        <v>0.48708782126816469</v>
      </c>
      <c r="L98" s="32" t="s">
        <v>15</v>
      </c>
      <c r="M98" s="32" t="s">
        <v>15</v>
      </c>
      <c r="N98" s="32" t="s">
        <v>15</v>
      </c>
      <c r="O98" s="32" t="s">
        <v>15</v>
      </c>
      <c r="P98" s="32" t="s">
        <v>15</v>
      </c>
      <c r="Q98" s="32" t="s">
        <v>15</v>
      </c>
      <c r="R98" s="32" t="s">
        <v>15</v>
      </c>
      <c r="S98" s="32" t="s">
        <v>15</v>
      </c>
      <c r="T98" s="6" t="s">
        <v>88</v>
      </c>
      <c r="U98" s="6" t="s">
        <v>17</v>
      </c>
    </row>
    <row r="99" spans="1:21" x14ac:dyDescent="0.2">
      <c r="A99" s="4" t="s">
        <v>131</v>
      </c>
      <c r="B99" s="4" t="s">
        <v>95</v>
      </c>
      <c r="C99" s="32" t="s">
        <v>60</v>
      </c>
      <c r="D99" s="5">
        <v>1.1480000000000001E-2</v>
      </c>
      <c r="E99" s="5">
        <v>3.7665298865556703E-2</v>
      </c>
      <c r="F99" s="5">
        <v>2.974921412253605E-2</v>
      </c>
      <c r="G99" s="5">
        <v>1.095924810311086E-2</v>
      </c>
      <c r="H99" s="5">
        <v>2.2260653157351221E-2</v>
      </c>
      <c r="I99" s="5">
        <v>6.1833247854941277E-3</v>
      </c>
      <c r="J99" s="5">
        <v>0.33523495858044838</v>
      </c>
      <c r="K99" s="5">
        <v>0.48543243930243302</v>
      </c>
      <c r="L99" s="32" t="s">
        <v>15</v>
      </c>
      <c r="M99" s="32" t="s">
        <v>15</v>
      </c>
      <c r="N99" s="32" t="s">
        <v>15</v>
      </c>
      <c r="O99" s="32" t="s">
        <v>15</v>
      </c>
      <c r="P99" s="32" t="s">
        <v>15</v>
      </c>
      <c r="Q99" s="32" t="s">
        <v>15</v>
      </c>
      <c r="R99" s="32" t="s">
        <v>15</v>
      </c>
      <c r="S99" s="32" t="s">
        <v>15</v>
      </c>
      <c r="T99" s="6" t="s">
        <v>88</v>
      </c>
      <c r="U99" s="6" t="s">
        <v>17</v>
      </c>
    </row>
    <row r="100" spans="1:21" x14ac:dyDescent="0.2">
      <c r="A100" s="4" t="s">
        <v>132</v>
      </c>
      <c r="B100" s="4" t="s">
        <v>95</v>
      </c>
      <c r="C100" s="32" t="s">
        <v>60</v>
      </c>
      <c r="D100" s="5">
        <v>1.8079999999999999E-2</v>
      </c>
      <c r="E100" s="5">
        <v>6.2305845261772227E-2</v>
      </c>
      <c r="F100" s="5">
        <v>2.9769564945614509E-2</v>
      </c>
      <c r="G100" s="5">
        <v>1.534648483224332E-2</v>
      </c>
      <c r="H100" s="5">
        <v>4.2188568950183518E-2</v>
      </c>
      <c r="I100" s="5">
        <v>8.1090290761235313E-3</v>
      </c>
      <c r="J100" s="5">
        <v>0.41029631958445761</v>
      </c>
      <c r="K100" s="5">
        <v>0.47953732255684572</v>
      </c>
      <c r="L100" s="32" t="s">
        <v>15</v>
      </c>
      <c r="M100" s="32" t="s">
        <v>15</v>
      </c>
      <c r="N100" s="32" t="s">
        <v>15</v>
      </c>
      <c r="O100" s="32" t="s">
        <v>15</v>
      </c>
      <c r="P100" s="32" t="s">
        <v>15</v>
      </c>
      <c r="Q100" s="32" t="s">
        <v>15</v>
      </c>
      <c r="R100" s="32" t="s">
        <v>15</v>
      </c>
      <c r="S100" s="32" t="s">
        <v>15</v>
      </c>
      <c r="T100" s="6" t="s">
        <v>88</v>
      </c>
      <c r="U100" s="6" t="s">
        <v>17</v>
      </c>
    </row>
    <row r="101" spans="1:21" x14ac:dyDescent="0.2">
      <c r="A101" s="4" t="s">
        <v>133</v>
      </c>
      <c r="B101" s="4" t="s">
        <v>95</v>
      </c>
      <c r="C101" s="32" t="s">
        <v>60</v>
      </c>
      <c r="D101" s="5">
        <v>1.4379999999999999E-2</v>
      </c>
      <c r="E101" s="5">
        <v>8.41379917135614E-2</v>
      </c>
      <c r="F101" s="5">
        <v>2.9737392870047289E-2</v>
      </c>
      <c r="G101" s="5">
        <v>9.326028873591595E-3</v>
      </c>
      <c r="H101" s="5">
        <v>5.4639549577078693E-2</v>
      </c>
      <c r="I101" s="5">
        <v>5.7074912571364132E-3</v>
      </c>
      <c r="J101" s="5">
        <v>0.31516757813066509</v>
      </c>
      <c r="K101" s="5">
        <v>0.48542389942628339</v>
      </c>
      <c r="L101" s="32" t="s">
        <v>15</v>
      </c>
      <c r="M101" s="32" t="s">
        <v>15</v>
      </c>
      <c r="N101" s="32" t="s">
        <v>15</v>
      </c>
      <c r="O101" s="32" t="s">
        <v>15</v>
      </c>
      <c r="P101" s="32" t="s">
        <v>15</v>
      </c>
      <c r="Q101" s="32" t="s">
        <v>15</v>
      </c>
      <c r="R101" s="32" t="s">
        <v>15</v>
      </c>
      <c r="S101" s="32" t="s">
        <v>15</v>
      </c>
      <c r="T101" s="6" t="s">
        <v>88</v>
      </c>
      <c r="U101" s="6" t="s">
        <v>17</v>
      </c>
    </row>
    <row r="102" spans="1:21" x14ac:dyDescent="0.2">
      <c r="A102" s="4" t="s">
        <v>134</v>
      </c>
      <c r="B102" s="4" t="s">
        <v>95</v>
      </c>
      <c r="C102" s="32" t="s">
        <v>60</v>
      </c>
      <c r="D102" s="5">
        <v>1.1360000000000002E-2</v>
      </c>
      <c r="E102" s="5">
        <v>3.9238615787525327E-2</v>
      </c>
      <c r="F102" s="5">
        <v>2.9766675550587599E-2</v>
      </c>
      <c r="G102" s="5">
        <v>2.4519636187943439E-2</v>
      </c>
      <c r="H102" s="5">
        <v>3.0083377724614689E-2</v>
      </c>
      <c r="I102" s="5">
        <v>1.294940657239952E-2</v>
      </c>
      <c r="J102" s="5">
        <v>0.39086226116983691</v>
      </c>
      <c r="K102" s="5">
        <v>0.46932395049944647</v>
      </c>
      <c r="L102" s="32" t="s">
        <v>15</v>
      </c>
      <c r="M102" s="32" t="s">
        <v>15</v>
      </c>
      <c r="N102" s="32" t="s">
        <v>15</v>
      </c>
      <c r="O102" s="32" t="s">
        <v>60</v>
      </c>
      <c r="P102" s="32" t="s">
        <v>15</v>
      </c>
      <c r="Q102" s="32" t="s">
        <v>15</v>
      </c>
      <c r="R102" s="32" t="s">
        <v>15</v>
      </c>
      <c r="S102" s="32" t="s">
        <v>15</v>
      </c>
      <c r="T102" s="6" t="s">
        <v>83</v>
      </c>
      <c r="U102" s="6" t="s">
        <v>17</v>
      </c>
    </row>
    <row r="103" spans="1:21" x14ac:dyDescent="0.2">
      <c r="A103" s="9" t="s">
        <v>135</v>
      </c>
      <c r="B103" s="9" t="s">
        <v>95</v>
      </c>
      <c r="C103" s="32" t="s">
        <v>60</v>
      </c>
      <c r="D103" s="5">
        <v>0.1769</v>
      </c>
      <c r="E103" s="5">
        <v>0.1125442270262948</v>
      </c>
      <c r="F103" s="5">
        <v>2.9863136454969741E-2</v>
      </c>
      <c r="G103" s="5">
        <v>1.694791559729766E-2</v>
      </c>
      <c r="H103" s="5">
        <v>8.5638377044651048E-2</v>
      </c>
      <c r="I103" s="5">
        <v>3.6350196982178437E-2</v>
      </c>
      <c r="J103" s="5">
        <v>0.51288092748375069</v>
      </c>
      <c r="K103" s="5">
        <v>0.48033744771355158</v>
      </c>
      <c r="L103" s="32" t="s">
        <v>60</v>
      </c>
      <c r="M103" s="32" t="s">
        <v>15</v>
      </c>
      <c r="N103" s="33" t="s">
        <v>60</v>
      </c>
      <c r="O103" s="32" t="s">
        <v>15</v>
      </c>
      <c r="P103" s="32" t="s">
        <v>15</v>
      </c>
      <c r="Q103" s="32" t="s">
        <v>60</v>
      </c>
      <c r="R103" s="32" t="s">
        <v>15</v>
      </c>
      <c r="S103" s="32" t="s">
        <v>15</v>
      </c>
      <c r="T103" s="6" t="s">
        <v>136</v>
      </c>
      <c r="U103" s="6" t="s">
        <v>17</v>
      </c>
    </row>
    <row r="104" spans="1:21" x14ac:dyDescent="0.2">
      <c r="A104" s="9" t="s">
        <v>137</v>
      </c>
      <c r="B104" s="9" t="s">
        <v>95</v>
      </c>
      <c r="C104" s="32" t="s">
        <v>60</v>
      </c>
      <c r="D104" s="5">
        <v>1.7409999999999998E-2</v>
      </c>
      <c r="E104" s="5">
        <v>0.16932805229230499</v>
      </c>
      <c r="F104" s="5">
        <v>2.982765621964684E-2</v>
      </c>
      <c r="G104" s="5">
        <v>1.9834658852091382E-2</v>
      </c>
      <c r="H104" s="5">
        <v>0.14107823932842001</v>
      </c>
      <c r="I104" s="5">
        <v>1.1402149580742781E-2</v>
      </c>
      <c r="J104" s="5">
        <v>0.56867423494083691</v>
      </c>
      <c r="K104" s="5">
        <v>0.46312197261857802</v>
      </c>
      <c r="L104" s="32" t="s">
        <v>15</v>
      </c>
      <c r="M104" s="32" t="s">
        <v>15</v>
      </c>
      <c r="N104" s="32" t="s">
        <v>15</v>
      </c>
      <c r="O104" s="32" t="s">
        <v>15</v>
      </c>
      <c r="P104" s="32" t="s">
        <v>15</v>
      </c>
      <c r="Q104" s="32" t="s">
        <v>15</v>
      </c>
      <c r="R104" s="32" t="s">
        <v>60</v>
      </c>
      <c r="S104" s="32" t="s">
        <v>15</v>
      </c>
      <c r="T104" s="6" t="s">
        <v>136</v>
      </c>
      <c r="U104" s="6" t="s">
        <v>17</v>
      </c>
    </row>
    <row r="105" spans="1:21" x14ac:dyDescent="0.2">
      <c r="A105" s="9" t="s">
        <v>138</v>
      </c>
      <c r="B105" s="9" t="s">
        <v>95</v>
      </c>
      <c r="C105" s="32" t="s">
        <v>60</v>
      </c>
      <c r="D105" s="5">
        <v>0.45350000000000001</v>
      </c>
      <c r="E105" s="5">
        <v>0.40183016118586617</v>
      </c>
      <c r="F105" s="5">
        <v>2.9902921340066588E-2</v>
      </c>
      <c r="G105" s="5">
        <v>6.9058620590777706E-2</v>
      </c>
      <c r="H105" s="5">
        <v>0.36206078395649388</v>
      </c>
      <c r="I105" s="5">
        <v>8.3205901355885049E-3</v>
      </c>
      <c r="J105" s="5">
        <v>0.77496315578067743</v>
      </c>
      <c r="K105" s="5">
        <v>0.42670087040681293</v>
      </c>
      <c r="L105" s="32" t="s">
        <v>60</v>
      </c>
      <c r="M105" s="32" t="s">
        <v>60</v>
      </c>
      <c r="N105" s="33" t="s">
        <v>60</v>
      </c>
      <c r="O105" s="32" t="s">
        <v>60</v>
      </c>
      <c r="P105" s="32" t="s">
        <v>60</v>
      </c>
      <c r="Q105" s="32" t="s">
        <v>15</v>
      </c>
      <c r="R105" s="32" t="s">
        <v>60</v>
      </c>
      <c r="S105" s="32" t="s">
        <v>15</v>
      </c>
      <c r="T105" s="6" t="s">
        <v>136</v>
      </c>
      <c r="U105" s="6" t="s">
        <v>17</v>
      </c>
    </row>
    <row r="106" spans="1:21" x14ac:dyDescent="0.2">
      <c r="A106" s="9" t="s">
        <v>139</v>
      </c>
      <c r="B106" s="9" t="s">
        <v>95</v>
      </c>
      <c r="C106" s="32" t="s">
        <v>60</v>
      </c>
      <c r="D106" s="5">
        <v>0.38590000000000002</v>
      </c>
      <c r="E106" s="5">
        <v>0.68952386026354839</v>
      </c>
      <c r="F106" s="5">
        <v>2.9879398271531452E-2</v>
      </c>
      <c r="G106" s="5">
        <v>9.0806799900158178E-2</v>
      </c>
      <c r="H106" s="5">
        <v>0.74177759456925729</v>
      </c>
      <c r="I106" s="5">
        <v>4.3888510180547249E-2</v>
      </c>
      <c r="J106" s="5">
        <v>0.92406285134083421</v>
      </c>
      <c r="K106" s="5">
        <v>0.40386862144662172</v>
      </c>
      <c r="L106" s="32" t="s">
        <v>60</v>
      </c>
      <c r="M106" s="32" t="s">
        <v>60</v>
      </c>
      <c r="N106" s="33" t="s">
        <v>60</v>
      </c>
      <c r="O106" s="32" t="s">
        <v>60</v>
      </c>
      <c r="P106" s="32" t="s">
        <v>60</v>
      </c>
      <c r="Q106" s="32" t="s">
        <v>60</v>
      </c>
      <c r="R106" s="32" t="s">
        <v>60</v>
      </c>
      <c r="S106" s="32" t="s">
        <v>15</v>
      </c>
      <c r="T106" s="6" t="s">
        <v>136</v>
      </c>
      <c r="U106" s="6" t="s">
        <v>17</v>
      </c>
    </row>
    <row r="107" spans="1:21" x14ac:dyDescent="0.2">
      <c r="A107" s="9" t="s">
        <v>140</v>
      </c>
      <c r="B107" s="9" t="s">
        <v>95</v>
      </c>
      <c r="C107" s="32" t="s">
        <v>60</v>
      </c>
      <c r="D107" s="5">
        <v>2.1770000000000001E-2</v>
      </c>
      <c r="E107" s="5">
        <v>0.32512904295288281</v>
      </c>
      <c r="F107" s="5">
        <v>2.9851017057397101E-2</v>
      </c>
      <c r="G107" s="5">
        <v>4.3541637301022479E-2</v>
      </c>
      <c r="H107" s="5">
        <v>0.19627710566462889</v>
      </c>
      <c r="I107" s="5">
        <v>2.2065956253973989E-2</v>
      </c>
      <c r="J107" s="5">
        <v>0.71087947139014929</v>
      </c>
      <c r="K107" s="5">
        <v>0.44530564253670307</v>
      </c>
      <c r="L107" s="32" t="s">
        <v>60</v>
      </c>
      <c r="M107" s="32" t="s">
        <v>60</v>
      </c>
      <c r="N107" s="33" t="s">
        <v>60</v>
      </c>
      <c r="O107" s="32" t="s">
        <v>60</v>
      </c>
      <c r="P107" s="32" t="s">
        <v>60</v>
      </c>
      <c r="Q107" s="32" t="s">
        <v>60</v>
      </c>
      <c r="R107" s="32" t="s">
        <v>60</v>
      </c>
      <c r="S107" s="32" t="s">
        <v>15</v>
      </c>
      <c r="T107" s="6" t="s">
        <v>136</v>
      </c>
      <c r="U107" s="6" t="s">
        <v>17</v>
      </c>
    </row>
    <row r="108" spans="1:21" x14ac:dyDescent="0.2">
      <c r="A108" s="9" t="s">
        <v>141</v>
      </c>
      <c r="B108" s="9" t="s">
        <v>95</v>
      </c>
      <c r="C108" s="32" t="s">
        <v>60</v>
      </c>
      <c r="D108" s="5">
        <v>2.3319999999999997E-2</v>
      </c>
      <c r="E108" s="5">
        <v>4.7414157302453692E-2</v>
      </c>
      <c r="F108" s="5">
        <v>2.976330738420907E-2</v>
      </c>
      <c r="G108" s="5">
        <v>7.0736687147173989E-3</v>
      </c>
      <c r="H108" s="5">
        <v>3.0215515704188921E-2</v>
      </c>
      <c r="I108" s="5">
        <v>1.7403646925525579E-3</v>
      </c>
      <c r="J108" s="5">
        <v>0.40327112758835387</v>
      </c>
      <c r="K108" s="5">
        <v>0.48019996851867047</v>
      </c>
      <c r="L108" s="32" t="s">
        <v>60</v>
      </c>
      <c r="M108" s="32" t="s">
        <v>15</v>
      </c>
      <c r="N108" s="32" t="s">
        <v>15</v>
      </c>
      <c r="O108" s="32" t="s">
        <v>15</v>
      </c>
      <c r="P108" s="32" t="s">
        <v>15</v>
      </c>
      <c r="Q108" s="32" t="s">
        <v>15</v>
      </c>
      <c r="R108" s="32" t="s">
        <v>15</v>
      </c>
      <c r="S108" s="32" t="s">
        <v>15</v>
      </c>
      <c r="T108" s="6" t="s">
        <v>86</v>
      </c>
      <c r="U108" s="6" t="s">
        <v>17</v>
      </c>
    </row>
    <row r="109" spans="1:21" x14ac:dyDescent="0.2">
      <c r="A109" s="9" t="s">
        <v>142</v>
      </c>
      <c r="B109" s="9" t="s">
        <v>95</v>
      </c>
      <c r="C109" s="32" t="s">
        <v>59</v>
      </c>
      <c r="D109" s="5">
        <v>6.3569999999999989E-3</v>
      </c>
      <c r="E109" s="5">
        <v>6.5103703133685062E-2</v>
      </c>
      <c r="F109" s="5">
        <v>2.9811709424586549E-2</v>
      </c>
      <c r="G109" s="5">
        <v>8.6204751062352019E-3</v>
      </c>
      <c r="H109" s="5">
        <v>4.5748647857804421E-2</v>
      </c>
      <c r="I109" s="5">
        <v>2.9927007204202292E-3</v>
      </c>
      <c r="J109" s="5">
        <v>0.34552061880123092</v>
      </c>
      <c r="K109" s="5">
        <v>0.48034290839175142</v>
      </c>
      <c r="L109" s="32" t="s">
        <v>15</v>
      </c>
      <c r="M109" s="32" t="s">
        <v>15</v>
      </c>
      <c r="N109" s="32" t="s">
        <v>15</v>
      </c>
      <c r="O109" s="32" t="s">
        <v>15</v>
      </c>
      <c r="P109" s="32" t="s">
        <v>15</v>
      </c>
      <c r="Q109" s="32" t="s">
        <v>15</v>
      </c>
      <c r="R109" s="32" t="s">
        <v>15</v>
      </c>
      <c r="S109" s="32" t="s">
        <v>15</v>
      </c>
      <c r="T109" s="6" t="s">
        <v>86</v>
      </c>
      <c r="U109" s="6" t="s">
        <v>17</v>
      </c>
    </row>
    <row r="110" spans="1:21" x14ac:dyDescent="0.2">
      <c r="A110" s="9" t="s">
        <v>143</v>
      </c>
      <c r="B110" s="9" t="s">
        <v>95</v>
      </c>
      <c r="C110" s="32" t="s">
        <v>60</v>
      </c>
      <c r="D110" s="5">
        <v>0.2263</v>
      </c>
      <c r="E110" s="5">
        <v>0.5640699735860023</v>
      </c>
      <c r="F110" s="5">
        <v>3.0006512055670152E-2</v>
      </c>
      <c r="G110" s="5">
        <v>6.9729666000246146E-2</v>
      </c>
      <c r="H110" s="5">
        <v>0.49508733322356452</v>
      </c>
      <c r="I110" s="5">
        <v>3.3162137142290063E-2</v>
      </c>
      <c r="J110" s="5">
        <v>0.98069221645802251</v>
      </c>
      <c r="K110" s="5">
        <v>0.42173322200189461</v>
      </c>
      <c r="L110" s="32" t="s">
        <v>60</v>
      </c>
      <c r="M110" s="32" t="s">
        <v>60</v>
      </c>
      <c r="N110" s="33" t="s">
        <v>60</v>
      </c>
      <c r="O110" s="32" t="s">
        <v>60</v>
      </c>
      <c r="P110" s="32" t="s">
        <v>60</v>
      </c>
      <c r="Q110" s="32" t="s">
        <v>60</v>
      </c>
      <c r="R110" s="32" t="s">
        <v>60</v>
      </c>
      <c r="S110" s="32" t="s">
        <v>15</v>
      </c>
      <c r="T110" s="6" t="s">
        <v>86</v>
      </c>
      <c r="U110" s="6" t="s">
        <v>17</v>
      </c>
    </row>
    <row r="111" spans="1:21" x14ac:dyDescent="0.2">
      <c r="A111" s="9" t="s">
        <v>144</v>
      </c>
      <c r="B111" s="9" t="s">
        <v>95</v>
      </c>
      <c r="C111" s="32" t="s">
        <v>60</v>
      </c>
      <c r="D111" s="5">
        <v>0.18140000000000001</v>
      </c>
      <c r="E111" s="5">
        <v>0.24119219491527041</v>
      </c>
      <c r="F111" s="5">
        <v>2.9784107278310091E-2</v>
      </c>
      <c r="G111" s="5">
        <v>2.71288843448011E-2</v>
      </c>
      <c r="H111" s="5">
        <v>0.2062876967550846</v>
      </c>
      <c r="I111" s="5">
        <v>1.186468576351001E-2</v>
      </c>
      <c r="J111" s="5">
        <v>0.60870739379491134</v>
      </c>
      <c r="K111" s="5">
        <v>0.45656524262427861</v>
      </c>
      <c r="L111" s="32" t="s">
        <v>60</v>
      </c>
      <c r="M111" s="32" t="s">
        <v>60</v>
      </c>
      <c r="N111" s="32" t="s">
        <v>15</v>
      </c>
      <c r="O111" s="32" t="s">
        <v>60</v>
      </c>
      <c r="P111" s="32" t="s">
        <v>60</v>
      </c>
      <c r="Q111" s="32" t="s">
        <v>15</v>
      </c>
      <c r="R111" s="32" t="s">
        <v>60</v>
      </c>
      <c r="S111" s="32" t="s">
        <v>15</v>
      </c>
      <c r="T111" s="6" t="s">
        <v>86</v>
      </c>
      <c r="U111" s="6" t="s">
        <v>17</v>
      </c>
    </row>
    <row r="112" spans="1:21" x14ac:dyDescent="0.2">
      <c r="A112" s="4" t="s">
        <v>145</v>
      </c>
      <c r="B112" s="4" t="s">
        <v>146</v>
      </c>
      <c r="C112" s="32" t="s">
        <v>60</v>
      </c>
      <c r="D112" s="5">
        <v>3.6380000000000003E-2</v>
      </c>
      <c r="E112" s="5">
        <v>0.14443962922839601</v>
      </c>
      <c r="F112" s="5">
        <v>2.9879054862135958E-2</v>
      </c>
      <c r="G112" s="5">
        <v>2.07457910505006E-2</v>
      </c>
      <c r="H112" s="5">
        <v>0.1117606766717358</v>
      </c>
      <c r="I112" s="5">
        <v>1.2226977572003771E-2</v>
      </c>
      <c r="J112" s="5">
        <v>0.52408243345376959</v>
      </c>
      <c r="K112" s="5">
        <v>0.46066076812387818</v>
      </c>
      <c r="L112" s="32" t="s">
        <v>60</v>
      </c>
      <c r="M112" s="32" t="s">
        <v>15</v>
      </c>
      <c r="N112" s="33" t="s">
        <v>60</v>
      </c>
      <c r="O112" s="32" t="s">
        <v>60</v>
      </c>
      <c r="P112" s="32" t="s">
        <v>15</v>
      </c>
      <c r="Q112" s="32" t="s">
        <v>15</v>
      </c>
      <c r="R112" s="32" t="s">
        <v>60</v>
      </c>
      <c r="S112" s="32" t="s">
        <v>15</v>
      </c>
      <c r="T112" s="8" t="s">
        <v>147</v>
      </c>
      <c r="U112" s="6" t="s">
        <v>17</v>
      </c>
    </row>
    <row r="113" spans="1:21" x14ac:dyDescent="0.2">
      <c r="A113" s="4" t="s">
        <v>148</v>
      </c>
      <c r="B113" s="4" t="s">
        <v>146</v>
      </c>
      <c r="C113" s="32" t="s">
        <v>60</v>
      </c>
      <c r="D113" s="5">
        <v>1.3480000000000001E-2</v>
      </c>
      <c r="E113" s="5">
        <v>5.3880095524067077E-2</v>
      </c>
      <c r="F113" s="5">
        <v>2.9859929137369269E-2</v>
      </c>
      <c r="G113" s="5">
        <v>7.1305623610254457E-3</v>
      </c>
      <c r="H113" s="5">
        <v>3.2554171218596793E-2</v>
      </c>
      <c r="I113" s="5">
        <v>5.334265145234972E-3</v>
      </c>
      <c r="J113" s="5">
        <v>0.38804613894795542</v>
      </c>
      <c r="K113" s="5">
        <v>0.47894289788230532</v>
      </c>
      <c r="L113" s="32" t="s">
        <v>15</v>
      </c>
      <c r="M113" s="32" t="s">
        <v>15</v>
      </c>
      <c r="N113" s="33" t="s">
        <v>60</v>
      </c>
      <c r="O113" s="32" t="s">
        <v>15</v>
      </c>
      <c r="P113" s="32" t="s">
        <v>15</v>
      </c>
      <c r="Q113" s="32" t="s">
        <v>15</v>
      </c>
      <c r="R113" s="32" t="s">
        <v>15</v>
      </c>
      <c r="S113" s="32" t="s">
        <v>15</v>
      </c>
      <c r="T113" s="8" t="s">
        <v>147</v>
      </c>
      <c r="U113" s="6" t="s">
        <v>17</v>
      </c>
    </row>
    <row r="114" spans="1:21" x14ac:dyDescent="0.2">
      <c r="A114" s="4" t="s">
        <v>149</v>
      </c>
      <c r="B114" s="4" t="s">
        <v>146</v>
      </c>
      <c r="C114" s="32" t="s">
        <v>60</v>
      </c>
      <c r="D114" s="5">
        <v>1.3339999999999998E-2</v>
      </c>
      <c r="E114" s="5">
        <v>3.1440719515583769E-2</v>
      </c>
      <c r="F114" s="5">
        <v>2.9806225854142599E-2</v>
      </c>
      <c r="G114" s="5">
        <v>6.6770619626645156E-3</v>
      </c>
      <c r="H114" s="5">
        <v>2.740363931503394E-2</v>
      </c>
      <c r="I114" s="5">
        <v>1.564795181617956E-3</v>
      </c>
      <c r="J114" s="5">
        <v>0.34860427139104089</v>
      </c>
      <c r="K114" s="5">
        <v>0.48697353565782309</v>
      </c>
      <c r="L114" s="32" t="s">
        <v>15</v>
      </c>
      <c r="M114" s="32" t="s">
        <v>15</v>
      </c>
      <c r="N114" s="32" t="s">
        <v>15</v>
      </c>
      <c r="O114" s="32" t="s">
        <v>15</v>
      </c>
      <c r="P114" s="32" t="s">
        <v>15</v>
      </c>
      <c r="Q114" s="32" t="s">
        <v>15</v>
      </c>
      <c r="R114" s="32" t="s">
        <v>15</v>
      </c>
      <c r="S114" s="32" t="s">
        <v>15</v>
      </c>
      <c r="T114" s="8" t="s">
        <v>147</v>
      </c>
      <c r="U114" s="6" t="s">
        <v>17</v>
      </c>
    </row>
    <row r="115" spans="1:21" x14ac:dyDescent="0.2">
      <c r="A115" s="4" t="s">
        <v>150</v>
      </c>
      <c r="B115" s="4" t="s">
        <v>146</v>
      </c>
      <c r="C115" s="32" t="s">
        <v>60</v>
      </c>
      <c r="D115" s="5">
        <v>7.333000000000001E-3</v>
      </c>
      <c r="E115" s="5">
        <v>0.18971013846790699</v>
      </c>
      <c r="F115" s="5">
        <v>2.98514070023869E-2</v>
      </c>
      <c r="G115" s="5">
        <v>1.4149010069401389E-2</v>
      </c>
      <c r="H115" s="5">
        <v>0.1072936204557286</v>
      </c>
      <c r="I115" s="5">
        <v>9.4960891093209144E-3</v>
      </c>
      <c r="J115" s="5">
        <v>0.54713060408621905</v>
      </c>
      <c r="K115" s="5">
        <v>0.46655894000680359</v>
      </c>
      <c r="L115" s="32" t="s">
        <v>15</v>
      </c>
      <c r="M115" s="32" t="s">
        <v>15</v>
      </c>
      <c r="N115" s="33" t="s">
        <v>60</v>
      </c>
      <c r="O115" s="32" t="s">
        <v>15</v>
      </c>
      <c r="P115" s="32" t="s">
        <v>15</v>
      </c>
      <c r="Q115" s="32" t="s">
        <v>15</v>
      </c>
      <c r="R115" s="32" t="s">
        <v>60</v>
      </c>
      <c r="S115" s="32" t="s">
        <v>15</v>
      </c>
      <c r="T115" s="8" t="s">
        <v>147</v>
      </c>
      <c r="U115" s="6" t="s">
        <v>17</v>
      </c>
    </row>
    <row r="116" spans="1:21" x14ac:dyDescent="0.2">
      <c r="A116" s="4" t="s">
        <v>151</v>
      </c>
      <c r="B116" s="4" t="s">
        <v>146</v>
      </c>
      <c r="C116" s="32" t="s">
        <v>60</v>
      </c>
      <c r="D116" s="5">
        <v>1.3050000000000001E-2</v>
      </c>
      <c r="E116" s="5">
        <v>0.21411665899340809</v>
      </c>
      <c r="F116" s="5">
        <v>2.9931564735723261E-2</v>
      </c>
      <c r="G116" s="5">
        <v>1.3741168048973939E-2</v>
      </c>
      <c r="H116" s="5">
        <v>0.1262044805560672</v>
      </c>
      <c r="I116" s="5">
        <v>7.0024662407286399E-3</v>
      </c>
      <c r="J116" s="5">
        <v>0.57873298175609278</v>
      </c>
      <c r="K116" s="5">
        <v>0.46659008087690368</v>
      </c>
      <c r="L116" s="32" t="s">
        <v>15</v>
      </c>
      <c r="M116" s="32" t="s">
        <v>15</v>
      </c>
      <c r="N116" s="33" t="s">
        <v>60</v>
      </c>
      <c r="O116" s="32" t="s">
        <v>15</v>
      </c>
      <c r="P116" s="32" t="s">
        <v>15</v>
      </c>
      <c r="Q116" s="32" t="s">
        <v>15</v>
      </c>
      <c r="R116" s="32" t="s">
        <v>60</v>
      </c>
      <c r="S116" s="32" t="s">
        <v>15</v>
      </c>
      <c r="T116" s="8" t="s">
        <v>147</v>
      </c>
      <c r="U116" s="6" t="s">
        <v>17</v>
      </c>
    </row>
    <row r="117" spans="1:21" x14ac:dyDescent="0.2">
      <c r="A117" s="4" t="s">
        <v>152</v>
      </c>
      <c r="B117" s="4" t="s">
        <v>146</v>
      </c>
      <c r="C117" s="33" t="s">
        <v>60</v>
      </c>
      <c r="D117" s="5">
        <v>9.9179999999999997E-3</v>
      </c>
      <c r="E117" s="5">
        <v>0.31108248454596221</v>
      </c>
      <c r="F117" s="5">
        <v>2.9930699160628391E-2</v>
      </c>
      <c r="G117" s="5">
        <v>3.2671590668425107E-2</v>
      </c>
      <c r="H117" s="5">
        <v>0.27457332404162821</v>
      </c>
      <c r="I117" s="5">
        <v>6.402068539049747E-3</v>
      </c>
      <c r="J117" s="5">
        <v>0.71908540202484394</v>
      </c>
      <c r="K117" s="5">
        <v>0.44167385964226802</v>
      </c>
      <c r="L117" s="32" t="s">
        <v>15</v>
      </c>
      <c r="M117" s="32" t="s">
        <v>60</v>
      </c>
      <c r="N117" s="33" t="s">
        <v>60</v>
      </c>
      <c r="O117" s="32" t="s">
        <v>60</v>
      </c>
      <c r="P117" s="32" t="s">
        <v>60</v>
      </c>
      <c r="Q117" s="32" t="s">
        <v>15</v>
      </c>
      <c r="R117" s="32" t="s">
        <v>60</v>
      </c>
      <c r="S117" s="32" t="s">
        <v>15</v>
      </c>
      <c r="T117" s="8" t="s">
        <v>147</v>
      </c>
      <c r="U117" s="6" t="s">
        <v>17</v>
      </c>
    </row>
    <row r="118" spans="1:21" x14ac:dyDescent="0.2">
      <c r="A118" s="4" t="s">
        <v>153</v>
      </c>
      <c r="B118" s="4" t="s">
        <v>146</v>
      </c>
      <c r="C118" s="33" t="s">
        <v>60</v>
      </c>
      <c r="D118" s="5">
        <v>9.6259999999999991E-3</v>
      </c>
      <c r="E118" s="5">
        <v>2.4801464364969359E-2</v>
      </c>
      <c r="F118" s="5">
        <v>2.983163941214698E-2</v>
      </c>
      <c r="G118" s="5">
        <v>6.6698976307338906E-3</v>
      </c>
      <c r="H118" s="5">
        <v>2.4320676086842932E-2</v>
      </c>
      <c r="I118" s="5">
        <v>2.682895155601855E-3</v>
      </c>
      <c r="J118" s="5">
        <v>0.38277677191206089</v>
      </c>
      <c r="K118" s="5">
        <v>0.48261087446795659</v>
      </c>
      <c r="L118" s="32" t="s">
        <v>15</v>
      </c>
      <c r="M118" s="32" t="s">
        <v>15</v>
      </c>
      <c r="N118" s="32" t="s">
        <v>15</v>
      </c>
      <c r="O118" s="32" t="s">
        <v>15</v>
      </c>
      <c r="P118" s="32" t="s">
        <v>15</v>
      </c>
      <c r="Q118" s="32" t="s">
        <v>15</v>
      </c>
      <c r="R118" s="32" t="s">
        <v>15</v>
      </c>
      <c r="S118" s="32" t="s">
        <v>15</v>
      </c>
      <c r="T118" s="8" t="s">
        <v>147</v>
      </c>
      <c r="U118" s="6" t="s">
        <v>17</v>
      </c>
    </row>
    <row r="119" spans="1:21" x14ac:dyDescent="0.2">
      <c r="A119" s="4" t="s">
        <v>154</v>
      </c>
      <c r="B119" s="4" t="s">
        <v>146</v>
      </c>
      <c r="C119" s="33" t="s">
        <v>60</v>
      </c>
      <c r="D119" s="5">
        <v>9.1870000000000007E-3</v>
      </c>
      <c r="E119" s="5">
        <v>7.1852213482025903E-2</v>
      </c>
      <c r="F119" s="5">
        <v>2.978444810429481E-2</v>
      </c>
      <c r="G119" s="5">
        <v>7.2966585908713728E-3</v>
      </c>
      <c r="H119" s="5">
        <v>4.7660456573257418E-2</v>
      </c>
      <c r="I119" s="5">
        <v>5.3733892449560616E-3</v>
      </c>
      <c r="J119" s="5">
        <v>0.37922830054749829</v>
      </c>
      <c r="K119" s="5">
        <v>0.47619263041571819</v>
      </c>
      <c r="L119" s="32" t="s">
        <v>15</v>
      </c>
      <c r="M119" s="32" t="s">
        <v>15</v>
      </c>
      <c r="N119" s="32" t="s">
        <v>15</v>
      </c>
      <c r="O119" s="32" t="s">
        <v>15</v>
      </c>
      <c r="P119" s="32" t="s">
        <v>15</v>
      </c>
      <c r="Q119" s="32" t="s">
        <v>15</v>
      </c>
      <c r="R119" s="32" t="s">
        <v>15</v>
      </c>
      <c r="S119" s="32" t="s">
        <v>15</v>
      </c>
      <c r="T119" s="8" t="s">
        <v>147</v>
      </c>
      <c r="U119" s="6" t="s">
        <v>17</v>
      </c>
    </row>
    <row r="120" spans="1:21" x14ac:dyDescent="0.2">
      <c r="A120" s="4" t="s">
        <v>155</v>
      </c>
      <c r="B120" s="4" t="s">
        <v>146</v>
      </c>
      <c r="C120" s="33" t="s">
        <v>60</v>
      </c>
      <c r="D120" s="5">
        <v>6.1089999999999998E-3</v>
      </c>
      <c r="E120" s="5">
        <v>0.23362153164278421</v>
      </c>
      <c r="F120" s="5">
        <v>2.9890321382200321E-2</v>
      </c>
      <c r="G120" s="5">
        <v>1.7234458144726711E-2</v>
      </c>
      <c r="H120" s="5">
        <v>0.16075133145331019</v>
      </c>
      <c r="I120" s="5">
        <v>1.1201801988092111E-2</v>
      </c>
      <c r="J120" s="5">
        <v>0.60490923395758689</v>
      </c>
      <c r="K120" s="5">
        <v>0.47084592050046059</v>
      </c>
      <c r="L120" s="32" t="s">
        <v>15</v>
      </c>
      <c r="M120" s="32" t="s">
        <v>60</v>
      </c>
      <c r="N120" s="33" t="s">
        <v>60</v>
      </c>
      <c r="O120" s="32" t="s">
        <v>15</v>
      </c>
      <c r="P120" s="32" t="s">
        <v>15</v>
      </c>
      <c r="Q120" s="32" t="s">
        <v>15</v>
      </c>
      <c r="R120" s="32" t="s">
        <v>60</v>
      </c>
      <c r="S120" s="32" t="s">
        <v>15</v>
      </c>
      <c r="T120" s="8" t="s">
        <v>147</v>
      </c>
      <c r="U120" s="6" t="s">
        <v>17</v>
      </c>
    </row>
    <row r="121" spans="1:21" x14ac:dyDescent="0.2">
      <c r="A121" s="4" t="s">
        <v>156</v>
      </c>
      <c r="B121" s="4" t="s">
        <v>146</v>
      </c>
      <c r="C121" s="33" t="s">
        <v>60</v>
      </c>
      <c r="D121" s="5">
        <v>8.4119999999999993E-3</v>
      </c>
      <c r="E121" s="5">
        <v>0.14556648638890921</v>
      </c>
      <c r="F121" s="5">
        <v>2.9844290033204601E-2</v>
      </c>
      <c r="G121" s="5">
        <v>2.3232776811439201E-2</v>
      </c>
      <c r="H121" s="5">
        <v>0.13783146803994289</v>
      </c>
      <c r="I121" s="5">
        <v>2.9446354873723692E-3</v>
      </c>
      <c r="J121" s="5">
        <v>0.53830283244530386</v>
      </c>
      <c r="K121" s="5">
        <v>0.46267146250270752</v>
      </c>
      <c r="L121" s="32" t="s">
        <v>15</v>
      </c>
      <c r="M121" s="32" t="s">
        <v>15</v>
      </c>
      <c r="N121" s="33" t="s">
        <v>60</v>
      </c>
      <c r="O121" s="32" t="s">
        <v>60</v>
      </c>
      <c r="P121" s="32" t="s">
        <v>15</v>
      </c>
      <c r="Q121" s="32" t="s">
        <v>15</v>
      </c>
      <c r="R121" s="32" t="s">
        <v>60</v>
      </c>
      <c r="S121" s="32" t="s">
        <v>15</v>
      </c>
      <c r="T121" s="8" t="s">
        <v>147</v>
      </c>
      <c r="U121" s="6" t="s">
        <v>17</v>
      </c>
    </row>
    <row r="122" spans="1:21" x14ac:dyDescent="0.2">
      <c r="A122" s="4" t="s">
        <v>157</v>
      </c>
      <c r="B122" s="4" t="s">
        <v>146</v>
      </c>
      <c r="C122" s="33" t="s">
        <v>60</v>
      </c>
      <c r="D122" s="5">
        <v>3.9649999999999998E-3</v>
      </c>
      <c r="E122" s="5">
        <v>9.7723502102936163E-2</v>
      </c>
      <c r="F122" s="5">
        <v>2.9796562913958231E-2</v>
      </c>
      <c r="G122" s="5">
        <v>1.7012146648341501E-2</v>
      </c>
      <c r="H122" s="5">
        <v>5.2855732041534223E-2</v>
      </c>
      <c r="I122" s="5">
        <v>8.5546215800752085E-3</v>
      </c>
      <c r="J122" s="5">
        <v>0.42678751302614459</v>
      </c>
      <c r="K122" s="5">
        <v>0.47229733692301268</v>
      </c>
      <c r="L122" s="32" t="s">
        <v>15</v>
      </c>
      <c r="M122" s="32" t="s">
        <v>15</v>
      </c>
      <c r="N122" s="32" t="s">
        <v>15</v>
      </c>
      <c r="O122" s="32" t="s">
        <v>15</v>
      </c>
      <c r="P122" s="32" t="s">
        <v>15</v>
      </c>
      <c r="Q122" s="32" t="s">
        <v>15</v>
      </c>
      <c r="R122" s="32" t="s">
        <v>15</v>
      </c>
      <c r="S122" s="32" t="s">
        <v>15</v>
      </c>
      <c r="T122" s="8" t="s">
        <v>79</v>
      </c>
      <c r="U122" s="6" t="s">
        <v>17</v>
      </c>
    </row>
    <row r="123" spans="1:21" x14ac:dyDescent="0.2">
      <c r="A123" s="4" t="s">
        <v>158</v>
      </c>
      <c r="B123" s="4" t="s">
        <v>146</v>
      </c>
      <c r="C123" s="33" t="s">
        <v>60</v>
      </c>
      <c r="D123" s="5">
        <v>6.4559999999999999E-3</v>
      </c>
      <c r="E123" s="5">
        <v>9.4430256726847017E-2</v>
      </c>
      <c r="F123" s="5">
        <v>2.9691217299407789E-2</v>
      </c>
      <c r="G123" s="5">
        <v>9.5895269828086618E-3</v>
      </c>
      <c r="H123" s="5">
        <v>7.3014882798477607E-2</v>
      </c>
      <c r="I123" s="5">
        <v>6.0451104580169796E-3</v>
      </c>
      <c r="J123" s="5">
        <v>0.27178319065466461</v>
      </c>
      <c r="K123" s="5">
        <v>0.49416891956331099</v>
      </c>
      <c r="L123" s="32" t="s">
        <v>15</v>
      </c>
      <c r="M123" s="32" t="s">
        <v>15</v>
      </c>
      <c r="N123" s="32" t="s">
        <v>15</v>
      </c>
      <c r="O123" s="32" t="s">
        <v>15</v>
      </c>
      <c r="P123" s="32" t="s">
        <v>15</v>
      </c>
      <c r="Q123" s="32" t="s">
        <v>15</v>
      </c>
      <c r="R123" s="32" t="s">
        <v>15</v>
      </c>
      <c r="S123" s="32" t="s">
        <v>15</v>
      </c>
      <c r="T123" s="8" t="s">
        <v>79</v>
      </c>
      <c r="U123" s="6" t="s">
        <v>17</v>
      </c>
    </row>
    <row r="124" spans="1:21" x14ac:dyDescent="0.2">
      <c r="A124" s="4" t="s">
        <v>159</v>
      </c>
      <c r="B124" s="4" t="s">
        <v>146</v>
      </c>
      <c r="C124" s="33" t="s">
        <v>60</v>
      </c>
      <c r="D124" s="5">
        <v>1.226E-2</v>
      </c>
      <c r="E124" s="5">
        <v>9.5053223479392518E-2</v>
      </c>
      <c r="F124" s="5">
        <v>2.9750258220046441E-2</v>
      </c>
      <c r="G124" s="5">
        <v>1.236457724599218E-2</v>
      </c>
      <c r="H124" s="5">
        <v>8.5011802106107745E-2</v>
      </c>
      <c r="I124" s="5">
        <v>6.4322339810526487E-3</v>
      </c>
      <c r="J124" s="5">
        <v>0.3025525222121096</v>
      </c>
      <c r="K124" s="5">
        <v>0.48388447457779549</v>
      </c>
      <c r="L124" s="32" t="s">
        <v>15</v>
      </c>
      <c r="M124" s="32" t="s">
        <v>15</v>
      </c>
      <c r="N124" s="32" t="s">
        <v>15</v>
      </c>
      <c r="O124" s="32" t="s">
        <v>15</v>
      </c>
      <c r="P124" s="32" t="s">
        <v>15</v>
      </c>
      <c r="Q124" s="32" t="s">
        <v>15</v>
      </c>
      <c r="R124" s="32" t="s">
        <v>15</v>
      </c>
      <c r="S124" s="32" t="s">
        <v>15</v>
      </c>
      <c r="T124" s="8" t="s">
        <v>79</v>
      </c>
      <c r="U124" s="6" t="s">
        <v>17</v>
      </c>
    </row>
    <row r="125" spans="1:21" x14ac:dyDescent="0.2">
      <c r="A125" s="4" t="s">
        <v>160</v>
      </c>
      <c r="B125" s="4" t="s">
        <v>146</v>
      </c>
      <c r="C125" s="33" t="s">
        <v>60</v>
      </c>
      <c r="D125" s="5">
        <v>0.01</v>
      </c>
      <c r="E125" s="5">
        <v>7.8403534994489099E-2</v>
      </c>
      <c r="F125" s="5">
        <v>2.9771337327557559E-2</v>
      </c>
      <c r="G125" s="5">
        <v>1.0145632730565559E-2</v>
      </c>
      <c r="H125" s="5">
        <v>6.1510539486807993E-2</v>
      </c>
      <c r="I125" s="5">
        <v>4.0557612656715904E-3</v>
      </c>
      <c r="J125" s="5">
        <v>0.44111784725745712</v>
      </c>
      <c r="K125" s="5">
        <v>0.46806011775102901</v>
      </c>
      <c r="L125" s="32" t="s">
        <v>15</v>
      </c>
      <c r="M125" s="32" t="s">
        <v>15</v>
      </c>
      <c r="N125" s="32" t="s">
        <v>15</v>
      </c>
      <c r="O125" s="32" t="s">
        <v>15</v>
      </c>
      <c r="P125" s="32" t="s">
        <v>15</v>
      </c>
      <c r="Q125" s="32" t="s">
        <v>15</v>
      </c>
      <c r="R125" s="32" t="s">
        <v>15</v>
      </c>
      <c r="S125" s="32" t="s">
        <v>15</v>
      </c>
      <c r="T125" s="8" t="s">
        <v>79</v>
      </c>
      <c r="U125" s="6" t="s">
        <v>17</v>
      </c>
    </row>
    <row r="126" spans="1:21" x14ac:dyDescent="0.2">
      <c r="A126" s="4" t="s">
        <v>161</v>
      </c>
      <c r="B126" s="4" t="s">
        <v>146</v>
      </c>
      <c r="C126" s="33" t="s">
        <v>60</v>
      </c>
      <c r="D126" s="5">
        <v>1.1890000000000001E-2</v>
      </c>
      <c r="E126" s="5">
        <v>0.14972653473721739</v>
      </c>
      <c r="F126" s="5">
        <v>2.9811873871789379E-2</v>
      </c>
      <c r="G126" s="5">
        <v>1.5465076981249151E-2</v>
      </c>
      <c r="H126" s="5">
        <v>9.3751012792658656E-2</v>
      </c>
      <c r="I126" s="5">
        <v>7.5502563192014326E-3</v>
      </c>
      <c r="J126" s="5">
        <v>0.5222455985780744</v>
      </c>
      <c r="K126" s="5">
        <v>0.46669351307306051</v>
      </c>
      <c r="L126" s="32" t="s">
        <v>15</v>
      </c>
      <c r="M126" s="32" t="s">
        <v>15</v>
      </c>
      <c r="N126" s="32" t="s">
        <v>15</v>
      </c>
      <c r="O126" s="32" t="s">
        <v>15</v>
      </c>
      <c r="P126" s="32" t="s">
        <v>15</v>
      </c>
      <c r="Q126" s="32" t="s">
        <v>15</v>
      </c>
      <c r="R126" s="32" t="s">
        <v>60</v>
      </c>
      <c r="S126" s="32" t="s">
        <v>15</v>
      </c>
      <c r="T126" s="8" t="s">
        <v>79</v>
      </c>
      <c r="U126" s="6" t="s">
        <v>17</v>
      </c>
    </row>
    <row r="127" spans="1:21" x14ac:dyDescent="0.2">
      <c r="A127" s="4" t="s">
        <v>162</v>
      </c>
      <c r="B127" s="4" t="s">
        <v>146</v>
      </c>
      <c r="C127" s="33" t="s">
        <v>60</v>
      </c>
      <c r="D127" s="5">
        <v>1.0670000000000002E-2</v>
      </c>
      <c r="E127" s="5">
        <v>4.8076671094780837E-2</v>
      </c>
      <c r="F127" s="5">
        <v>2.9796916453203318E-2</v>
      </c>
      <c r="G127" s="5">
        <v>1.490501658205219E-2</v>
      </c>
      <c r="H127" s="5">
        <v>2.2678376071669261E-2</v>
      </c>
      <c r="I127" s="5">
        <v>7.0908367503650128E-3</v>
      </c>
      <c r="J127" s="5">
        <v>0.41490536945773732</v>
      </c>
      <c r="K127" s="5">
        <v>0.47133589981431978</v>
      </c>
      <c r="L127" s="32" t="s">
        <v>15</v>
      </c>
      <c r="M127" s="32" t="s">
        <v>15</v>
      </c>
      <c r="N127" s="32" t="s">
        <v>15</v>
      </c>
      <c r="O127" s="32" t="s">
        <v>15</v>
      </c>
      <c r="P127" s="32" t="s">
        <v>15</v>
      </c>
      <c r="Q127" s="32" t="s">
        <v>15</v>
      </c>
      <c r="R127" s="32" t="s">
        <v>15</v>
      </c>
      <c r="S127" s="32" t="s">
        <v>15</v>
      </c>
      <c r="T127" s="8" t="s">
        <v>79</v>
      </c>
      <c r="U127" s="6" t="s">
        <v>17</v>
      </c>
    </row>
    <row r="128" spans="1:21" x14ac:dyDescent="0.2">
      <c r="A128" s="4" t="s">
        <v>163</v>
      </c>
      <c r="B128" s="4" t="s">
        <v>146</v>
      </c>
      <c r="C128" s="33" t="s">
        <v>60</v>
      </c>
      <c r="D128" s="5">
        <v>1.115E-2</v>
      </c>
      <c r="E128" s="5">
        <v>0.20498978970011719</v>
      </c>
      <c r="F128" s="5">
        <v>2.9796956707724458E-2</v>
      </c>
      <c r="G128" s="5">
        <v>3.3731744657244052E-2</v>
      </c>
      <c r="H128" s="5">
        <v>0.1754686543026675</v>
      </c>
      <c r="I128" s="5">
        <v>1.6081899479737621E-2</v>
      </c>
      <c r="J128" s="5">
        <v>0.61100262497828528</v>
      </c>
      <c r="K128" s="5">
        <v>0.45108862685897028</v>
      </c>
      <c r="L128" s="32" t="s">
        <v>15</v>
      </c>
      <c r="M128" s="32" t="s">
        <v>15</v>
      </c>
      <c r="N128" s="32" t="s">
        <v>15</v>
      </c>
      <c r="O128" s="32" t="s">
        <v>60</v>
      </c>
      <c r="P128" s="32" t="s">
        <v>15</v>
      </c>
      <c r="Q128" s="32" t="s">
        <v>15</v>
      </c>
      <c r="R128" s="32" t="s">
        <v>60</v>
      </c>
      <c r="S128" s="32" t="s">
        <v>15</v>
      </c>
      <c r="T128" s="8" t="s">
        <v>79</v>
      </c>
      <c r="U128" s="6" t="s">
        <v>17</v>
      </c>
    </row>
    <row r="129" spans="1:21" x14ac:dyDescent="0.2">
      <c r="A129" s="4" t="s">
        <v>164</v>
      </c>
      <c r="B129" s="4" t="s">
        <v>146</v>
      </c>
      <c r="C129" s="32" t="s">
        <v>60</v>
      </c>
      <c r="D129" s="5">
        <v>0.21179999999999999</v>
      </c>
      <c r="E129" s="5">
        <v>0.15118130002908051</v>
      </c>
      <c r="F129" s="5">
        <v>2.987406220828211E-2</v>
      </c>
      <c r="G129" s="5">
        <v>2.0342089198282291E-2</v>
      </c>
      <c r="H129" s="5">
        <v>9.2765587943713673E-2</v>
      </c>
      <c r="I129" s="5">
        <v>9.7704544296989427E-3</v>
      </c>
      <c r="J129" s="5">
        <v>0.52502475985111952</v>
      </c>
      <c r="K129" s="5">
        <v>0.46211889148232571</v>
      </c>
      <c r="L129" s="32" t="s">
        <v>60</v>
      </c>
      <c r="M129" s="32" t="s">
        <v>15</v>
      </c>
      <c r="N129" s="33" t="s">
        <v>60</v>
      </c>
      <c r="O129" s="32" t="s">
        <v>60</v>
      </c>
      <c r="P129" s="32" t="s">
        <v>15</v>
      </c>
      <c r="Q129" s="32" t="s">
        <v>15</v>
      </c>
      <c r="R129" s="32" t="s">
        <v>60</v>
      </c>
      <c r="S129" s="32" t="s">
        <v>15</v>
      </c>
      <c r="T129" s="8" t="s">
        <v>79</v>
      </c>
      <c r="U129" s="6" t="s">
        <v>17</v>
      </c>
    </row>
    <row r="130" spans="1:21" x14ac:dyDescent="0.2">
      <c r="A130" s="4" t="s">
        <v>165</v>
      </c>
      <c r="B130" s="4" t="s">
        <v>146</v>
      </c>
      <c r="C130" s="32" t="s">
        <v>60</v>
      </c>
      <c r="D130" s="5">
        <v>8.8900000000000007E-2</v>
      </c>
      <c r="E130" s="5">
        <v>7.5279704895451507E-2</v>
      </c>
      <c r="F130" s="5">
        <v>2.9843444187289039E-2</v>
      </c>
      <c r="G130" s="5">
        <v>2.4921752306197951E-2</v>
      </c>
      <c r="H130" s="5">
        <v>4.1009453457644618E-2</v>
      </c>
      <c r="I130" s="5">
        <v>1.1910348953420521E-2</v>
      </c>
      <c r="J130" s="5">
        <v>0.46288875166208132</v>
      </c>
      <c r="K130" s="5">
        <v>0.4537259362329249</v>
      </c>
      <c r="L130" s="32" t="s">
        <v>60</v>
      </c>
      <c r="M130" s="32" t="s">
        <v>15</v>
      </c>
      <c r="N130" s="33" t="s">
        <v>60</v>
      </c>
      <c r="O130" s="32" t="s">
        <v>60</v>
      </c>
      <c r="P130" s="32" t="s">
        <v>15</v>
      </c>
      <c r="Q130" s="32" t="s">
        <v>15</v>
      </c>
      <c r="R130" s="32" t="s">
        <v>15</v>
      </c>
      <c r="S130" s="32" t="s">
        <v>15</v>
      </c>
      <c r="T130" s="8" t="s">
        <v>79</v>
      </c>
      <c r="U130" s="6" t="s">
        <v>17</v>
      </c>
    </row>
    <row r="131" spans="1:21" x14ac:dyDescent="0.2">
      <c r="A131" s="4" t="s">
        <v>166</v>
      </c>
      <c r="B131" s="4" t="s">
        <v>146</v>
      </c>
      <c r="C131" s="32" t="s">
        <v>60</v>
      </c>
      <c r="D131" s="5">
        <v>6.0870000000000004E-3</v>
      </c>
      <c r="E131" s="5">
        <v>7.2143760085098041E-2</v>
      </c>
      <c r="F131" s="5">
        <v>2.971375831370766E-2</v>
      </c>
      <c r="G131" s="5">
        <v>7.6493766768372159E-3</v>
      </c>
      <c r="H131" s="5">
        <v>4.7698013687006283E-2</v>
      </c>
      <c r="I131" s="5">
        <v>2.7701029830985921E-3</v>
      </c>
      <c r="J131" s="5">
        <v>0.382752026234979</v>
      </c>
      <c r="K131" s="5">
        <v>0.48459684329950531</v>
      </c>
      <c r="L131" s="32" t="s">
        <v>15</v>
      </c>
      <c r="M131" s="32" t="s">
        <v>15</v>
      </c>
      <c r="N131" s="32" t="s">
        <v>15</v>
      </c>
      <c r="O131" s="32" t="s">
        <v>15</v>
      </c>
      <c r="P131" s="32" t="s">
        <v>15</v>
      </c>
      <c r="Q131" s="32" t="s">
        <v>15</v>
      </c>
      <c r="R131" s="32" t="s">
        <v>15</v>
      </c>
      <c r="S131" s="32" t="s">
        <v>15</v>
      </c>
      <c r="T131" s="8" t="s">
        <v>79</v>
      </c>
      <c r="U131" s="6" t="s">
        <v>17</v>
      </c>
    </row>
    <row r="132" spans="1:21" x14ac:dyDescent="0.2">
      <c r="A132" s="4" t="s">
        <v>167</v>
      </c>
      <c r="B132" s="4" t="s">
        <v>146</v>
      </c>
      <c r="C132" s="32" t="s">
        <v>60</v>
      </c>
      <c r="D132" s="5">
        <v>2.887E-2</v>
      </c>
      <c r="E132" s="5">
        <v>0.1299217173416975</v>
      </c>
      <c r="F132" s="5">
        <v>2.9722513806281149E-2</v>
      </c>
      <c r="G132" s="5">
        <v>1.0347722498416031E-2</v>
      </c>
      <c r="H132" s="5">
        <v>8.9828534106499644E-2</v>
      </c>
      <c r="I132" s="5">
        <v>5.1270670423692096E-3</v>
      </c>
      <c r="J132" s="5">
        <v>0.49964772875174179</v>
      </c>
      <c r="K132" s="5">
        <v>0.47816563734490503</v>
      </c>
      <c r="L132" s="32" t="s">
        <v>60</v>
      </c>
      <c r="M132" s="32" t="s">
        <v>15</v>
      </c>
      <c r="N132" s="32" t="s">
        <v>15</v>
      </c>
      <c r="O132" s="32" t="s">
        <v>15</v>
      </c>
      <c r="P132" s="32" t="s">
        <v>15</v>
      </c>
      <c r="Q132" s="32" t="s">
        <v>15</v>
      </c>
      <c r="R132" s="32" t="s">
        <v>15</v>
      </c>
      <c r="S132" s="32" t="s">
        <v>15</v>
      </c>
      <c r="T132" s="8" t="s">
        <v>79</v>
      </c>
      <c r="U132" s="6" t="s">
        <v>17</v>
      </c>
    </row>
    <row r="133" spans="1:21" x14ac:dyDescent="0.2">
      <c r="A133" s="4" t="s">
        <v>168</v>
      </c>
      <c r="B133" s="4" t="s">
        <v>146</v>
      </c>
      <c r="C133" s="32" t="s">
        <v>60</v>
      </c>
      <c r="D133" s="5">
        <v>1.3690000000000001E-2</v>
      </c>
      <c r="E133" s="5">
        <v>0.13106004585023209</v>
      </c>
      <c r="F133" s="5">
        <v>2.984227015516102E-2</v>
      </c>
      <c r="G133" s="5">
        <v>1.440188320104324E-2</v>
      </c>
      <c r="H133" s="5">
        <v>0.1091877602779309</v>
      </c>
      <c r="I133" s="5">
        <v>1.6405156610496529E-2</v>
      </c>
      <c r="J133" s="5">
        <v>0.51651237149467089</v>
      </c>
      <c r="K133" s="5">
        <v>0.46321375184210278</v>
      </c>
      <c r="L133" s="32" t="s">
        <v>15</v>
      </c>
      <c r="M133" s="32" t="s">
        <v>15</v>
      </c>
      <c r="N133" s="33" t="s">
        <v>60</v>
      </c>
      <c r="O133" s="32" t="s">
        <v>15</v>
      </c>
      <c r="P133" s="32" t="s">
        <v>15</v>
      </c>
      <c r="Q133" s="32" t="s">
        <v>15</v>
      </c>
      <c r="R133" s="32" t="s">
        <v>60</v>
      </c>
      <c r="S133" s="32" t="s">
        <v>15</v>
      </c>
      <c r="T133" s="8" t="s">
        <v>79</v>
      </c>
      <c r="U133" s="6" t="s">
        <v>17</v>
      </c>
    </row>
    <row r="134" spans="1:21" x14ac:dyDescent="0.2">
      <c r="A134" s="4" t="s">
        <v>169</v>
      </c>
      <c r="B134" s="4" t="s">
        <v>146</v>
      </c>
      <c r="C134" s="32" t="s">
        <v>60</v>
      </c>
      <c r="D134" s="5">
        <v>8.4349999999999998E-3</v>
      </c>
      <c r="E134" s="5">
        <v>8.0547692543762039E-2</v>
      </c>
      <c r="F134" s="5">
        <v>2.978784939942411E-2</v>
      </c>
      <c r="G134" s="5">
        <v>1.4724675834209481E-2</v>
      </c>
      <c r="H134" s="5">
        <v>7.4277030052242968E-2</v>
      </c>
      <c r="I134" s="5">
        <v>6.8707010953462247E-3</v>
      </c>
      <c r="J134" s="5">
        <v>0.4610974454354822</v>
      </c>
      <c r="K134" s="5">
        <v>0.47173689323661361</v>
      </c>
      <c r="L134" s="32" t="s">
        <v>15</v>
      </c>
      <c r="M134" s="32" t="s">
        <v>15</v>
      </c>
      <c r="N134" s="32" t="s">
        <v>15</v>
      </c>
      <c r="O134" s="32" t="s">
        <v>15</v>
      </c>
      <c r="P134" s="32" t="s">
        <v>15</v>
      </c>
      <c r="Q134" s="32" t="s">
        <v>15</v>
      </c>
      <c r="R134" s="32" t="s">
        <v>15</v>
      </c>
      <c r="S134" s="32" t="s">
        <v>15</v>
      </c>
      <c r="T134" s="8" t="s">
        <v>79</v>
      </c>
      <c r="U134" s="6" t="s">
        <v>17</v>
      </c>
    </row>
    <row r="135" spans="1:21" x14ac:dyDescent="0.2">
      <c r="A135" s="4" t="s">
        <v>170</v>
      </c>
      <c r="B135" s="4" t="s">
        <v>146</v>
      </c>
      <c r="C135" s="33" t="s">
        <v>60</v>
      </c>
      <c r="D135" s="5">
        <v>0</v>
      </c>
      <c r="E135" s="5">
        <v>9.4254962404310152E-2</v>
      </c>
      <c r="F135" s="5">
        <v>2.9745866143795228E-2</v>
      </c>
      <c r="G135" s="5">
        <v>1.5227579943813191E-2</v>
      </c>
      <c r="H135" s="5">
        <v>6.4653437006242417E-2</v>
      </c>
      <c r="I135" s="5">
        <v>2.5405765932787262E-3</v>
      </c>
      <c r="J135" s="5">
        <v>0.3536488798898873</v>
      </c>
      <c r="K135" s="5">
        <v>0.49060557294512441</v>
      </c>
      <c r="L135" s="32" t="s">
        <v>15</v>
      </c>
      <c r="M135" s="32" t="s">
        <v>15</v>
      </c>
      <c r="N135" s="32" t="s">
        <v>15</v>
      </c>
      <c r="O135" s="32" t="s">
        <v>15</v>
      </c>
      <c r="P135" s="32" t="s">
        <v>15</v>
      </c>
      <c r="Q135" s="32" t="s">
        <v>15</v>
      </c>
      <c r="R135" s="32" t="s">
        <v>15</v>
      </c>
      <c r="S135" s="32" t="s">
        <v>15</v>
      </c>
      <c r="T135" s="8" t="s">
        <v>113</v>
      </c>
      <c r="U135" s="6" t="s">
        <v>17</v>
      </c>
    </row>
    <row r="136" spans="1:21" x14ac:dyDescent="0.2">
      <c r="A136" s="4" t="s">
        <v>171</v>
      </c>
      <c r="B136" s="4" t="s">
        <v>146</v>
      </c>
      <c r="C136" s="33" t="s">
        <v>60</v>
      </c>
      <c r="D136" s="5">
        <v>1.2309999999999998E-2</v>
      </c>
      <c r="E136" s="5">
        <v>0.34081094278930762</v>
      </c>
      <c r="F136" s="5">
        <v>2.991046037130414E-2</v>
      </c>
      <c r="G136" s="5">
        <v>3.014558294753621E-2</v>
      </c>
      <c r="H136" s="5">
        <v>0.2213805848551717</v>
      </c>
      <c r="I136" s="5">
        <v>2.329093960338096E-2</v>
      </c>
      <c r="J136" s="5">
        <v>0.71806867792589935</v>
      </c>
      <c r="K136" s="5">
        <v>0.46426073184207378</v>
      </c>
      <c r="L136" s="32" t="s">
        <v>15</v>
      </c>
      <c r="M136" s="32" t="s">
        <v>60</v>
      </c>
      <c r="N136" s="33" t="s">
        <v>60</v>
      </c>
      <c r="O136" s="32" t="s">
        <v>60</v>
      </c>
      <c r="P136" s="32" t="s">
        <v>60</v>
      </c>
      <c r="Q136" s="32" t="s">
        <v>60</v>
      </c>
      <c r="R136" s="32" t="s">
        <v>60</v>
      </c>
      <c r="S136" s="32" t="s">
        <v>15</v>
      </c>
      <c r="T136" s="8" t="s">
        <v>113</v>
      </c>
      <c r="U136" s="6" t="s">
        <v>17</v>
      </c>
    </row>
    <row r="137" spans="1:21" x14ac:dyDescent="0.2">
      <c r="A137" s="4" t="s">
        <v>172</v>
      </c>
      <c r="B137" s="4" t="s">
        <v>146</v>
      </c>
      <c r="C137" s="33" t="s">
        <v>60</v>
      </c>
      <c r="D137" s="5">
        <v>1.9300000000000001E-2</v>
      </c>
      <c r="E137" s="5">
        <v>0.171346935636326</v>
      </c>
      <c r="F137" s="5">
        <v>2.9755648117125999E-2</v>
      </c>
      <c r="G137" s="5">
        <v>2.0271585224562402E-2</v>
      </c>
      <c r="H137" s="5">
        <v>0.19397638359518091</v>
      </c>
      <c r="I137" s="5">
        <v>1.438645881004118E-2</v>
      </c>
      <c r="J137" s="5">
        <v>0.2055396173709336</v>
      </c>
      <c r="K137" s="5">
        <v>0.48629674975046489</v>
      </c>
      <c r="L137" s="32" t="s">
        <v>15</v>
      </c>
      <c r="M137" s="32" t="s">
        <v>15</v>
      </c>
      <c r="N137" s="32" t="s">
        <v>15</v>
      </c>
      <c r="O137" s="32" t="s">
        <v>60</v>
      </c>
      <c r="P137" s="32" t="s">
        <v>60</v>
      </c>
      <c r="Q137" s="32" t="s">
        <v>15</v>
      </c>
      <c r="R137" s="32" t="s">
        <v>15</v>
      </c>
      <c r="S137" s="32" t="s">
        <v>15</v>
      </c>
      <c r="T137" s="8" t="s">
        <v>113</v>
      </c>
      <c r="U137" s="6" t="s">
        <v>17</v>
      </c>
    </row>
    <row r="138" spans="1:21" x14ac:dyDescent="0.2">
      <c r="A138" s="4" t="s">
        <v>173</v>
      </c>
      <c r="B138" s="4" t="s">
        <v>146</v>
      </c>
      <c r="C138" s="33" t="s">
        <v>60</v>
      </c>
      <c r="D138" s="5">
        <v>5.3839999999999999E-3</v>
      </c>
      <c r="E138" s="5">
        <v>5.9628443092996232E-2</v>
      </c>
      <c r="F138" s="5">
        <v>2.971668221845682E-2</v>
      </c>
      <c r="G138" s="5">
        <v>1.820611526673438E-2</v>
      </c>
      <c r="H138" s="5">
        <v>5.5796011466224378E-2</v>
      </c>
      <c r="I138" s="5">
        <v>8.6853103022044333E-3</v>
      </c>
      <c r="J138" s="5">
        <v>0.40591939540278549</v>
      </c>
      <c r="K138" s="5">
        <v>0.46805013212913688</v>
      </c>
      <c r="L138" s="32" t="s">
        <v>15</v>
      </c>
      <c r="M138" s="32" t="s">
        <v>15</v>
      </c>
      <c r="N138" s="32" t="s">
        <v>15</v>
      </c>
      <c r="O138" s="32" t="s">
        <v>15</v>
      </c>
      <c r="P138" s="32" t="s">
        <v>15</v>
      </c>
      <c r="Q138" s="32" t="s">
        <v>15</v>
      </c>
      <c r="R138" s="32" t="s">
        <v>15</v>
      </c>
      <c r="S138" s="32" t="s">
        <v>15</v>
      </c>
      <c r="T138" s="8" t="s">
        <v>174</v>
      </c>
      <c r="U138" s="6" t="s">
        <v>17</v>
      </c>
    </row>
    <row r="139" spans="1:21" x14ac:dyDescent="0.2">
      <c r="A139" s="4" t="s">
        <v>175</v>
      </c>
      <c r="B139" s="4" t="s">
        <v>146</v>
      </c>
      <c r="C139" s="33" t="s">
        <v>60</v>
      </c>
      <c r="D139" s="5">
        <v>1.069E-2</v>
      </c>
      <c r="E139" s="5">
        <v>7.0785957399266505E-2</v>
      </c>
      <c r="F139" s="5">
        <v>2.9728414083492669E-2</v>
      </c>
      <c r="G139" s="5">
        <v>9.1917411072310762E-3</v>
      </c>
      <c r="H139" s="5">
        <v>4.7904576592519003E-2</v>
      </c>
      <c r="I139" s="5">
        <v>4.4108572586561666E-3</v>
      </c>
      <c r="J139" s="5">
        <v>0.34199237599204318</v>
      </c>
      <c r="K139" s="5">
        <v>0.4734692979030829</v>
      </c>
      <c r="L139" s="32" t="s">
        <v>15</v>
      </c>
      <c r="M139" s="32" t="s">
        <v>15</v>
      </c>
      <c r="N139" s="32" t="s">
        <v>15</v>
      </c>
      <c r="O139" s="32" t="s">
        <v>15</v>
      </c>
      <c r="P139" s="32" t="s">
        <v>15</v>
      </c>
      <c r="Q139" s="32" t="s">
        <v>15</v>
      </c>
      <c r="R139" s="32" t="s">
        <v>15</v>
      </c>
      <c r="S139" s="32" t="s">
        <v>15</v>
      </c>
      <c r="T139" s="8" t="s">
        <v>174</v>
      </c>
      <c r="U139" s="6" t="s">
        <v>17</v>
      </c>
    </row>
    <row r="140" spans="1:21" x14ac:dyDescent="0.2">
      <c r="A140" s="4" t="s">
        <v>176</v>
      </c>
      <c r="B140" s="4" t="s">
        <v>146</v>
      </c>
      <c r="C140" s="33" t="s">
        <v>60</v>
      </c>
      <c r="D140" s="5">
        <v>5.5180000000000003E-3</v>
      </c>
      <c r="E140" s="5">
        <v>0.1212287986499089</v>
      </c>
      <c r="F140" s="5">
        <v>2.970732733336964E-2</v>
      </c>
      <c r="G140" s="5">
        <v>2.4361624746210769E-2</v>
      </c>
      <c r="H140" s="5">
        <v>9.5531858695486013E-2</v>
      </c>
      <c r="I140" s="5">
        <v>1.276745776912332E-2</v>
      </c>
      <c r="J140" s="5">
        <v>0.33435579870897719</v>
      </c>
      <c r="K140" s="5">
        <v>0.47395124785145021</v>
      </c>
      <c r="L140" s="32" t="s">
        <v>15</v>
      </c>
      <c r="M140" s="32" t="s">
        <v>15</v>
      </c>
      <c r="N140" s="32" t="s">
        <v>15</v>
      </c>
      <c r="O140" s="32" t="s">
        <v>60</v>
      </c>
      <c r="P140" s="32" t="s">
        <v>15</v>
      </c>
      <c r="Q140" s="32" t="s">
        <v>15</v>
      </c>
      <c r="R140" s="32" t="s">
        <v>15</v>
      </c>
      <c r="S140" s="32" t="s">
        <v>15</v>
      </c>
      <c r="T140" s="8" t="s">
        <v>174</v>
      </c>
      <c r="U140" s="6" t="s">
        <v>17</v>
      </c>
    </row>
    <row r="141" spans="1:21" x14ac:dyDescent="0.2">
      <c r="A141" s="4" t="s">
        <v>177</v>
      </c>
      <c r="B141" s="4" t="s">
        <v>146</v>
      </c>
      <c r="C141" s="33" t="s">
        <v>60</v>
      </c>
      <c r="D141" s="5">
        <v>5.7159999999999997E-3</v>
      </c>
      <c r="E141" s="5">
        <v>0.13429476905959609</v>
      </c>
      <c r="F141" s="5">
        <v>2.9795463214926831E-2</v>
      </c>
      <c r="G141" s="5">
        <v>1.74590717965366E-2</v>
      </c>
      <c r="H141" s="5">
        <v>0.13045607336420639</v>
      </c>
      <c r="I141" s="5">
        <v>1.202064671766534E-2</v>
      </c>
      <c r="J141" s="5">
        <v>0.51494291437987361</v>
      </c>
      <c r="K141" s="5">
        <v>0.4274740861225711</v>
      </c>
      <c r="L141" s="32" t="s">
        <v>15</v>
      </c>
      <c r="M141" s="32" t="s">
        <v>15</v>
      </c>
      <c r="N141" s="32" t="s">
        <v>15</v>
      </c>
      <c r="O141" s="32" t="s">
        <v>15</v>
      </c>
      <c r="P141" s="32" t="s">
        <v>15</v>
      </c>
      <c r="Q141" s="32" t="s">
        <v>15</v>
      </c>
      <c r="R141" s="32" t="s">
        <v>60</v>
      </c>
      <c r="S141" s="32" t="s">
        <v>15</v>
      </c>
      <c r="T141" s="8" t="s">
        <v>174</v>
      </c>
      <c r="U141" s="6" t="s">
        <v>17</v>
      </c>
    </row>
    <row r="142" spans="1:21" x14ac:dyDescent="0.2">
      <c r="A142" s="4" t="s">
        <v>178</v>
      </c>
      <c r="B142" s="4" t="s">
        <v>146</v>
      </c>
      <c r="C142" s="32" t="s">
        <v>60</v>
      </c>
      <c r="D142" s="5">
        <v>0</v>
      </c>
      <c r="E142" s="5">
        <v>0.20488900122867079</v>
      </c>
      <c r="F142" s="5">
        <v>2.9779264833350999E-2</v>
      </c>
      <c r="G142" s="5">
        <v>1.675665143146857E-2</v>
      </c>
      <c r="H142" s="5">
        <v>0.16247415617656669</v>
      </c>
      <c r="I142" s="5">
        <v>1.047053784870264E-2</v>
      </c>
      <c r="J142" s="5">
        <v>0.5861776695482489</v>
      </c>
      <c r="K142" s="5">
        <v>0.46513827802821572</v>
      </c>
      <c r="L142" s="32" t="s">
        <v>15</v>
      </c>
      <c r="M142" s="32" t="s">
        <v>15</v>
      </c>
      <c r="N142" s="32" t="s">
        <v>15</v>
      </c>
      <c r="O142" s="32" t="s">
        <v>15</v>
      </c>
      <c r="P142" s="32" t="s">
        <v>15</v>
      </c>
      <c r="Q142" s="32" t="s">
        <v>15</v>
      </c>
      <c r="R142" s="32" t="s">
        <v>60</v>
      </c>
      <c r="S142" s="32" t="s">
        <v>15</v>
      </c>
      <c r="T142" s="8" t="s">
        <v>174</v>
      </c>
      <c r="U142" s="6" t="s">
        <v>17</v>
      </c>
    </row>
    <row r="143" spans="1:21" x14ac:dyDescent="0.2">
      <c r="A143" s="4" t="s">
        <v>179</v>
      </c>
      <c r="B143" s="4" t="s">
        <v>146</v>
      </c>
      <c r="C143" s="33" t="s">
        <v>60</v>
      </c>
      <c r="D143" s="5">
        <v>6.7710000000000001E-3</v>
      </c>
      <c r="E143" s="5">
        <v>9.6891582295865961E-2</v>
      </c>
      <c r="F143" s="5">
        <v>2.9771910486863239E-2</v>
      </c>
      <c r="G143" s="5">
        <v>9.2382605777032063E-3</v>
      </c>
      <c r="H143" s="5">
        <v>6.4874813113572932E-2</v>
      </c>
      <c r="I143" s="5">
        <v>6.2084636820935891E-3</v>
      </c>
      <c r="J143" s="5">
        <v>0.45167837896228641</v>
      </c>
      <c r="K143" s="5">
        <v>0.47574099979957168</v>
      </c>
      <c r="L143" s="32" t="s">
        <v>15</v>
      </c>
      <c r="M143" s="32" t="s">
        <v>15</v>
      </c>
      <c r="N143" s="32" t="s">
        <v>15</v>
      </c>
      <c r="O143" s="32" t="s">
        <v>15</v>
      </c>
      <c r="P143" s="32" t="s">
        <v>15</v>
      </c>
      <c r="Q143" s="32" t="s">
        <v>15</v>
      </c>
      <c r="R143" s="32" t="s">
        <v>15</v>
      </c>
      <c r="S143" s="32" t="s">
        <v>15</v>
      </c>
      <c r="T143" s="8" t="s">
        <v>174</v>
      </c>
      <c r="U143" s="6" t="s">
        <v>17</v>
      </c>
    </row>
    <row r="144" spans="1:21" x14ac:dyDescent="0.2">
      <c r="A144" s="4" t="s">
        <v>180</v>
      </c>
      <c r="B144" s="4" t="s">
        <v>146</v>
      </c>
      <c r="C144" s="32" t="s">
        <v>60</v>
      </c>
      <c r="D144" s="5">
        <v>1.047E-2</v>
      </c>
      <c r="E144" s="5">
        <v>0.13906077221670141</v>
      </c>
      <c r="F144" s="5">
        <v>2.9813312457464821E-2</v>
      </c>
      <c r="G144" s="5">
        <v>1.1804275550242211E-2</v>
      </c>
      <c r="H144" s="5">
        <v>8.952031083847628E-2</v>
      </c>
      <c r="I144" s="5">
        <v>6.9982092219487172E-3</v>
      </c>
      <c r="J144" s="5">
        <v>0.530761468291294</v>
      </c>
      <c r="K144" s="5">
        <v>0.4687979731804825</v>
      </c>
      <c r="L144" s="32" t="s">
        <v>15</v>
      </c>
      <c r="M144" s="32" t="s">
        <v>15</v>
      </c>
      <c r="N144" s="32" t="s">
        <v>15</v>
      </c>
      <c r="O144" s="32" t="s">
        <v>15</v>
      </c>
      <c r="P144" s="32" t="s">
        <v>15</v>
      </c>
      <c r="Q144" s="32" t="s">
        <v>15</v>
      </c>
      <c r="R144" s="32" t="s">
        <v>60</v>
      </c>
      <c r="S144" s="32" t="s">
        <v>15</v>
      </c>
      <c r="T144" s="6" t="s">
        <v>174</v>
      </c>
      <c r="U144" s="6" t="s">
        <v>17</v>
      </c>
    </row>
    <row r="145" spans="1:21" x14ac:dyDescent="0.2">
      <c r="A145" s="4" t="s">
        <v>181</v>
      </c>
      <c r="B145" s="4" t="s">
        <v>146</v>
      </c>
      <c r="C145" s="32" t="s">
        <v>59</v>
      </c>
      <c r="D145" s="5">
        <v>1.21E-2</v>
      </c>
      <c r="E145" s="5">
        <v>0.10326897174859651</v>
      </c>
      <c r="F145" s="5">
        <v>2.9800811059241952E-2</v>
      </c>
      <c r="G145" s="5">
        <v>1.108173153705473E-2</v>
      </c>
      <c r="H145" s="5">
        <v>8.5214748614395125E-2</v>
      </c>
      <c r="I145" s="5">
        <v>6.7194499421873678E-3</v>
      </c>
      <c r="J145" s="5">
        <v>0.47502803896624979</v>
      </c>
      <c r="K145" s="5">
        <v>0.46255821565206939</v>
      </c>
      <c r="L145" s="32" t="s">
        <v>15</v>
      </c>
      <c r="M145" s="32" t="s">
        <v>15</v>
      </c>
      <c r="N145" s="32" t="s">
        <v>15</v>
      </c>
      <c r="O145" s="32" t="s">
        <v>15</v>
      </c>
      <c r="P145" s="32" t="s">
        <v>15</v>
      </c>
      <c r="Q145" s="32" t="s">
        <v>15</v>
      </c>
      <c r="R145" s="32" t="s">
        <v>15</v>
      </c>
      <c r="S145" s="32" t="s">
        <v>15</v>
      </c>
      <c r="T145" s="6" t="s">
        <v>174</v>
      </c>
      <c r="U145" s="6" t="s">
        <v>17</v>
      </c>
    </row>
    <row r="146" spans="1:21" x14ac:dyDescent="0.2">
      <c r="A146" s="4" t="s">
        <v>182</v>
      </c>
      <c r="B146" s="4" t="s">
        <v>146</v>
      </c>
      <c r="C146" s="32" t="s">
        <v>60</v>
      </c>
      <c r="D146" s="5">
        <v>7.7890000000000008E-3</v>
      </c>
      <c r="E146" s="5">
        <v>0.26465909265814691</v>
      </c>
      <c r="F146" s="5">
        <v>2.986569648492798E-2</v>
      </c>
      <c r="G146" s="5">
        <v>2.2872694620149899E-2</v>
      </c>
      <c r="H146" s="5">
        <v>0.22098768725469839</v>
      </c>
      <c r="I146" s="5">
        <v>1.5428567190748831E-2</v>
      </c>
      <c r="J146" s="5">
        <v>0.65714049871736124</v>
      </c>
      <c r="K146" s="5">
        <v>0.45748615852166519</v>
      </c>
      <c r="L146" s="32" t="s">
        <v>15</v>
      </c>
      <c r="M146" s="32" t="s">
        <v>60</v>
      </c>
      <c r="N146" s="33" t="s">
        <v>60</v>
      </c>
      <c r="O146" s="32" t="s">
        <v>60</v>
      </c>
      <c r="P146" s="32" t="s">
        <v>60</v>
      </c>
      <c r="Q146" s="32" t="s">
        <v>15</v>
      </c>
      <c r="R146" s="32" t="s">
        <v>60</v>
      </c>
      <c r="S146" s="32" t="s">
        <v>15</v>
      </c>
      <c r="T146" s="6" t="s">
        <v>174</v>
      </c>
      <c r="U146" s="6" t="s">
        <v>17</v>
      </c>
    </row>
    <row r="147" spans="1:21" x14ac:dyDescent="0.2">
      <c r="A147" s="4" t="s">
        <v>183</v>
      </c>
      <c r="B147" s="4" t="s">
        <v>146</v>
      </c>
      <c r="C147" s="33" t="s">
        <v>60</v>
      </c>
      <c r="D147" s="5">
        <v>0</v>
      </c>
      <c r="E147" s="5">
        <v>9.9391653810598252E-2</v>
      </c>
      <c r="F147" s="5">
        <v>2.974451966520417E-2</v>
      </c>
      <c r="G147" s="5">
        <v>2.8158208191121512E-2</v>
      </c>
      <c r="H147" s="5">
        <v>7.5842790343569846E-2</v>
      </c>
      <c r="I147" s="5">
        <v>1.303653007883121E-2</v>
      </c>
      <c r="J147" s="5">
        <v>0.43721715451909993</v>
      </c>
      <c r="K147" s="5">
        <v>0.46024471679398421</v>
      </c>
      <c r="L147" s="32" t="s">
        <v>15</v>
      </c>
      <c r="M147" s="32" t="s">
        <v>15</v>
      </c>
      <c r="N147" s="32" t="s">
        <v>15</v>
      </c>
      <c r="O147" s="32" t="s">
        <v>60</v>
      </c>
      <c r="P147" s="32" t="s">
        <v>15</v>
      </c>
      <c r="Q147" s="32" t="s">
        <v>15</v>
      </c>
      <c r="R147" s="32" t="s">
        <v>15</v>
      </c>
      <c r="S147" s="32" t="s">
        <v>15</v>
      </c>
      <c r="T147" s="8" t="s">
        <v>174</v>
      </c>
      <c r="U147" s="6" t="s">
        <v>17</v>
      </c>
    </row>
    <row r="148" spans="1:21" x14ac:dyDescent="0.2">
      <c r="A148" s="4" t="s">
        <v>184</v>
      </c>
      <c r="B148" s="4" t="s">
        <v>146</v>
      </c>
      <c r="C148" s="33" t="s">
        <v>60</v>
      </c>
      <c r="D148" s="5">
        <v>6.1110000000000001E-3</v>
      </c>
      <c r="E148" s="5">
        <v>0.15890655086939029</v>
      </c>
      <c r="F148" s="5">
        <v>2.9811360969198109E-2</v>
      </c>
      <c r="G148" s="5">
        <v>3.0693116818678791E-2</v>
      </c>
      <c r="H148" s="5">
        <v>0.1799354476476922</v>
      </c>
      <c r="I148" s="5">
        <v>1.5149927215644459E-2</v>
      </c>
      <c r="J148" s="5">
        <v>0.48898978262368548</v>
      </c>
      <c r="K148" s="5">
        <v>0.45726519602885513</v>
      </c>
      <c r="L148" s="32" t="s">
        <v>15</v>
      </c>
      <c r="M148" s="32" t="s">
        <v>15</v>
      </c>
      <c r="N148" s="32" t="s">
        <v>15</v>
      </c>
      <c r="O148" s="32" t="s">
        <v>60</v>
      </c>
      <c r="P148" s="32" t="s">
        <v>60</v>
      </c>
      <c r="Q148" s="32" t="s">
        <v>15</v>
      </c>
      <c r="R148" s="32" t="s">
        <v>15</v>
      </c>
      <c r="S148" s="32" t="s">
        <v>15</v>
      </c>
      <c r="T148" s="8" t="s">
        <v>174</v>
      </c>
      <c r="U148" s="6" t="s">
        <v>17</v>
      </c>
    </row>
    <row r="149" spans="1:21" x14ac:dyDescent="0.2">
      <c r="A149" s="4" t="s">
        <v>185</v>
      </c>
      <c r="B149" s="4" t="s">
        <v>146</v>
      </c>
      <c r="C149" s="33" t="s">
        <v>60</v>
      </c>
      <c r="D149" s="5">
        <v>8.2240000000000004E-3</v>
      </c>
      <c r="E149" s="5">
        <v>0.1375481211211117</v>
      </c>
      <c r="F149" s="5">
        <v>2.9824856012980371E-2</v>
      </c>
      <c r="G149" s="5">
        <v>1.8408782840447401E-2</v>
      </c>
      <c r="H149" s="5">
        <v>0.13053687133172431</v>
      </c>
      <c r="I149" s="5">
        <v>9.0657263419536803E-3</v>
      </c>
      <c r="J149" s="5">
        <v>0.52400613851888256</v>
      </c>
      <c r="K149" s="5">
        <v>0.46171918830084713</v>
      </c>
      <c r="L149" s="32" t="s">
        <v>15</v>
      </c>
      <c r="M149" s="32" t="s">
        <v>15</v>
      </c>
      <c r="N149" s="32" t="s">
        <v>15</v>
      </c>
      <c r="O149" s="32" t="s">
        <v>15</v>
      </c>
      <c r="P149" s="32" t="s">
        <v>15</v>
      </c>
      <c r="Q149" s="32" t="s">
        <v>15</v>
      </c>
      <c r="R149" s="32" t="s">
        <v>60</v>
      </c>
      <c r="S149" s="32" t="s">
        <v>15</v>
      </c>
      <c r="T149" s="6" t="s">
        <v>88</v>
      </c>
      <c r="U149" s="6" t="s">
        <v>17</v>
      </c>
    </row>
    <row r="150" spans="1:21" x14ac:dyDescent="0.2">
      <c r="A150" s="4" t="s">
        <v>186</v>
      </c>
      <c r="B150" s="4" t="s">
        <v>146</v>
      </c>
      <c r="C150" s="33" t="s">
        <v>60</v>
      </c>
      <c r="D150" s="5">
        <v>0</v>
      </c>
      <c r="E150" s="5">
        <v>0.1061420349667873</v>
      </c>
      <c r="F150" s="5">
        <v>2.984608118642626E-2</v>
      </c>
      <c r="G150" s="5">
        <v>2.1127156227806299E-2</v>
      </c>
      <c r="H150" s="5">
        <v>0.1099430151419027</v>
      </c>
      <c r="I150" s="5">
        <v>1.0566646494342901E-2</v>
      </c>
      <c r="J150" s="5">
        <v>0.45926663167122539</v>
      </c>
      <c r="K150" s="5">
        <v>0.46924775825174581</v>
      </c>
      <c r="L150" s="32" t="s">
        <v>15</v>
      </c>
      <c r="M150" s="32" t="s">
        <v>15</v>
      </c>
      <c r="N150" s="33" t="s">
        <v>60</v>
      </c>
      <c r="O150" s="32" t="s">
        <v>60</v>
      </c>
      <c r="P150" s="32" t="s">
        <v>15</v>
      </c>
      <c r="Q150" s="32" t="s">
        <v>15</v>
      </c>
      <c r="R150" s="32" t="s">
        <v>15</v>
      </c>
      <c r="S150" s="32" t="s">
        <v>15</v>
      </c>
      <c r="T150" s="6" t="s">
        <v>88</v>
      </c>
      <c r="U150" s="6" t="s">
        <v>17</v>
      </c>
    </row>
    <row r="151" spans="1:21" x14ac:dyDescent="0.2">
      <c r="A151" s="4" t="s">
        <v>187</v>
      </c>
      <c r="B151" s="4" t="s">
        <v>146</v>
      </c>
      <c r="C151" s="33" t="s">
        <v>60</v>
      </c>
      <c r="D151" s="5">
        <v>8.0429999999999998E-3</v>
      </c>
      <c r="E151" s="5">
        <v>0.23904309541813731</v>
      </c>
      <c r="F151" s="5">
        <v>2.9869959031921928E-2</v>
      </c>
      <c r="G151" s="5">
        <v>2.412081541228555E-2</v>
      </c>
      <c r="H151" s="5">
        <v>0.15489290162204711</v>
      </c>
      <c r="I151" s="5">
        <v>1.1456371507290191E-2</v>
      </c>
      <c r="J151" s="5">
        <v>0.60230653364363518</v>
      </c>
      <c r="K151" s="5">
        <v>0.45466285593631661</v>
      </c>
      <c r="L151" s="32" t="s">
        <v>15</v>
      </c>
      <c r="M151" s="32" t="s">
        <v>60</v>
      </c>
      <c r="N151" s="33" t="s">
        <v>60</v>
      </c>
      <c r="O151" s="32" t="s">
        <v>60</v>
      </c>
      <c r="P151" s="32" t="s">
        <v>15</v>
      </c>
      <c r="Q151" s="32" t="s">
        <v>15</v>
      </c>
      <c r="R151" s="32" t="s">
        <v>60</v>
      </c>
      <c r="S151" s="32" t="s">
        <v>15</v>
      </c>
      <c r="T151" s="6" t="s">
        <v>88</v>
      </c>
      <c r="U151" s="6" t="s">
        <v>17</v>
      </c>
    </row>
    <row r="152" spans="1:21" x14ac:dyDescent="0.2">
      <c r="A152" s="4" t="s">
        <v>188</v>
      </c>
      <c r="B152" s="4" t="s">
        <v>146</v>
      </c>
      <c r="C152" s="32" t="s">
        <v>60</v>
      </c>
      <c r="D152" s="5">
        <v>1.787E-2</v>
      </c>
      <c r="E152" s="5">
        <v>0.13591824484819989</v>
      </c>
      <c r="F152" s="5">
        <v>2.9807689353596359E-2</v>
      </c>
      <c r="G152" s="5">
        <v>1.7103039761679921E-2</v>
      </c>
      <c r="H152" s="5">
        <v>0.1015569979740184</v>
      </c>
      <c r="I152" s="5">
        <v>8.430824911783194E-3</v>
      </c>
      <c r="J152" s="5">
        <v>0.50742977510549103</v>
      </c>
      <c r="K152" s="5">
        <v>0.46364459614507419</v>
      </c>
      <c r="L152" s="32" t="s">
        <v>15</v>
      </c>
      <c r="M152" s="32" t="s">
        <v>15</v>
      </c>
      <c r="N152" s="32" t="s">
        <v>15</v>
      </c>
      <c r="O152" s="32" t="s">
        <v>15</v>
      </c>
      <c r="P152" s="32" t="s">
        <v>15</v>
      </c>
      <c r="Q152" s="32" t="s">
        <v>15</v>
      </c>
      <c r="R152" s="32" t="s">
        <v>15</v>
      </c>
      <c r="S152" s="32" t="s">
        <v>15</v>
      </c>
      <c r="T152" s="6" t="s">
        <v>83</v>
      </c>
      <c r="U152" s="6" t="s">
        <v>17</v>
      </c>
    </row>
    <row r="153" spans="1:21" x14ac:dyDescent="0.2">
      <c r="A153" s="9" t="s">
        <v>189</v>
      </c>
      <c r="B153" s="9" t="s">
        <v>146</v>
      </c>
      <c r="C153" s="32" t="s">
        <v>60</v>
      </c>
      <c r="D153" s="5">
        <v>2.1780000000000001E-2</v>
      </c>
      <c r="E153" s="5">
        <v>6.8679721006163152E-2</v>
      </c>
      <c r="F153" s="5">
        <v>2.9746805227087201E-2</v>
      </c>
      <c r="G153" s="5">
        <v>7.2694868457772333E-3</v>
      </c>
      <c r="H153" s="5">
        <v>4.9525854502962048E-2</v>
      </c>
      <c r="I153" s="5">
        <v>2.9152921395973379E-3</v>
      </c>
      <c r="J153" s="5">
        <v>0.35345666497735628</v>
      </c>
      <c r="K153" s="5">
        <v>0.48053607605406812</v>
      </c>
      <c r="L153" s="32" t="s">
        <v>60</v>
      </c>
      <c r="M153" s="32" t="s">
        <v>15</v>
      </c>
      <c r="N153" s="32" t="s">
        <v>15</v>
      </c>
      <c r="O153" s="32" t="s">
        <v>15</v>
      </c>
      <c r="P153" s="32" t="s">
        <v>15</v>
      </c>
      <c r="Q153" s="32" t="s">
        <v>15</v>
      </c>
      <c r="R153" s="32" t="s">
        <v>15</v>
      </c>
      <c r="S153" s="32" t="s">
        <v>15</v>
      </c>
      <c r="T153" s="6" t="s">
        <v>136</v>
      </c>
      <c r="U153" s="6" t="s">
        <v>17</v>
      </c>
    </row>
    <row r="154" spans="1:21" x14ac:dyDescent="0.2">
      <c r="A154" s="9" t="s">
        <v>190</v>
      </c>
      <c r="B154" s="9" t="s">
        <v>146</v>
      </c>
      <c r="C154" s="32" t="s">
        <v>60</v>
      </c>
      <c r="D154" s="5">
        <v>0.34990000000000004</v>
      </c>
      <c r="E154" s="5">
        <v>0.28776438617702621</v>
      </c>
      <c r="F154" s="5">
        <v>2.998483426914255E-2</v>
      </c>
      <c r="G154" s="5">
        <v>5.6813717683605477E-2</v>
      </c>
      <c r="H154" s="5">
        <v>0.20079790855023391</v>
      </c>
      <c r="I154" s="5">
        <v>2.9349451489313162E-2</v>
      </c>
      <c r="J154" s="5">
        <v>0.71180814321520369</v>
      </c>
      <c r="K154" s="5">
        <v>0.41746289717682422</v>
      </c>
      <c r="L154" s="32" t="s">
        <v>60</v>
      </c>
      <c r="M154" s="32" t="s">
        <v>60</v>
      </c>
      <c r="N154" s="33" t="s">
        <v>60</v>
      </c>
      <c r="O154" s="32" t="s">
        <v>60</v>
      </c>
      <c r="P154" s="32" t="s">
        <v>60</v>
      </c>
      <c r="Q154" s="32" t="s">
        <v>60</v>
      </c>
      <c r="R154" s="32" t="s">
        <v>60</v>
      </c>
      <c r="S154" s="32" t="s">
        <v>15</v>
      </c>
      <c r="T154" s="6" t="s">
        <v>86</v>
      </c>
      <c r="U154" s="6" t="s">
        <v>17</v>
      </c>
    </row>
    <row r="155" spans="1:21" x14ac:dyDescent="0.2">
      <c r="A155" s="4" t="s">
        <v>191</v>
      </c>
      <c r="B155" s="4" t="s">
        <v>192</v>
      </c>
      <c r="C155" s="32" t="s">
        <v>60</v>
      </c>
      <c r="D155" s="5">
        <v>0.15579999999999999</v>
      </c>
      <c r="E155" s="5">
        <v>0.60633652688020989</v>
      </c>
      <c r="F155" s="5">
        <v>3.0005649231810531E-2</v>
      </c>
      <c r="G155" s="5">
        <v>6.8512680413379462E-2</v>
      </c>
      <c r="H155" s="5">
        <v>0.53220492319638746</v>
      </c>
      <c r="I155" s="5">
        <v>3.2603907201178693E-2</v>
      </c>
      <c r="J155" s="5">
        <v>0.99840566534758624</v>
      </c>
      <c r="K155" s="5">
        <v>0.4137799205933006</v>
      </c>
      <c r="L155" s="32" t="s">
        <v>60</v>
      </c>
      <c r="M155" s="32" t="s">
        <v>60</v>
      </c>
      <c r="N155" s="33" t="s">
        <v>60</v>
      </c>
      <c r="O155" s="32" t="s">
        <v>60</v>
      </c>
      <c r="P155" s="32" t="s">
        <v>60</v>
      </c>
      <c r="Q155" s="32" t="s">
        <v>60</v>
      </c>
      <c r="R155" s="32" t="s">
        <v>60</v>
      </c>
      <c r="S155" s="32" t="s">
        <v>15</v>
      </c>
      <c r="T155" s="6" t="s">
        <v>193</v>
      </c>
      <c r="U155" s="6" t="s">
        <v>17</v>
      </c>
    </row>
    <row r="156" spans="1:21" x14ac:dyDescent="0.2">
      <c r="A156" s="4" t="s">
        <v>194</v>
      </c>
      <c r="B156" s="4" t="s">
        <v>192</v>
      </c>
      <c r="C156" s="32" t="s">
        <v>60</v>
      </c>
      <c r="D156" s="5">
        <v>1.1970000000000001E-2</v>
      </c>
      <c r="E156" s="5">
        <v>8.2621877890314804E-2</v>
      </c>
      <c r="F156" s="5">
        <v>2.9757464179103309E-2</v>
      </c>
      <c r="G156" s="5">
        <v>1.176218179722106E-2</v>
      </c>
      <c r="H156" s="5">
        <v>5.5716126046348152E-2</v>
      </c>
      <c r="I156" s="5">
        <v>6.4180371909994373E-3</v>
      </c>
      <c r="J156" s="5">
        <v>0.34000997328082838</v>
      </c>
      <c r="K156" s="5">
        <v>0.48250120759912452</v>
      </c>
      <c r="L156" s="32" t="s">
        <v>15</v>
      </c>
      <c r="M156" s="32" t="s">
        <v>15</v>
      </c>
      <c r="N156" s="32" t="s">
        <v>15</v>
      </c>
      <c r="O156" s="32" t="s">
        <v>15</v>
      </c>
      <c r="P156" s="32" t="s">
        <v>15</v>
      </c>
      <c r="Q156" s="32" t="s">
        <v>15</v>
      </c>
      <c r="R156" s="32" t="s">
        <v>15</v>
      </c>
      <c r="S156" s="32" t="s">
        <v>15</v>
      </c>
      <c r="T156" s="6" t="s">
        <v>193</v>
      </c>
      <c r="U156" s="6" t="s">
        <v>17</v>
      </c>
    </row>
    <row r="157" spans="1:21" x14ac:dyDescent="0.2">
      <c r="A157" s="4" t="s">
        <v>195</v>
      </c>
      <c r="B157" s="4" t="s">
        <v>192</v>
      </c>
      <c r="C157" s="32" t="s">
        <v>60</v>
      </c>
      <c r="D157" s="5">
        <v>1.24E-2</v>
      </c>
      <c r="E157" s="5">
        <v>6.154645736590332E-2</v>
      </c>
      <c r="F157" s="5">
        <v>2.9812900062055961E-2</v>
      </c>
      <c r="G157" s="5">
        <v>1.733144716565518E-2</v>
      </c>
      <c r="H157" s="5">
        <v>3.9814496758879693E-2</v>
      </c>
      <c r="I157" s="5">
        <v>7.4428296598320568E-3</v>
      </c>
      <c r="J157" s="5">
        <v>0.43089483830935887</v>
      </c>
      <c r="K157" s="5">
        <v>0.46552058673276869</v>
      </c>
      <c r="L157" s="32" t="s">
        <v>15</v>
      </c>
      <c r="M157" s="32" t="s">
        <v>15</v>
      </c>
      <c r="N157" s="32" t="s">
        <v>15</v>
      </c>
      <c r="O157" s="32" t="s">
        <v>15</v>
      </c>
      <c r="P157" s="32" t="s">
        <v>15</v>
      </c>
      <c r="Q157" s="32" t="s">
        <v>15</v>
      </c>
      <c r="R157" s="32" t="s">
        <v>15</v>
      </c>
      <c r="S157" s="32" t="s">
        <v>15</v>
      </c>
      <c r="T157" s="6" t="s">
        <v>193</v>
      </c>
      <c r="U157" s="6" t="s">
        <v>17</v>
      </c>
    </row>
    <row r="158" spans="1:21" x14ac:dyDescent="0.2">
      <c r="A158" s="4" t="s">
        <v>196</v>
      </c>
      <c r="B158" s="4" t="s">
        <v>192</v>
      </c>
      <c r="C158" s="32" t="s">
        <v>60</v>
      </c>
      <c r="D158" s="5">
        <v>0.18920000000000001</v>
      </c>
      <c r="E158" s="5">
        <v>0.50138107690115807</v>
      </c>
      <c r="F158" s="5">
        <v>2.9884139898385748E-2</v>
      </c>
      <c r="G158" s="5">
        <v>4.9895855154406317E-2</v>
      </c>
      <c r="H158" s="5">
        <v>0.41932300838591918</v>
      </c>
      <c r="I158" s="5">
        <v>2.356193707634413E-2</v>
      </c>
      <c r="J158" s="5">
        <v>0.95768446964320875</v>
      </c>
      <c r="K158" s="5">
        <v>0.42672140910498257</v>
      </c>
      <c r="L158" s="32" t="s">
        <v>60</v>
      </c>
      <c r="M158" s="32" t="s">
        <v>60</v>
      </c>
      <c r="N158" s="33" t="s">
        <v>60</v>
      </c>
      <c r="O158" s="32" t="s">
        <v>60</v>
      </c>
      <c r="P158" s="32" t="s">
        <v>60</v>
      </c>
      <c r="Q158" s="32" t="s">
        <v>60</v>
      </c>
      <c r="R158" s="32" t="s">
        <v>60</v>
      </c>
      <c r="S158" s="32" t="s">
        <v>15</v>
      </c>
      <c r="T158" s="6" t="s">
        <v>193</v>
      </c>
      <c r="U158" s="6" t="s">
        <v>17</v>
      </c>
    </row>
    <row r="159" spans="1:21" x14ac:dyDescent="0.2">
      <c r="A159" s="4" t="s">
        <v>197</v>
      </c>
      <c r="B159" s="4" t="s">
        <v>192</v>
      </c>
      <c r="C159" s="32" t="s">
        <v>60</v>
      </c>
      <c r="D159" s="5">
        <v>4.9320000000000003E-2</v>
      </c>
      <c r="E159" s="5">
        <v>6.6908989128568075E-2</v>
      </c>
      <c r="F159" s="5">
        <v>2.9816512649916409E-2</v>
      </c>
      <c r="G159" s="5">
        <v>1.0519370530071929E-2</v>
      </c>
      <c r="H159" s="5">
        <v>5.6702554726431112E-2</v>
      </c>
      <c r="I159" s="5">
        <v>4.1106097642335353E-3</v>
      </c>
      <c r="J159" s="5">
        <v>0.42830979967205568</v>
      </c>
      <c r="K159" s="5">
        <v>0.47600024735316682</v>
      </c>
      <c r="L159" s="32" t="s">
        <v>60</v>
      </c>
      <c r="M159" s="32" t="s">
        <v>15</v>
      </c>
      <c r="N159" s="32" t="s">
        <v>15</v>
      </c>
      <c r="O159" s="32" t="s">
        <v>15</v>
      </c>
      <c r="P159" s="32" t="s">
        <v>15</v>
      </c>
      <c r="Q159" s="32" t="s">
        <v>15</v>
      </c>
      <c r="R159" s="32" t="s">
        <v>15</v>
      </c>
      <c r="S159" s="32" t="s">
        <v>15</v>
      </c>
      <c r="T159" s="6" t="s">
        <v>63</v>
      </c>
      <c r="U159" s="6" t="s">
        <v>17</v>
      </c>
    </row>
    <row r="160" spans="1:21" x14ac:dyDescent="0.2">
      <c r="A160" s="4" t="s">
        <v>198</v>
      </c>
      <c r="B160" s="4" t="s">
        <v>192</v>
      </c>
      <c r="C160" s="32" t="s">
        <v>60</v>
      </c>
      <c r="D160" s="5">
        <v>0.18310000000000001</v>
      </c>
      <c r="E160" s="5">
        <v>0.46642704266111962</v>
      </c>
      <c r="F160" s="5">
        <v>2.9986395941565162E-2</v>
      </c>
      <c r="G160" s="5">
        <v>4.3931047812963558E-2</v>
      </c>
      <c r="H160" s="5">
        <v>0.38618470573168201</v>
      </c>
      <c r="I160" s="5">
        <v>2.0309902619955428E-2</v>
      </c>
      <c r="J160" s="5">
        <v>0.90726680102552171</v>
      </c>
      <c r="K160" s="5">
        <v>0.43372449209788988</v>
      </c>
      <c r="L160" s="32" t="s">
        <v>60</v>
      </c>
      <c r="M160" s="32" t="s">
        <v>60</v>
      </c>
      <c r="N160" s="33" t="s">
        <v>60</v>
      </c>
      <c r="O160" s="32" t="s">
        <v>60</v>
      </c>
      <c r="P160" s="32" t="s">
        <v>60</v>
      </c>
      <c r="Q160" s="32" t="s">
        <v>60</v>
      </c>
      <c r="R160" s="32" t="s">
        <v>60</v>
      </c>
      <c r="S160" s="32" t="s">
        <v>15</v>
      </c>
      <c r="T160" s="6" t="s">
        <v>193</v>
      </c>
      <c r="U160" s="6" t="s">
        <v>17</v>
      </c>
    </row>
    <row r="161" spans="1:21" x14ac:dyDescent="0.2">
      <c r="A161" s="4" t="s">
        <v>199</v>
      </c>
      <c r="B161" s="4" t="s">
        <v>192</v>
      </c>
      <c r="C161" s="32" t="s">
        <v>59</v>
      </c>
      <c r="D161" s="5">
        <v>1.3429999999999999E-2</v>
      </c>
      <c r="E161" s="5">
        <v>4.4642122252081563E-2</v>
      </c>
      <c r="F161" s="5">
        <v>2.976675411229136E-2</v>
      </c>
      <c r="G161" s="5">
        <v>6.4897768399321057E-3</v>
      </c>
      <c r="H161" s="5">
        <v>3.112017347746095E-2</v>
      </c>
      <c r="I161" s="5">
        <v>7.2135784630359724E-3</v>
      </c>
      <c r="J161" s="5">
        <v>0.40091501620739822</v>
      </c>
      <c r="K161" s="5">
        <v>0.47558620937149948</v>
      </c>
      <c r="L161" s="32" t="s">
        <v>15</v>
      </c>
      <c r="M161" s="32" t="s">
        <v>15</v>
      </c>
      <c r="N161" s="32" t="s">
        <v>15</v>
      </c>
      <c r="O161" s="32" t="s">
        <v>15</v>
      </c>
      <c r="P161" s="32" t="s">
        <v>15</v>
      </c>
      <c r="Q161" s="32" t="s">
        <v>15</v>
      </c>
      <c r="R161" s="32" t="s">
        <v>15</v>
      </c>
      <c r="S161" s="32" t="s">
        <v>15</v>
      </c>
      <c r="T161" s="6" t="s">
        <v>193</v>
      </c>
      <c r="U161" s="6" t="s">
        <v>17</v>
      </c>
    </row>
    <row r="162" spans="1:21" x14ac:dyDescent="0.2">
      <c r="A162" s="4" t="s">
        <v>200</v>
      </c>
      <c r="B162" s="4" t="s">
        <v>192</v>
      </c>
      <c r="C162" s="32" t="s">
        <v>60</v>
      </c>
      <c r="D162" s="5">
        <v>0.15670000000000001</v>
      </c>
      <c r="E162" s="5">
        <v>0.24290806075440691</v>
      </c>
      <c r="F162" s="5">
        <v>2.9926186472656369E-2</v>
      </c>
      <c r="G162" s="5">
        <v>2.6630184097204058E-2</v>
      </c>
      <c r="H162" s="5">
        <v>0.19478782347621709</v>
      </c>
      <c r="I162" s="5">
        <v>1.2644039345596641E-2</v>
      </c>
      <c r="J162" s="5">
        <v>0.64690164037298614</v>
      </c>
      <c r="K162" s="5">
        <v>0.45129511242844988</v>
      </c>
      <c r="L162" s="32" t="s">
        <v>60</v>
      </c>
      <c r="M162" s="32" t="s">
        <v>60</v>
      </c>
      <c r="N162" s="33" t="s">
        <v>60</v>
      </c>
      <c r="O162" s="32" t="s">
        <v>60</v>
      </c>
      <c r="P162" s="32" t="s">
        <v>60</v>
      </c>
      <c r="Q162" s="32" t="s">
        <v>15</v>
      </c>
      <c r="R162" s="32" t="s">
        <v>60</v>
      </c>
      <c r="S162" s="32" t="s">
        <v>15</v>
      </c>
      <c r="T162" s="6" t="s">
        <v>193</v>
      </c>
      <c r="U162" s="6" t="s">
        <v>17</v>
      </c>
    </row>
    <row r="163" spans="1:21" x14ac:dyDescent="0.2">
      <c r="A163" s="4" t="s">
        <v>201</v>
      </c>
      <c r="B163" s="4" t="s">
        <v>192</v>
      </c>
      <c r="C163" s="32" t="s">
        <v>60</v>
      </c>
      <c r="D163" s="5">
        <v>2.9499999999999998E-2</v>
      </c>
      <c r="E163" s="5">
        <v>0.14124506967331449</v>
      </c>
      <c r="F163" s="5">
        <v>2.9782203629061602E-2</v>
      </c>
      <c r="G163" s="5">
        <v>1.450010871172137E-2</v>
      </c>
      <c r="H163" s="5">
        <v>0.1220191258843359</v>
      </c>
      <c r="I163" s="5">
        <v>7.5135274358568314E-3</v>
      </c>
      <c r="J163" s="5">
        <v>0.52774049888597641</v>
      </c>
      <c r="K163" s="5">
        <v>0.45909711092728761</v>
      </c>
      <c r="L163" s="32" t="s">
        <v>60</v>
      </c>
      <c r="M163" s="32" t="s">
        <v>15</v>
      </c>
      <c r="N163" s="32" t="s">
        <v>15</v>
      </c>
      <c r="O163" s="32" t="s">
        <v>15</v>
      </c>
      <c r="P163" s="32" t="s">
        <v>15</v>
      </c>
      <c r="Q163" s="32" t="s">
        <v>15</v>
      </c>
      <c r="R163" s="32" t="s">
        <v>60</v>
      </c>
      <c r="S163" s="32" t="s">
        <v>15</v>
      </c>
      <c r="T163" s="6" t="s">
        <v>193</v>
      </c>
      <c r="U163" s="6" t="s">
        <v>17</v>
      </c>
    </row>
    <row r="164" spans="1:21" x14ac:dyDescent="0.2">
      <c r="A164" s="4" t="s">
        <v>202</v>
      </c>
      <c r="B164" s="4" t="s">
        <v>192</v>
      </c>
      <c r="C164" s="32" t="s">
        <v>15</v>
      </c>
      <c r="D164" s="5">
        <v>7.2649999999999989E-3</v>
      </c>
      <c r="E164" s="5">
        <v>5.2288630172965957E-2</v>
      </c>
      <c r="F164" s="5">
        <v>2.9768412528095319E-2</v>
      </c>
      <c r="G164" s="5">
        <v>5.770400289041043E-3</v>
      </c>
      <c r="H164" s="5">
        <v>4.4958422719846083E-2</v>
      </c>
      <c r="I164" s="5">
        <v>3.5865879951186871E-3</v>
      </c>
      <c r="J164" s="5">
        <v>0.40186395245879791</v>
      </c>
      <c r="K164" s="5">
        <v>0.49482413888448862</v>
      </c>
      <c r="L164" s="32" t="s">
        <v>15</v>
      </c>
      <c r="M164" s="32" t="s">
        <v>15</v>
      </c>
      <c r="N164" s="32" t="s">
        <v>15</v>
      </c>
      <c r="O164" s="32" t="s">
        <v>15</v>
      </c>
      <c r="P164" s="32" t="s">
        <v>15</v>
      </c>
      <c r="Q164" s="32" t="s">
        <v>15</v>
      </c>
      <c r="R164" s="32" t="s">
        <v>15</v>
      </c>
      <c r="S164" s="32" t="s">
        <v>15</v>
      </c>
      <c r="T164" s="6" t="s">
        <v>193</v>
      </c>
      <c r="U164" s="6" t="s">
        <v>17</v>
      </c>
    </row>
    <row r="165" spans="1:21" x14ac:dyDescent="0.2">
      <c r="A165" s="4" t="s">
        <v>203</v>
      </c>
      <c r="B165" s="4" t="s">
        <v>192</v>
      </c>
      <c r="C165" s="32" t="s">
        <v>15</v>
      </c>
      <c r="D165" s="5">
        <v>1.2330000000000001E-2</v>
      </c>
      <c r="E165" s="5">
        <v>5.6950392777420429E-2</v>
      </c>
      <c r="F165" s="5">
        <v>2.9763051726518979E-2</v>
      </c>
      <c r="G165" s="5">
        <v>7.992462358828431E-3</v>
      </c>
      <c r="H165" s="5">
        <v>5.0718374574345089E-2</v>
      </c>
      <c r="I165" s="5">
        <v>2.9417375845937452E-3</v>
      </c>
      <c r="J165" s="5">
        <v>0.42565854350126092</v>
      </c>
      <c r="K165" s="5">
        <v>0.46491033409372629</v>
      </c>
      <c r="L165" s="32" t="s">
        <v>15</v>
      </c>
      <c r="M165" s="32" t="s">
        <v>15</v>
      </c>
      <c r="N165" s="32" t="s">
        <v>15</v>
      </c>
      <c r="O165" s="32" t="s">
        <v>15</v>
      </c>
      <c r="P165" s="32" t="s">
        <v>15</v>
      </c>
      <c r="Q165" s="32" t="s">
        <v>15</v>
      </c>
      <c r="R165" s="32" t="s">
        <v>15</v>
      </c>
      <c r="S165" s="32" t="s">
        <v>15</v>
      </c>
      <c r="T165" s="6" t="s">
        <v>193</v>
      </c>
      <c r="U165" s="6" t="s">
        <v>204</v>
      </c>
    </row>
    <row r="166" spans="1:21" x14ac:dyDescent="0.2">
      <c r="A166" s="4" t="s">
        <v>205</v>
      </c>
      <c r="B166" s="4" t="s">
        <v>192</v>
      </c>
      <c r="C166" s="32" t="s">
        <v>60</v>
      </c>
      <c r="D166" s="5">
        <v>3.1829999999999997E-2</v>
      </c>
      <c r="E166" s="5">
        <v>0.29218159203063199</v>
      </c>
      <c r="F166" s="5">
        <v>2.9927338554886228E-2</v>
      </c>
      <c r="G166" s="5">
        <v>3.037559881850968E-2</v>
      </c>
      <c r="H166" s="5">
        <v>0.25465789986951293</v>
      </c>
      <c r="I166" s="5">
        <v>1.586588127237544E-2</v>
      </c>
      <c r="J166" s="5">
        <v>0.70578672986739888</v>
      </c>
      <c r="K166" s="5">
        <v>0.42550653032760027</v>
      </c>
      <c r="L166" s="32" t="s">
        <v>60</v>
      </c>
      <c r="M166" s="32" t="s">
        <v>60</v>
      </c>
      <c r="N166" s="33" t="s">
        <v>60</v>
      </c>
      <c r="O166" s="32" t="s">
        <v>60</v>
      </c>
      <c r="P166" s="32" t="s">
        <v>60</v>
      </c>
      <c r="Q166" s="32" t="s">
        <v>15</v>
      </c>
      <c r="R166" s="32" t="s">
        <v>60</v>
      </c>
      <c r="S166" s="32" t="s">
        <v>15</v>
      </c>
      <c r="T166" s="6" t="s">
        <v>193</v>
      </c>
      <c r="U166" s="6" t="s">
        <v>17</v>
      </c>
    </row>
    <row r="167" spans="1:21" x14ac:dyDescent="0.2">
      <c r="A167" s="4" t="s">
        <v>206</v>
      </c>
      <c r="B167" s="4" t="s">
        <v>192</v>
      </c>
      <c r="C167" s="32" t="s">
        <v>59</v>
      </c>
      <c r="D167" s="5">
        <v>6.1089999999999998E-3</v>
      </c>
      <c r="E167" s="5">
        <v>0.26704483039011012</v>
      </c>
      <c r="F167" s="5">
        <v>2.989059314384096E-2</v>
      </c>
      <c r="G167" s="5">
        <v>2.4542358049141011E-2</v>
      </c>
      <c r="H167" s="5">
        <v>0.1674373259622427</v>
      </c>
      <c r="I167" s="5">
        <v>1.1583876217616021E-2</v>
      </c>
      <c r="J167" s="5">
        <v>0.622361057543804</v>
      </c>
      <c r="K167" s="5">
        <v>0.46535766059963918</v>
      </c>
      <c r="L167" s="32" t="s">
        <v>15</v>
      </c>
      <c r="M167" s="32" t="s">
        <v>60</v>
      </c>
      <c r="N167" s="33" t="s">
        <v>60</v>
      </c>
      <c r="O167" s="32" t="s">
        <v>60</v>
      </c>
      <c r="P167" s="32" t="s">
        <v>15</v>
      </c>
      <c r="Q167" s="32" t="s">
        <v>15</v>
      </c>
      <c r="R167" s="32" t="s">
        <v>60</v>
      </c>
      <c r="S167" s="32" t="s">
        <v>15</v>
      </c>
      <c r="T167" s="6" t="s">
        <v>193</v>
      </c>
      <c r="U167" s="6" t="s">
        <v>17</v>
      </c>
    </row>
    <row r="168" spans="1:21" x14ac:dyDescent="0.2">
      <c r="A168" s="4" t="s">
        <v>207</v>
      </c>
      <c r="B168" s="4" t="s">
        <v>192</v>
      </c>
      <c r="C168" s="32" t="s">
        <v>60</v>
      </c>
      <c r="D168" s="5">
        <v>3.1379999999999998E-2</v>
      </c>
      <c r="E168" s="5">
        <v>0.17558829703472989</v>
      </c>
      <c r="F168" s="5">
        <v>2.984664366887484E-2</v>
      </c>
      <c r="G168" s="5">
        <v>1.551194146510234E-2</v>
      </c>
      <c r="H168" s="5">
        <v>0.1495116527002831</v>
      </c>
      <c r="I168" s="5">
        <v>9.2873330125164688E-3</v>
      </c>
      <c r="J168" s="5">
        <v>0.56672006601786173</v>
      </c>
      <c r="K168" s="5">
        <v>0.46657825664248848</v>
      </c>
      <c r="L168" s="32" t="s">
        <v>60</v>
      </c>
      <c r="M168" s="32" t="s">
        <v>15</v>
      </c>
      <c r="N168" s="33" t="s">
        <v>60</v>
      </c>
      <c r="O168" s="32" t="s">
        <v>15</v>
      </c>
      <c r="P168" s="32" t="s">
        <v>15</v>
      </c>
      <c r="Q168" s="32" t="s">
        <v>15</v>
      </c>
      <c r="R168" s="32" t="s">
        <v>60</v>
      </c>
      <c r="S168" s="32" t="s">
        <v>15</v>
      </c>
      <c r="T168" s="6" t="s">
        <v>193</v>
      </c>
      <c r="U168" s="6" t="s">
        <v>17</v>
      </c>
    </row>
    <row r="169" spans="1:21" x14ac:dyDescent="0.2">
      <c r="A169" s="4" t="s">
        <v>208</v>
      </c>
      <c r="B169" s="4" t="s">
        <v>192</v>
      </c>
      <c r="C169" s="32" t="s">
        <v>60</v>
      </c>
      <c r="D169" s="5">
        <v>1.3040000000000001E-2</v>
      </c>
      <c r="E169" s="5">
        <v>5.382127823155286E-2</v>
      </c>
      <c r="F169" s="5">
        <v>2.9794210790887711E-2</v>
      </c>
      <c r="G169" s="5">
        <v>9.6271984961526398E-3</v>
      </c>
      <c r="H169" s="5">
        <v>5.6645792217484878E-2</v>
      </c>
      <c r="I169" s="5">
        <v>5.5197405070273962E-3</v>
      </c>
      <c r="J169" s="5">
        <v>0.33408984714825318</v>
      </c>
      <c r="K169" s="5">
        <v>0.48709907185429008</v>
      </c>
      <c r="L169" s="32" t="s">
        <v>15</v>
      </c>
      <c r="M169" s="32" t="s">
        <v>15</v>
      </c>
      <c r="N169" s="32" t="s">
        <v>15</v>
      </c>
      <c r="O169" s="32" t="s">
        <v>15</v>
      </c>
      <c r="P169" s="32" t="s">
        <v>15</v>
      </c>
      <c r="Q169" s="32" t="s">
        <v>15</v>
      </c>
      <c r="R169" s="32" t="s">
        <v>15</v>
      </c>
      <c r="S169" s="32" t="s">
        <v>15</v>
      </c>
      <c r="T169" s="6" t="s">
        <v>193</v>
      </c>
      <c r="U169" s="6" t="s">
        <v>17</v>
      </c>
    </row>
    <row r="170" spans="1:21" x14ac:dyDescent="0.2">
      <c r="A170" s="4" t="s">
        <v>209</v>
      </c>
      <c r="B170" s="4" t="s">
        <v>192</v>
      </c>
      <c r="C170" s="32" t="s">
        <v>15</v>
      </c>
      <c r="D170" s="5">
        <v>9.5720000000000006E-3</v>
      </c>
      <c r="E170" s="5">
        <v>0.13508753826119421</v>
      </c>
      <c r="F170" s="5">
        <v>2.983854567225875E-2</v>
      </c>
      <c r="G170" s="5">
        <v>1.315528114191189E-2</v>
      </c>
      <c r="H170" s="5">
        <v>8.4303818316563015E-2</v>
      </c>
      <c r="I170" s="5">
        <v>2.1153880185420439E-3</v>
      </c>
      <c r="J170" s="5">
        <v>0.46978644752693932</v>
      </c>
      <c r="K170" s="5">
        <v>0.46773200088859618</v>
      </c>
      <c r="L170" s="32" t="s">
        <v>15</v>
      </c>
      <c r="M170" s="32" t="s">
        <v>15</v>
      </c>
      <c r="N170" s="32" t="s">
        <v>15</v>
      </c>
      <c r="O170" s="32" t="s">
        <v>15</v>
      </c>
      <c r="P170" s="32" t="s">
        <v>15</v>
      </c>
      <c r="Q170" s="32" t="s">
        <v>15</v>
      </c>
      <c r="R170" s="32" t="s">
        <v>15</v>
      </c>
      <c r="S170" s="32" t="s">
        <v>15</v>
      </c>
      <c r="T170" s="6" t="s">
        <v>193</v>
      </c>
      <c r="U170" s="6" t="s">
        <v>17</v>
      </c>
    </row>
    <row r="171" spans="1:21" x14ac:dyDescent="0.2">
      <c r="A171" s="4" t="s">
        <v>210</v>
      </c>
      <c r="B171" s="4" t="s">
        <v>192</v>
      </c>
      <c r="C171" s="32" t="s">
        <v>15</v>
      </c>
      <c r="D171" s="5">
        <v>9.0100000000000006E-3</v>
      </c>
      <c r="E171" s="5">
        <v>0.1218568272028767</v>
      </c>
      <c r="F171" s="5">
        <v>2.9810182592392289E-2</v>
      </c>
      <c r="G171" s="5">
        <v>1.0627765593622151E-2</v>
      </c>
      <c r="H171" s="5">
        <v>7.8421112351479083E-2</v>
      </c>
      <c r="I171" s="5">
        <v>3.735804300643351E-3</v>
      </c>
      <c r="J171" s="5">
        <v>0.41356440571873992</v>
      </c>
      <c r="K171" s="5">
        <v>0.48171440939761362</v>
      </c>
      <c r="L171" s="32" t="s">
        <v>15</v>
      </c>
      <c r="M171" s="32" t="s">
        <v>15</v>
      </c>
      <c r="N171" s="32" t="s">
        <v>15</v>
      </c>
      <c r="O171" s="32" t="s">
        <v>15</v>
      </c>
      <c r="P171" s="32" t="s">
        <v>15</v>
      </c>
      <c r="Q171" s="32" t="s">
        <v>15</v>
      </c>
      <c r="R171" s="32" t="s">
        <v>15</v>
      </c>
      <c r="S171" s="32" t="s">
        <v>15</v>
      </c>
      <c r="T171" s="6" t="s">
        <v>193</v>
      </c>
      <c r="U171" s="6" t="s">
        <v>204</v>
      </c>
    </row>
    <row r="172" spans="1:21" x14ac:dyDescent="0.2">
      <c r="A172" s="4" t="s">
        <v>211</v>
      </c>
      <c r="B172" s="4" t="s">
        <v>192</v>
      </c>
      <c r="C172" s="32" t="s">
        <v>60</v>
      </c>
      <c r="D172" s="5">
        <v>9.9129999999999996E-2</v>
      </c>
      <c r="E172" s="5">
        <v>0.13261190357197611</v>
      </c>
      <c r="F172" s="5">
        <v>2.979097591347217E-2</v>
      </c>
      <c r="G172" s="5">
        <v>1.7439259514787999E-2</v>
      </c>
      <c r="H172" s="5">
        <v>0.1121430641293301</v>
      </c>
      <c r="I172" s="5">
        <v>7.9248065126631094E-3</v>
      </c>
      <c r="J172" s="5">
        <v>0.51724511196690715</v>
      </c>
      <c r="K172" s="5">
        <v>0.43683223719578002</v>
      </c>
      <c r="L172" s="32" t="s">
        <v>60</v>
      </c>
      <c r="M172" s="32" t="s">
        <v>15</v>
      </c>
      <c r="N172" s="32" t="s">
        <v>15</v>
      </c>
      <c r="O172" s="32" t="s">
        <v>15</v>
      </c>
      <c r="P172" s="32" t="s">
        <v>15</v>
      </c>
      <c r="Q172" s="32" t="s">
        <v>15</v>
      </c>
      <c r="R172" s="32" t="s">
        <v>60</v>
      </c>
      <c r="S172" s="32" t="s">
        <v>15</v>
      </c>
      <c r="T172" s="6" t="s">
        <v>88</v>
      </c>
      <c r="U172" s="6" t="s">
        <v>17</v>
      </c>
    </row>
    <row r="173" spans="1:21" x14ac:dyDescent="0.2">
      <c r="A173" s="4" t="s">
        <v>212</v>
      </c>
      <c r="B173" s="4" t="s">
        <v>192</v>
      </c>
      <c r="C173" s="32" t="s">
        <v>59</v>
      </c>
      <c r="D173" s="5">
        <v>8.1209999999999997E-3</v>
      </c>
      <c r="E173" s="5">
        <v>0.13485177645724661</v>
      </c>
      <c r="F173" s="5">
        <v>2.9759654799891361E-2</v>
      </c>
      <c r="G173" s="5">
        <v>1.7596481178315401E-2</v>
      </c>
      <c r="H173" s="5">
        <v>0.10353966682218101</v>
      </c>
      <c r="I173" s="5">
        <v>4.4748120557913332E-3</v>
      </c>
      <c r="J173" s="5">
        <v>0.51007455049078987</v>
      </c>
      <c r="K173" s="5">
        <v>0.46775550053692849</v>
      </c>
      <c r="L173" s="32" t="s">
        <v>15</v>
      </c>
      <c r="M173" s="32" t="s">
        <v>15</v>
      </c>
      <c r="N173" s="32" t="s">
        <v>15</v>
      </c>
      <c r="O173" s="32" t="s">
        <v>15</v>
      </c>
      <c r="P173" s="32" t="s">
        <v>15</v>
      </c>
      <c r="Q173" s="32" t="s">
        <v>15</v>
      </c>
      <c r="R173" s="32" t="s">
        <v>15</v>
      </c>
      <c r="S173" s="32" t="s">
        <v>15</v>
      </c>
      <c r="T173" s="6" t="s">
        <v>88</v>
      </c>
      <c r="U173" s="6" t="s">
        <v>17</v>
      </c>
    </row>
    <row r="174" spans="1:21" x14ac:dyDescent="0.2">
      <c r="A174" s="4" t="s">
        <v>213</v>
      </c>
      <c r="B174" s="4" t="s">
        <v>192</v>
      </c>
      <c r="C174" s="32" t="s">
        <v>60</v>
      </c>
      <c r="D174" s="5">
        <v>8.0499999999999999E-3</v>
      </c>
      <c r="E174" s="5">
        <v>0.11963932403818479</v>
      </c>
      <c r="F174" s="5">
        <v>2.975044803958481E-2</v>
      </c>
      <c r="G174" s="5">
        <v>1.187472426463144E-2</v>
      </c>
      <c r="H174" s="5">
        <v>9.2036075339945844E-2</v>
      </c>
      <c r="I174" s="5">
        <v>6.0731027754389582E-3</v>
      </c>
      <c r="J174" s="5">
        <v>0.48923316673518602</v>
      </c>
      <c r="K174" s="5">
        <v>0.47179907056434678</v>
      </c>
      <c r="L174" s="32" t="s">
        <v>15</v>
      </c>
      <c r="M174" s="32" t="s">
        <v>15</v>
      </c>
      <c r="N174" s="32" t="s">
        <v>15</v>
      </c>
      <c r="O174" s="32" t="s">
        <v>15</v>
      </c>
      <c r="P174" s="32" t="s">
        <v>15</v>
      </c>
      <c r="Q174" s="32" t="s">
        <v>15</v>
      </c>
      <c r="R174" s="32" t="s">
        <v>15</v>
      </c>
      <c r="S174" s="32" t="s">
        <v>15</v>
      </c>
      <c r="T174" s="6" t="s">
        <v>88</v>
      </c>
      <c r="U174" s="6" t="s">
        <v>17</v>
      </c>
    </row>
    <row r="175" spans="1:21" x14ac:dyDescent="0.2">
      <c r="A175" s="4" t="s">
        <v>214</v>
      </c>
      <c r="B175" s="4" t="s">
        <v>192</v>
      </c>
      <c r="C175" s="32" t="s">
        <v>60</v>
      </c>
      <c r="D175" s="5">
        <v>0.32579999999999998</v>
      </c>
      <c r="E175" s="5">
        <v>0.46908286385142173</v>
      </c>
      <c r="F175" s="5">
        <v>2.9975478367262581E-2</v>
      </c>
      <c r="G175" s="5">
        <v>5.0406109695372889E-2</v>
      </c>
      <c r="H175" s="5">
        <v>0.37411645065489429</v>
      </c>
      <c r="I175" s="5">
        <v>2.278016413434384E-2</v>
      </c>
      <c r="J175" s="5">
        <v>0.87056813584588699</v>
      </c>
      <c r="K175" s="5">
        <v>0.42439296496866508</v>
      </c>
      <c r="L175" s="32" t="s">
        <v>60</v>
      </c>
      <c r="M175" s="32" t="s">
        <v>60</v>
      </c>
      <c r="N175" s="33" t="s">
        <v>60</v>
      </c>
      <c r="O175" s="32" t="s">
        <v>60</v>
      </c>
      <c r="P175" s="32" t="s">
        <v>60</v>
      </c>
      <c r="Q175" s="32" t="s">
        <v>60</v>
      </c>
      <c r="R175" s="32" t="s">
        <v>60</v>
      </c>
      <c r="S175" s="32" t="s">
        <v>15</v>
      </c>
      <c r="T175" s="6" t="s">
        <v>88</v>
      </c>
      <c r="U175" s="6" t="s">
        <v>17</v>
      </c>
    </row>
    <row r="176" spans="1:21" x14ac:dyDescent="0.2">
      <c r="A176" s="4" t="s">
        <v>215</v>
      </c>
      <c r="B176" s="4" t="s">
        <v>192</v>
      </c>
      <c r="C176" s="32" t="s">
        <v>59</v>
      </c>
      <c r="D176" s="5">
        <v>1.1310000000000001E-2</v>
      </c>
      <c r="E176" s="5">
        <v>2.600779509132865E-2</v>
      </c>
      <c r="F176" s="5">
        <v>2.975459064813725E-2</v>
      </c>
      <c r="G176" s="5">
        <v>6.833033309974092E-3</v>
      </c>
      <c r="H176" s="5">
        <v>1.6379104461208129E-2</v>
      </c>
      <c r="I176" s="5">
        <v>2.147253357168334E-3</v>
      </c>
      <c r="J176" s="5">
        <v>0.37063203321458937</v>
      </c>
      <c r="K176" s="5">
        <v>0.48117452890048878</v>
      </c>
      <c r="L176" s="32" t="s">
        <v>15</v>
      </c>
      <c r="M176" s="32" t="s">
        <v>15</v>
      </c>
      <c r="N176" s="32" t="s">
        <v>15</v>
      </c>
      <c r="O176" s="32" t="s">
        <v>15</v>
      </c>
      <c r="P176" s="32" t="s">
        <v>15</v>
      </c>
      <c r="Q176" s="32" t="s">
        <v>15</v>
      </c>
      <c r="R176" s="32" t="s">
        <v>15</v>
      </c>
      <c r="S176" s="32" t="s">
        <v>15</v>
      </c>
      <c r="T176" s="6" t="s">
        <v>88</v>
      </c>
      <c r="U176" s="6" t="s">
        <v>17</v>
      </c>
    </row>
    <row r="177" spans="1:21" x14ac:dyDescent="0.2">
      <c r="A177" s="4" t="s">
        <v>216</v>
      </c>
      <c r="B177" s="4" t="s">
        <v>192</v>
      </c>
      <c r="C177" s="32" t="s">
        <v>60</v>
      </c>
      <c r="D177" s="5">
        <v>4.1489999999999999E-2</v>
      </c>
      <c r="E177" s="5">
        <v>0.17535911045697761</v>
      </c>
      <c r="F177" s="5">
        <v>2.97996271252161E-2</v>
      </c>
      <c r="G177" s="5">
        <v>2.2435838189696199E-2</v>
      </c>
      <c r="H177" s="5">
        <v>0.17085353355463209</v>
      </c>
      <c r="I177" s="5">
        <v>1.0422048390084929E-2</v>
      </c>
      <c r="J177" s="5">
        <v>0.56310619606533996</v>
      </c>
      <c r="K177" s="5">
        <v>0.45788857039316327</v>
      </c>
      <c r="L177" s="32" t="s">
        <v>60</v>
      </c>
      <c r="M177" s="32" t="s">
        <v>15</v>
      </c>
      <c r="N177" s="32" t="s">
        <v>15</v>
      </c>
      <c r="O177" s="32" t="s">
        <v>60</v>
      </c>
      <c r="P177" s="32" t="s">
        <v>15</v>
      </c>
      <c r="Q177" s="32" t="s">
        <v>15</v>
      </c>
      <c r="R177" s="32" t="s">
        <v>60</v>
      </c>
      <c r="S177" s="32" t="s">
        <v>15</v>
      </c>
      <c r="T177" s="6" t="s">
        <v>88</v>
      </c>
      <c r="U177" s="6" t="s">
        <v>17</v>
      </c>
    </row>
    <row r="178" spans="1:21" x14ac:dyDescent="0.2">
      <c r="A178" s="4" t="s">
        <v>217</v>
      </c>
      <c r="B178" s="4" t="s">
        <v>192</v>
      </c>
      <c r="C178" s="33" t="s">
        <v>59</v>
      </c>
      <c r="D178" s="5">
        <v>9.7230000000000007E-3</v>
      </c>
      <c r="E178" s="5">
        <v>0.1184761923984</v>
      </c>
      <c r="F178" s="5">
        <v>2.974239133510451E-2</v>
      </c>
      <c r="G178" s="5">
        <v>1.1274697493850331E-2</v>
      </c>
      <c r="H178" s="5">
        <v>0.1111397162876394</v>
      </c>
      <c r="I178" s="5">
        <v>7.0918479210028314E-3</v>
      </c>
      <c r="J178" s="5">
        <v>0.50186275985879814</v>
      </c>
      <c r="K178" s="5">
        <v>0.47640990798747879</v>
      </c>
      <c r="L178" s="32" t="s">
        <v>15</v>
      </c>
      <c r="M178" s="32" t="s">
        <v>15</v>
      </c>
      <c r="N178" s="32" t="s">
        <v>15</v>
      </c>
      <c r="O178" s="32" t="s">
        <v>15</v>
      </c>
      <c r="P178" s="32" t="s">
        <v>15</v>
      </c>
      <c r="Q178" s="32" t="s">
        <v>15</v>
      </c>
      <c r="R178" s="32" t="s">
        <v>15</v>
      </c>
      <c r="S178" s="32" t="s">
        <v>15</v>
      </c>
      <c r="T178" s="6" t="s">
        <v>88</v>
      </c>
      <c r="U178" s="6" t="s">
        <v>17</v>
      </c>
    </row>
    <row r="179" spans="1:21" x14ac:dyDescent="0.2">
      <c r="A179" s="4" t="s">
        <v>218</v>
      </c>
      <c r="B179" s="4" t="s">
        <v>192</v>
      </c>
      <c r="C179" s="32" t="s">
        <v>60</v>
      </c>
      <c r="D179" s="5">
        <v>8.2179999999999996E-3</v>
      </c>
      <c r="E179" s="5">
        <v>5.8094909260199688E-2</v>
      </c>
      <c r="F179" s="5">
        <v>2.9721414182115029E-2</v>
      </c>
      <c r="G179" s="5">
        <v>7.7514349900533776E-3</v>
      </c>
      <c r="H179" s="5">
        <v>4.956719073898988E-2</v>
      </c>
      <c r="I179" s="5">
        <v>2.7734109273407281E-3</v>
      </c>
      <c r="J179" s="5">
        <v>0.30452726081268022</v>
      </c>
      <c r="K179" s="5">
        <v>0.48921750937318348</v>
      </c>
      <c r="L179" s="32" t="s">
        <v>15</v>
      </c>
      <c r="M179" s="32" t="s">
        <v>15</v>
      </c>
      <c r="N179" s="32" t="s">
        <v>15</v>
      </c>
      <c r="O179" s="32" t="s">
        <v>15</v>
      </c>
      <c r="P179" s="32" t="s">
        <v>15</v>
      </c>
      <c r="Q179" s="32" t="s">
        <v>15</v>
      </c>
      <c r="R179" s="32" t="s">
        <v>15</v>
      </c>
      <c r="S179" s="32" t="s">
        <v>15</v>
      </c>
      <c r="T179" s="6" t="s">
        <v>88</v>
      </c>
      <c r="U179" s="6" t="s">
        <v>17</v>
      </c>
    </row>
    <row r="180" spans="1:21" ht="16" x14ac:dyDescent="0.2">
      <c r="A180" s="10" t="s">
        <v>219</v>
      </c>
      <c r="B180" s="4" t="s">
        <v>220</v>
      </c>
      <c r="C180" s="32" t="s">
        <v>60</v>
      </c>
      <c r="D180" s="5">
        <v>4.401999999999999E-2</v>
      </c>
      <c r="E180" s="5">
        <v>0.2049198897352823</v>
      </c>
      <c r="F180" s="5">
        <v>2.981804622450503E-2</v>
      </c>
      <c r="G180" s="5">
        <v>2.3218167859971588E-2</v>
      </c>
      <c r="H180" s="5">
        <v>0.18927293555716951</v>
      </c>
      <c r="I180" s="5">
        <v>1.086046206770528E-2</v>
      </c>
      <c r="J180" s="5">
        <v>0.59570520440884789</v>
      </c>
      <c r="K180" s="5">
        <v>0.45622625279557932</v>
      </c>
      <c r="L180" s="32" t="s">
        <v>60</v>
      </c>
      <c r="M180" s="32" t="s">
        <v>15</v>
      </c>
      <c r="N180" s="32" t="s">
        <v>15</v>
      </c>
      <c r="O180" s="32" t="s">
        <v>60</v>
      </c>
      <c r="P180" s="32" t="s">
        <v>60</v>
      </c>
      <c r="Q180" s="32" t="s">
        <v>15</v>
      </c>
      <c r="R180" s="32" t="s">
        <v>60</v>
      </c>
      <c r="S180" s="32" t="s">
        <v>15</v>
      </c>
      <c r="T180" s="8" t="s">
        <v>57</v>
      </c>
      <c r="U180" s="6" t="s">
        <v>17</v>
      </c>
    </row>
    <row r="181" spans="1:21" x14ac:dyDescent="0.2">
      <c r="A181" s="7" t="s">
        <v>221</v>
      </c>
      <c r="B181" s="4" t="s">
        <v>220</v>
      </c>
      <c r="C181" s="34" t="s">
        <v>15</v>
      </c>
      <c r="D181" s="5">
        <v>8.6250000000000007E-3</v>
      </c>
      <c r="E181" s="5">
        <v>0.1121057353800476</v>
      </c>
      <c r="F181" s="5">
        <v>2.9806521908433411E-2</v>
      </c>
      <c r="G181" s="5">
        <v>1.365852345590475E-2</v>
      </c>
      <c r="H181" s="5">
        <v>0.11248566310555159</v>
      </c>
      <c r="I181" s="5">
        <v>6.5495743808921337E-3</v>
      </c>
      <c r="J181" s="5">
        <v>0.49508275165380689</v>
      </c>
      <c r="K181" s="5">
        <v>0.47060765842859748</v>
      </c>
      <c r="L181" s="32" t="s">
        <v>15</v>
      </c>
      <c r="M181" s="32" t="s">
        <v>15</v>
      </c>
      <c r="N181" s="32" t="s">
        <v>15</v>
      </c>
      <c r="O181" s="32" t="s">
        <v>15</v>
      </c>
      <c r="P181" s="32" t="s">
        <v>15</v>
      </c>
      <c r="Q181" s="32" t="s">
        <v>15</v>
      </c>
      <c r="R181" s="32" t="s">
        <v>15</v>
      </c>
      <c r="S181" s="32" t="s">
        <v>15</v>
      </c>
      <c r="T181" s="8" t="s">
        <v>57</v>
      </c>
      <c r="U181" s="6" t="s">
        <v>17</v>
      </c>
    </row>
    <row r="182" spans="1:21" x14ac:dyDescent="0.2">
      <c r="A182" s="7" t="s">
        <v>222</v>
      </c>
      <c r="B182" s="4" t="s">
        <v>220</v>
      </c>
      <c r="C182" s="32" t="s">
        <v>59</v>
      </c>
      <c r="D182" s="5">
        <v>1.0919999999999999E-2</v>
      </c>
      <c r="E182" s="5">
        <v>3.6752607318280457E-2</v>
      </c>
      <c r="F182" s="5">
        <v>2.9756146497163641E-2</v>
      </c>
      <c r="G182" s="5">
        <v>6.5071732281511774E-3</v>
      </c>
      <c r="H182" s="5">
        <v>2.5819089853988609E-2</v>
      </c>
      <c r="I182" s="5">
        <v>9.2070911826267147E-3</v>
      </c>
      <c r="J182" s="5">
        <v>0.41612140297246358</v>
      </c>
      <c r="K182" s="5">
        <v>0.48147937534685142</v>
      </c>
      <c r="L182" s="32" t="s">
        <v>15</v>
      </c>
      <c r="M182" s="32" t="s">
        <v>15</v>
      </c>
      <c r="N182" s="32" t="s">
        <v>15</v>
      </c>
      <c r="O182" s="32" t="s">
        <v>15</v>
      </c>
      <c r="P182" s="32" t="s">
        <v>15</v>
      </c>
      <c r="Q182" s="32" t="s">
        <v>15</v>
      </c>
      <c r="R182" s="32" t="s">
        <v>15</v>
      </c>
      <c r="S182" s="32" t="s">
        <v>15</v>
      </c>
      <c r="T182" s="8" t="s">
        <v>57</v>
      </c>
      <c r="U182" s="6" t="s">
        <v>17</v>
      </c>
    </row>
    <row r="183" spans="1:21" x14ac:dyDescent="0.2">
      <c r="A183" s="7" t="s">
        <v>223</v>
      </c>
      <c r="B183" s="4" t="s">
        <v>220</v>
      </c>
      <c r="C183" s="32" t="s">
        <v>60</v>
      </c>
      <c r="D183" s="5">
        <v>1.225E-2</v>
      </c>
      <c r="E183" s="5">
        <v>7.01762716038868E-2</v>
      </c>
      <c r="F183" s="5">
        <v>2.9790997899099191E-2</v>
      </c>
      <c r="G183" s="5">
        <v>1.1604221073802219E-2</v>
      </c>
      <c r="H183" s="5">
        <v>4.7161846295705988E-2</v>
      </c>
      <c r="I183" s="5">
        <v>4.5717084853735936E-3</v>
      </c>
      <c r="J183" s="5">
        <v>0.42974431168439681</v>
      </c>
      <c r="K183" s="5">
        <v>0.48184395603448699</v>
      </c>
      <c r="L183" s="32" t="s">
        <v>15</v>
      </c>
      <c r="M183" s="32" t="s">
        <v>15</v>
      </c>
      <c r="N183" s="32" t="s">
        <v>15</v>
      </c>
      <c r="O183" s="32" t="s">
        <v>15</v>
      </c>
      <c r="P183" s="32" t="s">
        <v>15</v>
      </c>
      <c r="Q183" s="32" t="s">
        <v>15</v>
      </c>
      <c r="R183" s="32" t="s">
        <v>15</v>
      </c>
      <c r="S183" s="32" t="s">
        <v>15</v>
      </c>
      <c r="T183" s="8" t="s">
        <v>57</v>
      </c>
      <c r="U183" s="6" t="s">
        <v>17</v>
      </c>
    </row>
    <row r="184" spans="1:21" x14ac:dyDescent="0.2">
      <c r="A184" s="7" t="s">
        <v>224</v>
      </c>
      <c r="B184" s="4" t="s">
        <v>220</v>
      </c>
      <c r="C184" s="32" t="s">
        <v>60</v>
      </c>
      <c r="D184" s="5">
        <v>1.1939999999999999E-2</v>
      </c>
      <c r="E184" s="5">
        <v>3.2133444948891463E-2</v>
      </c>
      <c r="F184" s="5">
        <v>2.9777170666753072E-2</v>
      </c>
      <c r="G184" s="5">
        <v>1.0514365817806289E-2</v>
      </c>
      <c r="H184" s="5">
        <v>3.102339346034166E-2</v>
      </c>
      <c r="I184" s="5">
        <v>8.4210515191821596E-3</v>
      </c>
      <c r="J184" s="5">
        <v>0.40263393892495059</v>
      </c>
      <c r="K184" s="5">
        <v>0.47697123503381578</v>
      </c>
      <c r="L184" s="32" t="s">
        <v>15</v>
      </c>
      <c r="M184" s="32" t="s">
        <v>15</v>
      </c>
      <c r="N184" s="32" t="s">
        <v>15</v>
      </c>
      <c r="O184" s="32" t="s">
        <v>15</v>
      </c>
      <c r="P184" s="32" t="s">
        <v>15</v>
      </c>
      <c r="Q184" s="32" t="s">
        <v>15</v>
      </c>
      <c r="R184" s="32" t="s">
        <v>15</v>
      </c>
      <c r="S184" s="32" t="s">
        <v>15</v>
      </c>
      <c r="T184" s="8" t="s">
        <v>57</v>
      </c>
      <c r="U184" s="6" t="s">
        <v>17</v>
      </c>
    </row>
    <row r="185" spans="1:21" x14ac:dyDescent="0.2">
      <c r="A185" s="7" t="s">
        <v>225</v>
      </c>
      <c r="B185" s="4" t="s">
        <v>220</v>
      </c>
      <c r="C185" s="32" t="s">
        <v>60</v>
      </c>
      <c r="D185" s="5">
        <v>1.4200000000000001E-2</v>
      </c>
      <c r="E185" s="5">
        <v>8.9458568671630337E-2</v>
      </c>
      <c r="F185" s="5">
        <v>2.980377264642186E-2</v>
      </c>
      <c r="G185" s="5">
        <v>1.139793642532658E-2</v>
      </c>
      <c r="H185" s="5">
        <v>6.9917845323580932E-2</v>
      </c>
      <c r="I185" s="5">
        <v>7.8613440774406903E-3</v>
      </c>
      <c r="J185" s="5">
        <v>0.46286365619455883</v>
      </c>
      <c r="K185" s="5">
        <v>0.47659820730815988</v>
      </c>
      <c r="L185" s="32" t="s">
        <v>15</v>
      </c>
      <c r="M185" s="32" t="s">
        <v>15</v>
      </c>
      <c r="N185" s="32" t="s">
        <v>15</v>
      </c>
      <c r="O185" s="32" t="s">
        <v>15</v>
      </c>
      <c r="P185" s="32" t="s">
        <v>15</v>
      </c>
      <c r="Q185" s="32" t="s">
        <v>15</v>
      </c>
      <c r="R185" s="32" t="s">
        <v>15</v>
      </c>
      <c r="S185" s="32" t="s">
        <v>15</v>
      </c>
      <c r="T185" s="8" t="s">
        <v>57</v>
      </c>
      <c r="U185" s="6" t="s">
        <v>17</v>
      </c>
    </row>
    <row r="186" spans="1:21" x14ac:dyDescent="0.2">
      <c r="A186" s="7" t="s">
        <v>226</v>
      </c>
      <c r="B186" s="4" t="s">
        <v>220</v>
      </c>
      <c r="C186" s="32" t="s">
        <v>60</v>
      </c>
      <c r="D186" s="5">
        <v>5.7370000000000004E-2</v>
      </c>
      <c r="E186" s="5">
        <v>0.1798361895349006</v>
      </c>
      <c r="F186" s="5">
        <v>2.9862574146071231E-2</v>
      </c>
      <c r="G186" s="5">
        <v>1.1142561554716631E-2</v>
      </c>
      <c r="H186" s="5">
        <v>0.1226380243296912</v>
      </c>
      <c r="I186" s="5">
        <v>1.074582543710291E-2</v>
      </c>
      <c r="J186" s="5">
        <v>0.55917052480068286</v>
      </c>
      <c r="K186" s="5">
        <v>0.46315456436613939</v>
      </c>
      <c r="L186" s="32" t="s">
        <v>60</v>
      </c>
      <c r="M186" s="32" t="s">
        <v>15</v>
      </c>
      <c r="N186" s="33" t="s">
        <v>60</v>
      </c>
      <c r="O186" s="32" t="s">
        <v>15</v>
      </c>
      <c r="P186" s="32" t="s">
        <v>15</v>
      </c>
      <c r="Q186" s="32" t="s">
        <v>15</v>
      </c>
      <c r="R186" s="32" t="s">
        <v>60</v>
      </c>
      <c r="S186" s="32" t="s">
        <v>15</v>
      </c>
      <c r="T186" s="8" t="s">
        <v>57</v>
      </c>
      <c r="U186" s="6" t="s">
        <v>17</v>
      </c>
    </row>
    <row r="187" spans="1:21" x14ac:dyDescent="0.2">
      <c r="A187" s="7" t="s">
        <v>227</v>
      </c>
      <c r="B187" s="4" t="s">
        <v>220</v>
      </c>
      <c r="C187" s="32" t="s">
        <v>60</v>
      </c>
      <c r="D187" s="5">
        <v>0.23760000000000001</v>
      </c>
      <c r="E187" s="5">
        <v>0.10726760249752849</v>
      </c>
      <c r="F187" s="5">
        <v>2.9892353156255269E-2</v>
      </c>
      <c r="G187" s="5">
        <v>2.4327916623895961E-2</v>
      </c>
      <c r="H187" s="5">
        <v>6.5825502222479987E-2</v>
      </c>
      <c r="I187" s="5">
        <v>1.423443309388483E-2</v>
      </c>
      <c r="J187" s="5">
        <v>0.49123530030929968</v>
      </c>
      <c r="K187" s="5">
        <v>0.45961406993405751</v>
      </c>
      <c r="L187" s="32" t="s">
        <v>60</v>
      </c>
      <c r="M187" s="32" t="s">
        <v>15</v>
      </c>
      <c r="N187" s="33" t="s">
        <v>60</v>
      </c>
      <c r="O187" s="32" t="s">
        <v>60</v>
      </c>
      <c r="P187" s="32" t="s">
        <v>15</v>
      </c>
      <c r="Q187" s="32" t="s">
        <v>15</v>
      </c>
      <c r="R187" s="32" t="s">
        <v>15</v>
      </c>
      <c r="S187" s="32" t="s">
        <v>15</v>
      </c>
      <c r="T187" s="8" t="s">
        <v>16</v>
      </c>
      <c r="U187" s="6" t="s">
        <v>17</v>
      </c>
    </row>
    <row r="188" spans="1:21" x14ac:dyDescent="0.2">
      <c r="A188" s="7" t="s">
        <v>228</v>
      </c>
      <c r="B188" s="4" t="s">
        <v>220</v>
      </c>
      <c r="C188" s="32" t="s">
        <v>60</v>
      </c>
      <c r="D188" s="5">
        <v>1.328E-2</v>
      </c>
      <c r="E188" s="5">
        <v>1.508655791506271E-2</v>
      </c>
      <c r="F188" s="5">
        <v>2.9746670789583051E-2</v>
      </c>
      <c r="G188" s="5">
        <v>8.7941375905463848E-3</v>
      </c>
      <c r="H188" s="5">
        <v>1.242372732011383E-2</v>
      </c>
      <c r="I188" s="5">
        <v>3.855530634110533E-3</v>
      </c>
      <c r="J188" s="5">
        <v>0.37474346251107188</v>
      </c>
      <c r="K188" s="5">
        <v>0.48839171110892032</v>
      </c>
      <c r="L188" s="32" t="s">
        <v>15</v>
      </c>
      <c r="M188" s="32" t="s">
        <v>15</v>
      </c>
      <c r="N188" s="32" t="s">
        <v>15</v>
      </c>
      <c r="O188" s="32" t="s">
        <v>15</v>
      </c>
      <c r="P188" s="32" t="s">
        <v>15</v>
      </c>
      <c r="Q188" s="32" t="s">
        <v>15</v>
      </c>
      <c r="R188" s="32" t="s">
        <v>15</v>
      </c>
      <c r="S188" s="32" t="s">
        <v>15</v>
      </c>
      <c r="T188" s="8" t="s">
        <v>16</v>
      </c>
      <c r="U188" s="6" t="s">
        <v>17</v>
      </c>
    </row>
    <row r="189" spans="1:21" x14ac:dyDescent="0.2">
      <c r="A189" s="7" t="s">
        <v>229</v>
      </c>
      <c r="B189" s="4" t="s">
        <v>220</v>
      </c>
      <c r="C189" s="32" t="s">
        <v>59</v>
      </c>
      <c r="D189" s="5">
        <v>7.3130000000000009E-3</v>
      </c>
      <c r="E189" s="5">
        <v>0.1535486957967955</v>
      </c>
      <c r="F189" s="5">
        <v>2.9818777663316379E-2</v>
      </c>
      <c r="G189" s="5">
        <v>1.833276958412244E-2</v>
      </c>
      <c r="H189" s="5">
        <v>0.1036532738635441</v>
      </c>
      <c r="I189" s="5">
        <v>1.223826209657103E-2</v>
      </c>
      <c r="J189" s="5">
        <v>0.51759634297842805</v>
      </c>
      <c r="K189" s="5">
        <v>0.47623806603647939</v>
      </c>
      <c r="L189" s="32" t="s">
        <v>15</v>
      </c>
      <c r="M189" s="32" t="s">
        <v>15</v>
      </c>
      <c r="N189" s="32" t="s">
        <v>15</v>
      </c>
      <c r="O189" s="32" t="s">
        <v>15</v>
      </c>
      <c r="P189" s="32" t="s">
        <v>15</v>
      </c>
      <c r="Q189" s="32" t="s">
        <v>15</v>
      </c>
      <c r="R189" s="32" t="s">
        <v>60</v>
      </c>
      <c r="S189" s="32" t="s">
        <v>15</v>
      </c>
      <c r="T189" s="8" t="s">
        <v>16</v>
      </c>
      <c r="U189" s="6" t="s">
        <v>17</v>
      </c>
    </row>
    <row r="190" spans="1:21" x14ac:dyDescent="0.2">
      <c r="A190" s="7" t="s">
        <v>230</v>
      </c>
      <c r="B190" s="4" t="s">
        <v>220</v>
      </c>
      <c r="C190" s="32" t="s">
        <v>60</v>
      </c>
      <c r="D190" s="5">
        <v>9.2359999999999994E-3</v>
      </c>
      <c r="E190" s="5">
        <v>0.1079213459146091</v>
      </c>
      <c r="F190" s="5">
        <v>2.972957948678168E-2</v>
      </c>
      <c r="G190" s="5">
        <v>1.336042352298474E-2</v>
      </c>
      <c r="H190" s="5">
        <v>7.3492625878790005E-2</v>
      </c>
      <c r="I190" s="5">
        <v>1.2900560067745531E-3</v>
      </c>
      <c r="J190" s="5">
        <v>0.46615848255183778</v>
      </c>
      <c r="K190" s="5">
        <v>0.48419752635280672</v>
      </c>
      <c r="L190" s="32" t="s">
        <v>15</v>
      </c>
      <c r="M190" s="32" t="s">
        <v>15</v>
      </c>
      <c r="N190" s="32" t="s">
        <v>15</v>
      </c>
      <c r="O190" s="32" t="s">
        <v>15</v>
      </c>
      <c r="P190" s="32" t="s">
        <v>15</v>
      </c>
      <c r="Q190" s="32" t="s">
        <v>15</v>
      </c>
      <c r="R190" s="32" t="s">
        <v>15</v>
      </c>
      <c r="S190" s="32" t="s">
        <v>15</v>
      </c>
      <c r="T190" s="8" t="s">
        <v>16</v>
      </c>
      <c r="U190" s="6" t="s">
        <v>17</v>
      </c>
    </row>
    <row r="191" spans="1:21" x14ac:dyDescent="0.2">
      <c r="A191" s="7" t="s">
        <v>231</v>
      </c>
      <c r="B191" s="4" t="s">
        <v>220</v>
      </c>
      <c r="C191" s="32" t="s">
        <v>59</v>
      </c>
      <c r="D191" s="5">
        <v>1.2109999999999999E-2</v>
      </c>
      <c r="E191" s="5">
        <v>8.3948521451528618E-2</v>
      </c>
      <c r="F191" s="5">
        <v>2.9770379109765509E-2</v>
      </c>
      <c r="G191" s="5">
        <v>1.6181574221534548E-2</v>
      </c>
      <c r="H191" s="5">
        <v>5.4427574065250207E-2</v>
      </c>
      <c r="I191" s="5">
        <v>4.2927984698735233E-3</v>
      </c>
      <c r="J191" s="5">
        <v>0.44001820725723112</v>
      </c>
      <c r="K191" s="5">
        <v>0.47934918907588059</v>
      </c>
      <c r="L191" s="32" t="s">
        <v>15</v>
      </c>
      <c r="M191" s="32" t="s">
        <v>15</v>
      </c>
      <c r="N191" s="32" t="s">
        <v>15</v>
      </c>
      <c r="O191" s="32" t="s">
        <v>15</v>
      </c>
      <c r="P191" s="32" t="s">
        <v>15</v>
      </c>
      <c r="Q191" s="32" t="s">
        <v>15</v>
      </c>
      <c r="R191" s="32" t="s">
        <v>15</v>
      </c>
      <c r="S191" s="32" t="s">
        <v>15</v>
      </c>
      <c r="T191" s="8" t="s">
        <v>16</v>
      </c>
      <c r="U191" s="6" t="s">
        <v>17</v>
      </c>
    </row>
    <row r="192" spans="1:21" x14ac:dyDescent="0.2">
      <c r="A192" s="7" t="s">
        <v>232</v>
      </c>
      <c r="B192" s="4" t="s">
        <v>220</v>
      </c>
      <c r="C192" s="32" t="s">
        <v>60</v>
      </c>
      <c r="D192" s="5">
        <v>1.242E-2</v>
      </c>
      <c r="E192" s="5">
        <v>3.3037161436694183E-2</v>
      </c>
      <c r="F192" s="5">
        <v>2.975148943038557E-2</v>
      </c>
      <c r="G192" s="5">
        <v>1.4756820904150531E-2</v>
      </c>
      <c r="H192" s="5">
        <v>2.3805531223293808E-2</v>
      </c>
      <c r="I192" s="5">
        <v>7.9572353106333212E-3</v>
      </c>
      <c r="J192" s="5">
        <v>0.37602180638752353</v>
      </c>
      <c r="K192" s="5">
        <v>0.47943363947598511</v>
      </c>
      <c r="L192" s="32" t="s">
        <v>15</v>
      </c>
      <c r="M192" s="32" t="s">
        <v>15</v>
      </c>
      <c r="N192" s="32" t="s">
        <v>15</v>
      </c>
      <c r="O192" s="32" t="s">
        <v>15</v>
      </c>
      <c r="P192" s="32" t="s">
        <v>15</v>
      </c>
      <c r="Q192" s="32" t="s">
        <v>15</v>
      </c>
      <c r="R192" s="32" t="s">
        <v>15</v>
      </c>
      <c r="S192" s="32" t="s">
        <v>15</v>
      </c>
      <c r="T192" s="8" t="s">
        <v>16</v>
      </c>
      <c r="U192" s="6" t="s">
        <v>17</v>
      </c>
    </row>
    <row r="193" spans="1:21" ht="16" x14ac:dyDescent="0.2">
      <c r="A193" s="10" t="s">
        <v>233</v>
      </c>
      <c r="B193" s="4" t="s">
        <v>220</v>
      </c>
      <c r="C193" s="32" t="s">
        <v>60</v>
      </c>
      <c r="D193" s="5">
        <v>0.45429999999999998</v>
      </c>
      <c r="E193" s="5">
        <v>0.34287232471812767</v>
      </c>
      <c r="F193" s="5">
        <v>2.98529278353547E-2</v>
      </c>
      <c r="G193" s="5">
        <v>4.92210481613225E-2</v>
      </c>
      <c r="H193" s="5">
        <v>0.2402340612749608</v>
      </c>
      <c r="I193" s="5">
        <v>2.831507193203156E-2</v>
      </c>
      <c r="J193" s="5">
        <v>0.77802839890970354</v>
      </c>
      <c r="K193" s="5">
        <v>0.44175431062273851</v>
      </c>
      <c r="L193" s="32" t="s">
        <v>60</v>
      </c>
      <c r="M193" s="32" t="s">
        <v>60</v>
      </c>
      <c r="N193" s="33" t="s">
        <v>60</v>
      </c>
      <c r="O193" s="32" t="s">
        <v>60</v>
      </c>
      <c r="P193" s="32" t="s">
        <v>60</v>
      </c>
      <c r="Q193" s="32" t="s">
        <v>60</v>
      </c>
      <c r="R193" s="32" t="s">
        <v>60</v>
      </c>
      <c r="S193" s="32" t="s">
        <v>15</v>
      </c>
      <c r="T193" s="8" t="s">
        <v>19</v>
      </c>
      <c r="U193" s="6" t="s">
        <v>17</v>
      </c>
    </row>
    <row r="194" spans="1:21" x14ac:dyDescent="0.2">
      <c r="A194" s="7" t="s">
        <v>234</v>
      </c>
      <c r="B194" s="4" t="s">
        <v>220</v>
      </c>
      <c r="C194" s="32" t="s">
        <v>60</v>
      </c>
      <c r="D194" s="5">
        <v>0.53449999999999998</v>
      </c>
      <c r="E194" s="5">
        <v>0.35249686429559729</v>
      </c>
      <c r="F194" s="5">
        <v>2.9892555821167208E-2</v>
      </c>
      <c r="G194" s="5">
        <v>4.7940433227833409E-2</v>
      </c>
      <c r="H194" s="5">
        <v>0.26298161880719351</v>
      </c>
      <c r="I194" s="5">
        <v>2.6519160964677099E-2</v>
      </c>
      <c r="J194" s="5">
        <v>0.80468171418294232</v>
      </c>
      <c r="K194" s="5">
        <v>0.44562391741973267</v>
      </c>
      <c r="L194" s="32" t="s">
        <v>60</v>
      </c>
      <c r="M194" s="32" t="s">
        <v>60</v>
      </c>
      <c r="N194" s="33" t="s">
        <v>60</v>
      </c>
      <c r="O194" s="32" t="s">
        <v>60</v>
      </c>
      <c r="P194" s="32" t="s">
        <v>60</v>
      </c>
      <c r="Q194" s="32" t="s">
        <v>60</v>
      </c>
      <c r="R194" s="32" t="s">
        <v>60</v>
      </c>
      <c r="S194" s="32" t="s">
        <v>15</v>
      </c>
      <c r="T194" s="8" t="s">
        <v>19</v>
      </c>
      <c r="U194" s="6" t="s">
        <v>17</v>
      </c>
    </row>
    <row r="195" spans="1:21" x14ac:dyDescent="0.2">
      <c r="A195" s="7" t="s">
        <v>235</v>
      </c>
      <c r="B195" s="4" t="s">
        <v>220</v>
      </c>
      <c r="C195" s="32" t="s">
        <v>60</v>
      </c>
      <c r="D195" s="5">
        <v>6.7930000000000004E-3</v>
      </c>
      <c r="E195" s="5">
        <v>3.5166563764270881E-2</v>
      </c>
      <c r="F195" s="5">
        <v>2.9768972691250169E-2</v>
      </c>
      <c r="G195" s="5">
        <v>5.2880584138110809E-3</v>
      </c>
      <c r="H195" s="5">
        <v>3.118610873598681E-2</v>
      </c>
      <c r="I195" s="5">
        <v>2.4534463101092848E-3</v>
      </c>
      <c r="J195" s="5">
        <v>0.3563605260498704</v>
      </c>
      <c r="K195" s="5">
        <v>0.47987706797520913</v>
      </c>
      <c r="L195" s="32" t="s">
        <v>15</v>
      </c>
      <c r="M195" s="32" t="s">
        <v>15</v>
      </c>
      <c r="N195" s="32" t="s">
        <v>15</v>
      </c>
      <c r="O195" s="32" t="s">
        <v>15</v>
      </c>
      <c r="P195" s="32" t="s">
        <v>15</v>
      </c>
      <c r="Q195" s="32" t="s">
        <v>15</v>
      </c>
      <c r="R195" s="32" t="s">
        <v>15</v>
      </c>
      <c r="S195" s="32" t="s">
        <v>15</v>
      </c>
      <c r="T195" s="8" t="s">
        <v>16</v>
      </c>
      <c r="U195" s="6" t="s">
        <v>17</v>
      </c>
    </row>
    <row r="196" spans="1:21" x14ac:dyDescent="0.2">
      <c r="A196" s="7" t="s">
        <v>236</v>
      </c>
      <c r="B196" s="4" t="s">
        <v>220</v>
      </c>
      <c r="C196" s="32" t="s">
        <v>60</v>
      </c>
      <c r="D196" s="5">
        <v>8.5050000000000004E-3</v>
      </c>
      <c r="E196" s="5">
        <v>0.19266597006329961</v>
      </c>
      <c r="F196" s="5">
        <v>2.9824444710624721E-2</v>
      </c>
      <c r="G196" s="5">
        <v>3.7339135673594613E-2</v>
      </c>
      <c r="H196" s="5">
        <v>0.1447218552109289</v>
      </c>
      <c r="I196" s="5">
        <v>4.0284380024155049E-3</v>
      </c>
      <c r="J196" s="5">
        <v>0.60750522529229878</v>
      </c>
      <c r="K196" s="5">
        <v>0.45630114903157742</v>
      </c>
      <c r="L196" s="32" t="s">
        <v>15</v>
      </c>
      <c r="M196" s="32" t="s">
        <v>15</v>
      </c>
      <c r="N196" s="32" t="s">
        <v>15</v>
      </c>
      <c r="O196" s="32" t="s">
        <v>60</v>
      </c>
      <c r="P196" s="32" t="s">
        <v>15</v>
      </c>
      <c r="Q196" s="32" t="s">
        <v>15</v>
      </c>
      <c r="R196" s="32" t="s">
        <v>60</v>
      </c>
      <c r="S196" s="32" t="s">
        <v>15</v>
      </c>
      <c r="T196" s="8" t="s">
        <v>16</v>
      </c>
      <c r="U196" s="6" t="s">
        <v>17</v>
      </c>
    </row>
    <row r="197" spans="1:21" x14ac:dyDescent="0.2">
      <c r="A197" s="7" t="s">
        <v>237</v>
      </c>
      <c r="B197" s="4" t="s">
        <v>220</v>
      </c>
      <c r="C197" s="32" t="s">
        <v>60</v>
      </c>
      <c r="D197" s="5">
        <v>1.5699999999999999E-2</v>
      </c>
      <c r="E197" s="5">
        <v>0.21217073759092431</v>
      </c>
      <c r="F197" s="5">
        <v>2.9786488121882781E-2</v>
      </c>
      <c r="G197" s="5">
        <v>1.4974846392145431E-2</v>
      </c>
      <c r="H197" s="5">
        <v>0.13988898652119189</v>
      </c>
      <c r="I197" s="5">
        <v>9.6020470144190188E-3</v>
      </c>
      <c r="J197" s="5">
        <v>0.5933999396930919</v>
      </c>
      <c r="K197" s="5">
        <v>0.46779678905420502</v>
      </c>
      <c r="L197" s="32" t="s">
        <v>15</v>
      </c>
      <c r="M197" s="32" t="s">
        <v>15</v>
      </c>
      <c r="N197" s="32" t="s">
        <v>15</v>
      </c>
      <c r="O197" s="32" t="s">
        <v>15</v>
      </c>
      <c r="P197" s="32" t="s">
        <v>15</v>
      </c>
      <c r="Q197" s="32" t="s">
        <v>15</v>
      </c>
      <c r="R197" s="32" t="s">
        <v>60</v>
      </c>
      <c r="S197" s="32" t="s">
        <v>15</v>
      </c>
      <c r="T197" s="8" t="s">
        <v>21</v>
      </c>
      <c r="U197" s="6" t="s">
        <v>17</v>
      </c>
    </row>
    <row r="198" spans="1:21" x14ac:dyDescent="0.2">
      <c r="A198" s="7" t="s">
        <v>238</v>
      </c>
      <c r="B198" s="4" t="s">
        <v>220</v>
      </c>
      <c r="C198" s="32" t="s">
        <v>60</v>
      </c>
      <c r="D198" s="5">
        <v>8.0479999999999996E-3</v>
      </c>
      <c r="E198" s="5">
        <v>2.6823768094643392E-2</v>
      </c>
      <c r="F198" s="5">
        <v>2.981908898016333E-2</v>
      </c>
      <c r="G198" s="5">
        <v>5.5391735721262592E-3</v>
      </c>
      <c r="H198" s="5">
        <v>1.817388329054842E-2</v>
      </c>
      <c r="I198" s="5">
        <v>3.279085960396797E-3</v>
      </c>
      <c r="J198" s="5">
        <v>0.37435222674507851</v>
      </c>
      <c r="K198" s="5">
        <v>0.47706280080901292</v>
      </c>
      <c r="L198" s="32" t="s">
        <v>15</v>
      </c>
      <c r="M198" s="32" t="s">
        <v>15</v>
      </c>
      <c r="N198" s="32" t="s">
        <v>15</v>
      </c>
      <c r="O198" s="32" t="s">
        <v>15</v>
      </c>
      <c r="P198" s="32" t="s">
        <v>15</v>
      </c>
      <c r="Q198" s="32" t="s">
        <v>15</v>
      </c>
      <c r="R198" s="32" t="s">
        <v>15</v>
      </c>
      <c r="S198" s="32" t="s">
        <v>15</v>
      </c>
      <c r="T198" s="8" t="s">
        <v>16</v>
      </c>
      <c r="U198" s="6" t="s">
        <v>17</v>
      </c>
    </row>
    <row r="199" spans="1:21" x14ac:dyDescent="0.2">
      <c r="A199" s="7" t="s">
        <v>239</v>
      </c>
      <c r="B199" s="4" t="s">
        <v>220</v>
      </c>
      <c r="C199" s="32" t="s">
        <v>60</v>
      </c>
      <c r="D199" s="5">
        <v>1.102E-2</v>
      </c>
      <c r="E199" s="5">
        <v>0.1073968372702699</v>
      </c>
      <c r="F199" s="5">
        <v>2.9782738954798299E-2</v>
      </c>
      <c r="G199" s="5">
        <v>2.781445368205351E-2</v>
      </c>
      <c r="H199" s="5">
        <v>9.9143196745931389E-2</v>
      </c>
      <c r="I199" s="5">
        <v>6.7975699527108241E-3</v>
      </c>
      <c r="J199" s="5">
        <v>0.49110530039535399</v>
      </c>
      <c r="K199" s="5">
        <v>0.46378290847853199</v>
      </c>
      <c r="L199" s="32" t="s">
        <v>15</v>
      </c>
      <c r="M199" s="32" t="s">
        <v>15</v>
      </c>
      <c r="N199" s="32" t="s">
        <v>15</v>
      </c>
      <c r="O199" s="32" t="s">
        <v>60</v>
      </c>
      <c r="P199" s="32" t="s">
        <v>15</v>
      </c>
      <c r="Q199" s="32" t="s">
        <v>15</v>
      </c>
      <c r="R199" s="32" t="s">
        <v>15</v>
      </c>
      <c r="S199" s="32" t="s">
        <v>15</v>
      </c>
      <c r="T199" s="8" t="s">
        <v>16</v>
      </c>
      <c r="U199" s="6" t="s">
        <v>17</v>
      </c>
    </row>
    <row r="200" spans="1:21" x14ac:dyDescent="0.2">
      <c r="A200" s="7" t="s">
        <v>240</v>
      </c>
      <c r="B200" s="4" t="s">
        <v>220</v>
      </c>
      <c r="C200" s="32" t="s">
        <v>60</v>
      </c>
      <c r="D200" s="5">
        <v>7.0830000000000004E-2</v>
      </c>
      <c r="E200" s="5">
        <v>0.12899454709973049</v>
      </c>
      <c r="F200" s="5">
        <v>2.9845959549680529E-2</v>
      </c>
      <c r="G200" s="5">
        <v>1.092153493524693E-2</v>
      </c>
      <c r="H200" s="5">
        <v>0.1021100050392459</v>
      </c>
      <c r="I200" s="5">
        <v>7.3563911190820171E-3</v>
      </c>
      <c r="J200" s="5">
        <v>0.525916898371248</v>
      </c>
      <c r="K200" s="5">
        <v>0.46126445208333888</v>
      </c>
      <c r="L200" s="32" t="s">
        <v>60</v>
      </c>
      <c r="M200" s="32" t="s">
        <v>15</v>
      </c>
      <c r="N200" s="33" t="s">
        <v>60</v>
      </c>
      <c r="O200" s="32" t="s">
        <v>15</v>
      </c>
      <c r="P200" s="32" t="s">
        <v>15</v>
      </c>
      <c r="Q200" s="32" t="s">
        <v>15</v>
      </c>
      <c r="R200" s="32" t="s">
        <v>60</v>
      </c>
      <c r="S200" s="32" t="s">
        <v>15</v>
      </c>
      <c r="T200" s="8" t="s">
        <v>21</v>
      </c>
      <c r="U200" s="6" t="s">
        <v>17</v>
      </c>
    </row>
    <row r="201" spans="1:21" x14ac:dyDescent="0.2">
      <c r="A201" s="4" t="s">
        <v>241</v>
      </c>
      <c r="B201" s="4" t="s">
        <v>220</v>
      </c>
      <c r="C201" s="32" t="s">
        <v>60</v>
      </c>
      <c r="D201" s="5">
        <v>6.4099999999999999E-3</v>
      </c>
      <c r="E201" s="5">
        <v>6.0055326364573468E-2</v>
      </c>
      <c r="F201" s="5">
        <v>2.9777250289807041E-2</v>
      </c>
      <c r="G201" s="5">
        <v>7.3402861463948308E-3</v>
      </c>
      <c r="H201" s="5">
        <v>4.103577798365092E-2</v>
      </c>
      <c r="I201" s="5">
        <v>5.1405746908031154E-3</v>
      </c>
      <c r="J201" s="5">
        <v>0.36603316360563237</v>
      </c>
      <c r="K201" s="5">
        <v>0.4855103210879208</v>
      </c>
      <c r="L201" s="32" t="s">
        <v>15</v>
      </c>
      <c r="M201" s="32" t="s">
        <v>15</v>
      </c>
      <c r="N201" s="32" t="s">
        <v>15</v>
      </c>
      <c r="O201" s="32" t="s">
        <v>15</v>
      </c>
      <c r="P201" s="32" t="s">
        <v>15</v>
      </c>
      <c r="Q201" s="32" t="s">
        <v>15</v>
      </c>
      <c r="R201" s="32" t="s">
        <v>15</v>
      </c>
      <c r="S201" s="32" t="s">
        <v>15</v>
      </c>
      <c r="T201" s="6" t="s">
        <v>242</v>
      </c>
      <c r="U201" s="6" t="s">
        <v>17</v>
      </c>
    </row>
    <row r="202" spans="1:21" x14ac:dyDescent="0.2">
      <c r="A202" s="4" t="s">
        <v>243</v>
      </c>
      <c r="B202" s="4" t="s">
        <v>220</v>
      </c>
      <c r="C202" s="32" t="s">
        <v>60</v>
      </c>
      <c r="D202" s="5">
        <v>7.8840000000000004E-3</v>
      </c>
      <c r="E202" s="5">
        <v>1.8604680068262072E-2</v>
      </c>
      <c r="F202" s="5">
        <v>2.9787157590209359E-2</v>
      </c>
      <c r="G202" s="5">
        <v>9.9276343399017798E-3</v>
      </c>
      <c r="H202" s="5">
        <v>9.9550484148906385E-3</v>
      </c>
      <c r="I202" s="5">
        <v>4.2414193968062404E-3</v>
      </c>
      <c r="J202" s="5">
        <v>0.38646030490176347</v>
      </c>
      <c r="K202" s="5">
        <v>0.47604812310364841</v>
      </c>
      <c r="L202" s="32" t="s">
        <v>15</v>
      </c>
      <c r="M202" s="32" t="s">
        <v>15</v>
      </c>
      <c r="N202" s="32" t="s">
        <v>15</v>
      </c>
      <c r="O202" s="32" t="s">
        <v>15</v>
      </c>
      <c r="P202" s="32" t="s">
        <v>15</v>
      </c>
      <c r="Q202" s="32" t="s">
        <v>15</v>
      </c>
      <c r="R202" s="32" t="s">
        <v>15</v>
      </c>
      <c r="S202" s="32" t="s">
        <v>15</v>
      </c>
      <c r="T202" s="6" t="s">
        <v>242</v>
      </c>
      <c r="U202" s="6" t="s">
        <v>17</v>
      </c>
    </row>
    <row r="203" spans="1:21" x14ac:dyDescent="0.2">
      <c r="A203" s="4" t="s">
        <v>244</v>
      </c>
      <c r="B203" s="4" t="s">
        <v>220</v>
      </c>
      <c r="C203" s="32" t="s">
        <v>60</v>
      </c>
      <c r="D203" s="5">
        <v>0</v>
      </c>
      <c r="E203" s="5">
        <v>9.6742933933660014E-2</v>
      </c>
      <c r="F203" s="5">
        <v>2.98079163742037E-2</v>
      </c>
      <c r="G203" s="5">
        <v>7.4540172037506208E-3</v>
      </c>
      <c r="H203" s="5">
        <v>3.7349429050840939E-2</v>
      </c>
      <c r="I203" s="5">
        <v>3.7063055873398859E-3</v>
      </c>
      <c r="J203" s="5">
        <v>0.47298870766094692</v>
      </c>
      <c r="K203" s="5">
        <v>0.47614365093918709</v>
      </c>
      <c r="L203" s="32" t="s">
        <v>15</v>
      </c>
      <c r="M203" s="32" t="s">
        <v>15</v>
      </c>
      <c r="N203" s="32" t="s">
        <v>15</v>
      </c>
      <c r="O203" s="32" t="s">
        <v>15</v>
      </c>
      <c r="P203" s="32" t="s">
        <v>15</v>
      </c>
      <c r="Q203" s="32" t="s">
        <v>15</v>
      </c>
      <c r="R203" s="32" t="s">
        <v>15</v>
      </c>
      <c r="S203" s="32" t="s">
        <v>15</v>
      </c>
      <c r="T203" s="6" t="s">
        <v>245</v>
      </c>
      <c r="U203" s="6" t="s">
        <v>17</v>
      </c>
    </row>
    <row r="204" spans="1:21" x14ac:dyDescent="0.2">
      <c r="A204" s="4" t="s">
        <v>246</v>
      </c>
      <c r="B204" s="4" t="s">
        <v>220</v>
      </c>
      <c r="C204" s="32" t="s">
        <v>60</v>
      </c>
      <c r="D204" s="5">
        <v>1.163E-2</v>
      </c>
      <c r="E204" s="5">
        <v>0.1155763290472302</v>
      </c>
      <c r="F204" s="5">
        <v>2.979832305704214E-2</v>
      </c>
      <c r="G204" s="5">
        <v>1.05565937191585E-2</v>
      </c>
      <c r="H204" s="5">
        <v>8.594366567420203E-2</v>
      </c>
      <c r="I204" s="5">
        <v>1.3152952857524901E-2</v>
      </c>
      <c r="J204" s="5">
        <v>0.50736738674212167</v>
      </c>
      <c r="K204" s="5">
        <v>0.46953911491840961</v>
      </c>
      <c r="L204" s="32" t="s">
        <v>15</v>
      </c>
      <c r="M204" s="32" t="s">
        <v>15</v>
      </c>
      <c r="N204" s="32" t="s">
        <v>15</v>
      </c>
      <c r="O204" s="32" t="s">
        <v>15</v>
      </c>
      <c r="P204" s="32" t="s">
        <v>15</v>
      </c>
      <c r="Q204" s="32" t="s">
        <v>15</v>
      </c>
      <c r="R204" s="32" t="s">
        <v>15</v>
      </c>
      <c r="S204" s="32" t="s">
        <v>15</v>
      </c>
      <c r="T204" s="6" t="s">
        <v>245</v>
      </c>
      <c r="U204" s="6" t="s">
        <v>17</v>
      </c>
    </row>
    <row r="205" spans="1:21" x14ac:dyDescent="0.2">
      <c r="A205" s="4" t="s">
        <v>247</v>
      </c>
      <c r="B205" s="4" t="s">
        <v>220</v>
      </c>
      <c r="C205" s="32" t="s">
        <v>60</v>
      </c>
      <c r="D205" s="5">
        <v>7.5890000000000003E-3</v>
      </c>
      <c r="E205" s="5">
        <v>0.15451320555424211</v>
      </c>
      <c r="F205" s="5">
        <v>2.9747976228551399E-2</v>
      </c>
      <c r="G205" s="5">
        <v>1.589579170010922E-2</v>
      </c>
      <c r="H205" s="5">
        <v>8.5701571118603118E-2</v>
      </c>
      <c r="I205" s="5">
        <v>7.5856153434135367E-3</v>
      </c>
      <c r="J205" s="5">
        <v>0.53547853044735483</v>
      </c>
      <c r="K205" s="5">
        <v>0.46602447351065462</v>
      </c>
      <c r="L205" s="32" t="s">
        <v>15</v>
      </c>
      <c r="M205" s="32" t="s">
        <v>15</v>
      </c>
      <c r="N205" s="32" t="s">
        <v>15</v>
      </c>
      <c r="O205" s="32" t="s">
        <v>15</v>
      </c>
      <c r="P205" s="32" t="s">
        <v>15</v>
      </c>
      <c r="Q205" s="32" t="s">
        <v>15</v>
      </c>
      <c r="R205" s="32" t="s">
        <v>60</v>
      </c>
      <c r="S205" s="32" t="s">
        <v>15</v>
      </c>
      <c r="T205" s="6" t="s">
        <v>242</v>
      </c>
      <c r="U205" s="6" t="s">
        <v>17</v>
      </c>
    </row>
    <row r="206" spans="1:21" x14ac:dyDescent="0.2">
      <c r="A206" s="4" t="s">
        <v>248</v>
      </c>
      <c r="B206" s="4" t="s">
        <v>220</v>
      </c>
      <c r="C206" s="32" t="s">
        <v>60</v>
      </c>
      <c r="D206" s="5">
        <v>4.6440000000000002E-2</v>
      </c>
      <c r="E206" s="5">
        <v>0.1482648481805354</v>
      </c>
      <c r="F206" s="5">
        <v>2.989476743508911E-2</v>
      </c>
      <c r="G206" s="5">
        <v>2.9004917172371969E-2</v>
      </c>
      <c r="H206" s="5">
        <v>0.111147180305878</v>
      </c>
      <c r="I206" s="5">
        <v>1.6070805929465311E-2</v>
      </c>
      <c r="J206" s="5">
        <v>0.53854061957781119</v>
      </c>
      <c r="K206" s="5">
        <v>0.45841896633862522</v>
      </c>
      <c r="L206" s="32" t="s">
        <v>60</v>
      </c>
      <c r="M206" s="32" t="s">
        <v>15</v>
      </c>
      <c r="N206" s="33" t="s">
        <v>60</v>
      </c>
      <c r="O206" s="32" t="s">
        <v>60</v>
      </c>
      <c r="P206" s="32" t="s">
        <v>15</v>
      </c>
      <c r="Q206" s="32" t="s">
        <v>15</v>
      </c>
      <c r="R206" s="32" t="s">
        <v>60</v>
      </c>
      <c r="S206" s="32" t="s">
        <v>15</v>
      </c>
      <c r="T206" s="6" t="s">
        <v>242</v>
      </c>
      <c r="U206" s="6" t="s">
        <v>17</v>
      </c>
    </row>
    <row r="207" spans="1:21" x14ac:dyDescent="0.2">
      <c r="A207" s="4" t="s">
        <v>249</v>
      </c>
      <c r="B207" s="4" t="s">
        <v>220</v>
      </c>
      <c r="C207" s="32" t="s">
        <v>60</v>
      </c>
      <c r="D207" s="5">
        <v>1.359E-2</v>
      </c>
      <c r="E207" s="5">
        <v>5.6733007930243218E-2</v>
      </c>
      <c r="F207" s="5">
        <v>2.9740412013417459E-2</v>
      </c>
      <c r="G207" s="5">
        <v>6.4179057488946683E-3</v>
      </c>
      <c r="H207" s="5">
        <v>5.000914315622406E-2</v>
      </c>
      <c r="I207" s="5">
        <v>3.6524813321587588E-3</v>
      </c>
      <c r="J207" s="5">
        <v>0.32966759945091523</v>
      </c>
      <c r="K207" s="5">
        <v>0.48696210773044418</v>
      </c>
      <c r="L207" s="32" t="s">
        <v>15</v>
      </c>
      <c r="M207" s="32" t="s">
        <v>15</v>
      </c>
      <c r="N207" s="32" t="s">
        <v>15</v>
      </c>
      <c r="O207" s="32" t="s">
        <v>15</v>
      </c>
      <c r="P207" s="32" t="s">
        <v>15</v>
      </c>
      <c r="Q207" s="32" t="s">
        <v>15</v>
      </c>
      <c r="R207" s="32" t="s">
        <v>15</v>
      </c>
      <c r="S207" s="32" t="s">
        <v>15</v>
      </c>
      <c r="T207" s="6" t="s">
        <v>242</v>
      </c>
      <c r="U207" s="6" t="s">
        <v>17</v>
      </c>
    </row>
    <row r="208" spans="1:21" x14ac:dyDescent="0.2">
      <c r="A208" s="4" t="s">
        <v>250</v>
      </c>
      <c r="B208" s="4" t="s">
        <v>220</v>
      </c>
      <c r="C208" s="32" t="s">
        <v>60</v>
      </c>
      <c r="D208" s="5">
        <v>6.5409999999999999E-3</v>
      </c>
      <c r="E208" s="5">
        <v>3.0576302273355761E-2</v>
      </c>
      <c r="F208" s="5">
        <v>2.9790888122031699E-2</v>
      </c>
      <c r="G208" s="5">
        <v>5.0703739066641097E-3</v>
      </c>
      <c r="H208" s="5">
        <v>1.5282525306526349E-2</v>
      </c>
      <c r="I208" s="5">
        <v>2.6516037723724579E-3</v>
      </c>
      <c r="J208" s="5">
        <v>0.39722403265861023</v>
      </c>
      <c r="K208" s="5">
        <v>0.48000808408988188</v>
      </c>
      <c r="L208" s="32" t="s">
        <v>15</v>
      </c>
      <c r="M208" s="32" t="s">
        <v>15</v>
      </c>
      <c r="N208" s="32" t="s">
        <v>15</v>
      </c>
      <c r="O208" s="32" t="s">
        <v>15</v>
      </c>
      <c r="P208" s="32" t="s">
        <v>15</v>
      </c>
      <c r="Q208" s="32" t="s">
        <v>15</v>
      </c>
      <c r="R208" s="32" t="s">
        <v>15</v>
      </c>
      <c r="S208" s="32" t="s">
        <v>15</v>
      </c>
      <c r="T208" s="6" t="s">
        <v>242</v>
      </c>
      <c r="U208" s="6" t="s">
        <v>17</v>
      </c>
    </row>
    <row r="209" spans="1:21" x14ac:dyDescent="0.2">
      <c r="A209" s="4" t="s">
        <v>251</v>
      </c>
      <c r="B209" s="4" t="s">
        <v>220</v>
      </c>
      <c r="C209" s="32" t="s">
        <v>60</v>
      </c>
      <c r="D209" s="5">
        <v>1.04E-2</v>
      </c>
      <c r="E209" s="5">
        <v>3.9753755157656959E-2</v>
      </c>
      <c r="F209" s="5">
        <v>2.9752096265023158E-2</v>
      </c>
      <c r="G209" s="5">
        <v>5.5868675735448372E-3</v>
      </c>
      <c r="H209" s="5">
        <v>3.2776121479023111E-2</v>
      </c>
      <c r="I209" s="5">
        <v>3.2641263410477929E-3</v>
      </c>
      <c r="J209" s="5">
        <v>0.41709861828338562</v>
      </c>
      <c r="K209" s="5">
        <v>0.47383415353711161</v>
      </c>
      <c r="L209" s="32" t="s">
        <v>15</v>
      </c>
      <c r="M209" s="32" t="s">
        <v>15</v>
      </c>
      <c r="N209" s="32" t="s">
        <v>15</v>
      </c>
      <c r="O209" s="32" t="s">
        <v>15</v>
      </c>
      <c r="P209" s="32" t="s">
        <v>15</v>
      </c>
      <c r="Q209" s="32" t="s">
        <v>15</v>
      </c>
      <c r="R209" s="32" t="s">
        <v>15</v>
      </c>
      <c r="S209" s="32" t="s">
        <v>15</v>
      </c>
      <c r="T209" s="6" t="s">
        <v>242</v>
      </c>
      <c r="U209" s="6" t="s">
        <v>17</v>
      </c>
    </row>
    <row r="210" spans="1:21" x14ac:dyDescent="0.2">
      <c r="A210" s="4" t="s">
        <v>252</v>
      </c>
      <c r="B210" s="4" t="s">
        <v>220</v>
      </c>
      <c r="C210" s="32" t="s">
        <v>60</v>
      </c>
      <c r="D210" s="5">
        <v>3.6400000000000002E-2</v>
      </c>
      <c r="E210" s="5">
        <v>0.13550841019655191</v>
      </c>
      <c r="F210" s="5">
        <v>2.9829307876104071E-2</v>
      </c>
      <c r="G210" s="5">
        <v>1.463439682042663E-2</v>
      </c>
      <c r="H210" s="5">
        <v>9.6912373175280814E-2</v>
      </c>
      <c r="I210" s="5">
        <v>7.3799838170745006E-3</v>
      </c>
      <c r="J210" s="5">
        <v>0.52061853537405156</v>
      </c>
      <c r="K210" s="5">
        <v>0.46826051193376089</v>
      </c>
      <c r="L210" s="32" t="s">
        <v>60</v>
      </c>
      <c r="M210" s="32" t="s">
        <v>15</v>
      </c>
      <c r="N210" s="32" t="s">
        <v>15</v>
      </c>
      <c r="O210" s="32" t="s">
        <v>15</v>
      </c>
      <c r="P210" s="32" t="s">
        <v>15</v>
      </c>
      <c r="Q210" s="32" t="s">
        <v>15</v>
      </c>
      <c r="R210" s="32" t="s">
        <v>60</v>
      </c>
      <c r="S210" s="32" t="s">
        <v>15</v>
      </c>
      <c r="T210" s="6" t="s">
        <v>242</v>
      </c>
      <c r="U210" s="6" t="s">
        <v>17</v>
      </c>
    </row>
    <row r="211" spans="1:21" x14ac:dyDescent="0.2">
      <c r="A211" s="4" t="s">
        <v>253</v>
      </c>
      <c r="B211" s="4" t="s">
        <v>220</v>
      </c>
      <c r="C211" s="32" t="s">
        <v>60</v>
      </c>
      <c r="D211" s="5">
        <v>0.1404</v>
      </c>
      <c r="E211" s="5">
        <v>0.30716814096744799</v>
      </c>
      <c r="F211" s="5">
        <v>2.9882456964834131E-2</v>
      </c>
      <c r="G211" s="5">
        <v>2.7435826868691851E-2</v>
      </c>
      <c r="H211" s="5">
        <v>0.26447731207082908</v>
      </c>
      <c r="I211" s="5">
        <v>6.2664860299862114E-3</v>
      </c>
      <c r="J211" s="5">
        <v>0.71213833782470992</v>
      </c>
      <c r="K211" s="5">
        <v>0.45613121437478071</v>
      </c>
      <c r="L211" s="32" t="s">
        <v>60</v>
      </c>
      <c r="M211" s="32" t="s">
        <v>60</v>
      </c>
      <c r="N211" s="33" t="s">
        <v>60</v>
      </c>
      <c r="O211" s="32" t="s">
        <v>60</v>
      </c>
      <c r="P211" s="32" t="s">
        <v>60</v>
      </c>
      <c r="Q211" s="32" t="s">
        <v>15</v>
      </c>
      <c r="R211" s="32" t="s">
        <v>60</v>
      </c>
      <c r="S211" s="32" t="s">
        <v>15</v>
      </c>
      <c r="T211" s="6" t="s">
        <v>245</v>
      </c>
      <c r="U211" s="6" t="s">
        <v>17</v>
      </c>
    </row>
    <row r="212" spans="1:21" x14ac:dyDescent="0.2">
      <c r="A212" s="4" t="s">
        <v>254</v>
      </c>
      <c r="B212" s="4" t="s">
        <v>220</v>
      </c>
      <c r="C212" s="32" t="s">
        <v>60</v>
      </c>
      <c r="D212" s="5">
        <v>0.20150000000000001</v>
      </c>
      <c r="E212" s="5">
        <v>0.16220783008717091</v>
      </c>
      <c r="F212" s="5">
        <v>2.982652052530433E-2</v>
      </c>
      <c r="G212" s="5">
        <v>2.4250591902670648E-2</v>
      </c>
      <c r="H212" s="5">
        <v>0.144196045453968</v>
      </c>
      <c r="I212" s="5">
        <v>3.3519710206445362E-2</v>
      </c>
      <c r="J212" s="5">
        <v>0.55779280339730641</v>
      </c>
      <c r="K212" s="5">
        <v>0.45834920984862682</v>
      </c>
      <c r="L212" s="32" t="s">
        <v>60</v>
      </c>
      <c r="M212" s="32" t="s">
        <v>15</v>
      </c>
      <c r="N212" s="32" t="s">
        <v>15</v>
      </c>
      <c r="O212" s="32" t="s">
        <v>60</v>
      </c>
      <c r="P212" s="32" t="s">
        <v>15</v>
      </c>
      <c r="Q212" s="32" t="s">
        <v>60</v>
      </c>
      <c r="R212" s="32" t="s">
        <v>60</v>
      </c>
      <c r="S212" s="32" t="s">
        <v>15</v>
      </c>
      <c r="T212" s="6" t="s">
        <v>245</v>
      </c>
      <c r="U212" s="6" t="s">
        <v>17</v>
      </c>
    </row>
    <row r="213" spans="1:21" x14ac:dyDescent="0.2">
      <c r="A213" s="4" t="s">
        <v>255</v>
      </c>
      <c r="B213" s="4" t="s">
        <v>220</v>
      </c>
      <c r="C213" s="32" t="s">
        <v>60</v>
      </c>
      <c r="D213" s="5">
        <v>0.50880000000000003</v>
      </c>
      <c r="E213" s="5">
        <v>0.78622580856987612</v>
      </c>
      <c r="F213" s="5">
        <v>3.0113052775234749E-2</v>
      </c>
      <c r="G213" s="5">
        <v>7.839624682334187E-2</v>
      </c>
      <c r="H213" s="5">
        <v>0.59702023707621721</v>
      </c>
      <c r="I213" s="5">
        <v>3.4926760796681687E-2</v>
      </c>
      <c r="J213" s="5">
        <v>0.99999999863456845</v>
      </c>
      <c r="K213" s="5">
        <v>0.40282543370844248</v>
      </c>
      <c r="L213" s="32" t="s">
        <v>60</v>
      </c>
      <c r="M213" s="32" t="s">
        <v>60</v>
      </c>
      <c r="N213" s="33" t="s">
        <v>60</v>
      </c>
      <c r="O213" s="32" t="s">
        <v>60</v>
      </c>
      <c r="P213" s="32" t="s">
        <v>60</v>
      </c>
      <c r="Q213" s="32" t="s">
        <v>60</v>
      </c>
      <c r="R213" s="32" t="s">
        <v>60</v>
      </c>
      <c r="S213" s="32" t="s">
        <v>15</v>
      </c>
      <c r="T213" s="6" t="s">
        <v>245</v>
      </c>
      <c r="U213" s="6" t="s">
        <v>17</v>
      </c>
    </row>
    <row r="214" spans="1:21" x14ac:dyDescent="0.2">
      <c r="A214" s="4" t="s">
        <v>256</v>
      </c>
      <c r="B214" s="4" t="s">
        <v>220</v>
      </c>
      <c r="C214" s="32" t="s">
        <v>60</v>
      </c>
      <c r="D214" s="5">
        <v>0.22750000000000001</v>
      </c>
      <c r="E214" s="5">
        <v>0.65174296979985735</v>
      </c>
      <c r="F214" s="5">
        <v>2.9987278669809221E-2</v>
      </c>
      <c r="G214" s="5">
        <v>7.3128524715558516E-2</v>
      </c>
      <c r="H214" s="5">
        <v>0.50650602856281535</v>
      </c>
      <c r="I214" s="5">
        <v>1.2043947823246869E-2</v>
      </c>
      <c r="J214" s="5">
        <v>0.99990296798193135</v>
      </c>
      <c r="K214" s="5">
        <v>0.40290453822512362</v>
      </c>
      <c r="L214" s="32" t="s">
        <v>60</v>
      </c>
      <c r="M214" s="32" t="s">
        <v>60</v>
      </c>
      <c r="N214" s="33" t="s">
        <v>60</v>
      </c>
      <c r="O214" s="32" t="s">
        <v>60</v>
      </c>
      <c r="P214" s="32" t="s">
        <v>60</v>
      </c>
      <c r="Q214" s="32" t="s">
        <v>15</v>
      </c>
      <c r="R214" s="32" t="s">
        <v>60</v>
      </c>
      <c r="S214" s="32" t="s">
        <v>15</v>
      </c>
      <c r="T214" s="6" t="s">
        <v>245</v>
      </c>
      <c r="U214" s="6" t="s">
        <v>17</v>
      </c>
    </row>
    <row r="215" spans="1:21" x14ac:dyDescent="0.2">
      <c r="A215" s="4" t="s">
        <v>257</v>
      </c>
      <c r="B215" s="4" t="s">
        <v>220</v>
      </c>
      <c r="C215" s="32" t="s">
        <v>60</v>
      </c>
      <c r="D215" s="5">
        <v>0.33169999999999999</v>
      </c>
      <c r="E215" s="5">
        <v>0.28298085051887312</v>
      </c>
      <c r="F215" s="5">
        <v>2.999663042038108E-2</v>
      </c>
      <c r="G215" s="5">
        <v>4.5154365916654213E-2</v>
      </c>
      <c r="H215" s="5">
        <v>0.21730592150550709</v>
      </c>
      <c r="I215" s="5">
        <v>2.412173065107397E-2</v>
      </c>
      <c r="J215" s="5">
        <v>0.72012583677264974</v>
      </c>
      <c r="K215" s="5">
        <v>0.43757235824552287</v>
      </c>
      <c r="L215" s="32" t="s">
        <v>60</v>
      </c>
      <c r="M215" s="32" t="s">
        <v>60</v>
      </c>
      <c r="N215" s="33" t="s">
        <v>60</v>
      </c>
      <c r="O215" s="32" t="s">
        <v>60</v>
      </c>
      <c r="P215" s="32" t="s">
        <v>60</v>
      </c>
      <c r="Q215" s="32" t="s">
        <v>60</v>
      </c>
      <c r="R215" s="32" t="s">
        <v>60</v>
      </c>
      <c r="S215" s="32" t="s">
        <v>15</v>
      </c>
      <c r="T215" s="6" t="s">
        <v>245</v>
      </c>
      <c r="U215" s="6" t="s">
        <v>17</v>
      </c>
    </row>
    <row r="216" spans="1:21" x14ac:dyDescent="0.2">
      <c r="A216" s="4" t="s">
        <v>258</v>
      </c>
      <c r="B216" s="4" t="s">
        <v>220</v>
      </c>
      <c r="C216" s="32" t="s">
        <v>60</v>
      </c>
      <c r="D216" s="5">
        <v>0.15440000000000001</v>
      </c>
      <c r="E216" s="5">
        <v>0.13731866728962461</v>
      </c>
      <c r="F216" s="5">
        <v>2.9898536901547181E-2</v>
      </c>
      <c r="G216" s="5">
        <v>2.1524761379474448E-2</v>
      </c>
      <c r="H216" s="5">
        <v>7.9889558091378918E-2</v>
      </c>
      <c r="I216" s="5">
        <v>1.1901799621464759E-2</v>
      </c>
      <c r="J216" s="5">
        <v>0.53670991151513103</v>
      </c>
      <c r="K216" s="5">
        <v>0.46851464534135079</v>
      </c>
      <c r="L216" s="32" t="s">
        <v>60</v>
      </c>
      <c r="M216" s="32" t="s">
        <v>15</v>
      </c>
      <c r="N216" s="33" t="s">
        <v>60</v>
      </c>
      <c r="O216" s="32" t="s">
        <v>60</v>
      </c>
      <c r="P216" s="32" t="s">
        <v>15</v>
      </c>
      <c r="Q216" s="32" t="s">
        <v>15</v>
      </c>
      <c r="R216" s="32" t="s">
        <v>60</v>
      </c>
      <c r="S216" s="32" t="s">
        <v>15</v>
      </c>
      <c r="T216" s="6" t="s">
        <v>245</v>
      </c>
      <c r="U216" s="6" t="s">
        <v>17</v>
      </c>
    </row>
    <row r="217" spans="1:21" x14ac:dyDescent="0.2">
      <c r="A217" s="4" t="s">
        <v>259</v>
      </c>
      <c r="B217" s="4" t="s">
        <v>220</v>
      </c>
      <c r="C217" s="32" t="s">
        <v>60</v>
      </c>
      <c r="D217" s="5">
        <v>8.5610000000000006E-2</v>
      </c>
      <c r="E217" s="5">
        <v>6.4916673204528375E-2</v>
      </c>
      <c r="F217" s="5">
        <v>2.9828485228496501E-2</v>
      </c>
      <c r="G217" s="5">
        <v>2.0724116849583252E-2</v>
      </c>
      <c r="H217" s="5">
        <v>4.4265313997416712E-2</v>
      </c>
      <c r="I217" s="5">
        <v>1.152657556041734E-2</v>
      </c>
      <c r="J217" s="5">
        <v>0.4430345280128456</v>
      </c>
      <c r="K217" s="5">
        <v>0.46076770822237401</v>
      </c>
      <c r="L217" s="32" t="s">
        <v>60</v>
      </c>
      <c r="M217" s="32" t="s">
        <v>15</v>
      </c>
      <c r="N217" s="32" t="s">
        <v>15</v>
      </c>
      <c r="O217" s="32" t="s">
        <v>60</v>
      </c>
      <c r="P217" s="32" t="s">
        <v>15</v>
      </c>
      <c r="Q217" s="32" t="s">
        <v>15</v>
      </c>
      <c r="R217" s="32" t="s">
        <v>15</v>
      </c>
      <c r="S217" s="32" t="s">
        <v>15</v>
      </c>
      <c r="T217" s="6" t="s">
        <v>245</v>
      </c>
      <c r="U217" s="6" t="s">
        <v>17</v>
      </c>
    </row>
    <row r="218" spans="1:21" x14ac:dyDescent="0.2">
      <c r="A218" s="4" t="s">
        <v>260</v>
      </c>
      <c r="B218" s="4" t="s">
        <v>220</v>
      </c>
      <c r="C218" s="32" t="s">
        <v>60</v>
      </c>
      <c r="D218" s="5">
        <v>2.512E-2</v>
      </c>
      <c r="E218" s="5">
        <v>0.17351318785548581</v>
      </c>
      <c r="F218" s="5">
        <v>2.9862000777224989E-2</v>
      </c>
      <c r="G218" s="5">
        <v>1.440295408140317E-2</v>
      </c>
      <c r="H218" s="5">
        <v>0.11682346814405491</v>
      </c>
      <c r="I218" s="5">
        <v>8.6589404425127837E-3</v>
      </c>
      <c r="J218" s="5">
        <v>0.55617532481379028</v>
      </c>
      <c r="K218" s="5">
        <v>0.45726198123335449</v>
      </c>
      <c r="L218" s="32" t="s">
        <v>60</v>
      </c>
      <c r="M218" s="32" t="s">
        <v>15</v>
      </c>
      <c r="N218" s="33" t="s">
        <v>60</v>
      </c>
      <c r="O218" s="32" t="s">
        <v>15</v>
      </c>
      <c r="P218" s="32" t="s">
        <v>15</v>
      </c>
      <c r="Q218" s="32" t="s">
        <v>15</v>
      </c>
      <c r="R218" s="32" t="s">
        <v>60</v>
      </c>
      <c r="S218" s="32" t="s">
        <v>15</v>
      </c>
      <c r="T218" s="6" t="s">
        <v>33</v>
      </c>
      <c r="U218" s="6" t="s">
        <v>17</v>
      </c>
    </row>
    <row r="219" spans="1:21" x14ac:dyDescent="0.2">
      <c r="A219" s="4" t="s">
        <v>261</v>
      </c>
      <c r="B219" s="4" t="s">
        <v>220</v>
      </c>
      <c r="C219" s="32" t="s">
        <v>60</v>
      </c>
      <c r="D219" s="5">
        <v>1.9349999999999999E-2</v>
      </c>
      <c r="E219" s="5">
        <v>2.8365182087116469E-2</v>
      </c>
      <c r="F219" s="5">
        <v>2.9819693381048281E-2</v>
      </c>
      <c r="G219" s="5">
        <v>7.1553571137192287E-3</v>
      </c>
      <c r="H219" s="5">
        <v>1.1094507269815351E-2</v>
      </c>
      <c r="I219" s="5">
        <v>2.365277272712709E-3</v>
      </c>
      <c r="J219" s="5">
        <v>0.37838917649249137</v>
      </c>
      <c r="K219" s="5">
        <v>0.48064182475701578</v>
      </c>
      <c r="L219" s="32" t="s">
        <v>15</v>
      </c>
      <c r="M219" s="32" t="s">
        <v>15</v>
      </c>
      <c r="N219" s="32" t="s">
        <v>15</v>
      </c>
      <c r="O219" s="32" t="s">
        <v>15</v>
      </c>
      <c r="P219" s="32" t="s">
        <v>15</v>
      </c>
      <c r="Q219" s="32" t="s">
        <v>15</v>
      </c>
      <c r="R219" s="32" t="s">
        <v>15</v>
      </c>
      <c r="S219" s="32" t="s">
        <v>15</v>
      </c>
      <c r="T219" s="6" t="s">
        <v>23</v>
      </c>
      <c r="U219" s="6" t="s">
        <v>17</v>
      </c>
    </row>
    <row r="220" spans="1:21" x14ac:dyDescent="0.2">
      <c r="A220" s="4" t="s">
        <v>262</v>
      </c>
      <c r="B220" s="4" t="s">
        <v>220</v>
      </c>
      <c r="C220" s="32" t="s">
        <v>60</v>
      </c>
      <c r="D220" s="5">
        <v>5.6299999999999996E-2</v>
      </c>
      <c r="E220" s="5">
        <v>0.14144111436234741</v>
      </c>
      <c r="F220" s="5">
        <v>2.9761764652883039E-2</v>
      </c>
      <c r="G220" s="5">
        <v>1.2942563571064519E-2</v>
      </c>
      <c r="H220" s="5">
        <v>0.1251877040627134</v>
      </c>
      <c r="I220" s="5">
        <v>5.9961207159650387E-3</v>
      </c>
      <c r="J220" s="5">
        <v>0.50723444904769499</v>
      </c>
      <c r="K220" s="5">
        <v>0.47141405750039239</v>
      </c>
      <c r="L220" s="32" t="s">
        <v>60</v>
      </c>
      <c r="M220" s="32" t="s">
        <v>15</v>
      </c>
      <c r="N220" s="32" t="s">
        <v>15</v>
      </c>
      <c r="O220" s="32" t="s">
        <v>15</v>
      </c>
      <c r="P220" s="32" t="s">
        <v>15</v>
      </c>
      <c r="Q220" s="32" t="s">
        <v>15</v>
      </c>
      <c r="R220" s="32" t="s">
        <v>15</v>
      </c>
      <c r="S220" s="32" t="s">
        <v>15</v>
      </c>
      <c r="T220" s="6" t="s">
        <v>263</v>
      </c>
      <c r="U220" s="6" t="s">
        <v>17</v>
      </c>
    </row>
    <row r="221" spans="1:21" x14ac:dyDescent="0.2">
      <c r="A221" s="4" t="s">
        <v>264</v>
      </c>
      <c r="B221" s="4" t="s">
        <v>220</v>
      </c>
      <c r="C221" s="32" t="s">
        <v>60</v>
      </c>
      <c r="D221" s="5">
        <v>4.957000000000001E-2</v>
      </c>
      <c r="E221" s="5">
        <v>9.9092755881723449E-2</v>
      </c>
      <c r="F221" s="5">
        <v>2.976078851323357E-2</v>
      </c>
      <c r="G221" s="5">
        <v>1.09400672614853E-2</v>
      </c>
      <c r="H221" s="5">
        <v>8.7753887579286816E-2</v>
      </c>
      <c r="I221" s="5">
        <v>4.4348316464184927E-3</v>
      </c>
      <c r="J221" s="5">
        <v>0.47282660577542829</v>
      </c>
      <c r="K221" s="5">
        <v>0.47078274958455513</v>
      </c>
      <c r="L221" s="32" t="s">
        <v>60</v>
      </c>
      <c r="M221" s="32" t="s">
        <v>15</v>
      </c>
      <c r="N221" s="32" t="s">
        <v>15</v>
      </c>
      <c r="O221" s="32" t="s">
        <v>15</v>
      </c>
      <c r="P221" s="32" t="s">
        <v>15</v>
      </c>
      <c r="Q221" s="32" t="s">
        <v>15</v>
      </c>
      <c r="R221" s="32" t="s">
        <v>15</v>
      </c>
      <c r="S221" s="32" t="s">
        <v>15</v>
      </c>
      <c r="T221" s="6" t="s">
        <v>263</v>
      </c>
      <c r="U221" s="6" t="s">
        <v>17</v>
      </c>
    </row>
    <row r="222" spans="1:21" x14ac:dyDescent="0.2">
      <c r="A222" s="4" t="s">
        <v>265</v>
      </c>
      <c r="B222" s="4" t="s">
        <v>220</v>
      </c>
      <c r="C222" s="32" t="s">
        <v>60</v>
      </c>
      <c r="D222" s="5">
        <v>8.6620000000000003E-2</v>
      </c>
      <c r="E222" s="5">
        <v>0.19743791227398569</v>
      </c>
      <c r="F222" s="5">
        <v>2.988582320592818E-2</v>
      </c>
      <c r="G222" s="5">
        <v>2.5784362478640941E-2</v>
      </c>
      <c r="H222" s="5">
        <v>0.16924752533033699</v>
      </c>
      <c r="I222" s="5">
        <v>1.314751782881903E-2</v>
      </c>
      <c r="J222" s="5">
        <v>0.59374076895547712</v>
      </c>
      <c r="K222" s="5">
        <v>0.45682932795270742</v>
      </c>
      <c r="L222" s="32" t="s">
        <v>60</v>
      </c>
      <c r="M222" s="32" t="s">
        <v>15</v>
      </c>
      <c r="N222" s="33" t="s">
        <v>60</v>
      </c>
      <c r="O222" s="32" t="s">
        <v>60</v>
      </c>
      <c r="P222" s="32" t="s">
        <v>15</v>
      </c>
      <c r="Q222" s="32" t="s">
        <v>15</v>
      </c>
      <c r="R222" s="32" t="s">
        <v>60</v>
      </c>
      <c r="S222" s="32" t="s">
        <v>15</v>
      </c>
      <c r="T222" s="6" t="s">
        <v>263</v>
      </c>
      <c r="U222" s="6" t="s">
        <v>17</v>
      </c>
    </row>
    <row r="223" spans="1:21" x14ac:dyDescent="0.2">
      <c r="A223" s="4" t="s">
        <v>266</v>
      </c>
      <c r="B223" s="4" t="s">
        <v>220</v>
      </c>
      <c r="C223" s="32" t="s">
        <v>60</v>
      </c>
      <c r="D223" s="5">
        <v>1.5869999999999999E-2</v>
      </c>
      <c r="E223" s="5">
        <v>0.1109929242084606</v>
      </c>
      <c r="F223" s="5">
        <v>2.9734348249173499E-2</v>
      </c>
      <c r="G223" s="5">
        <v>1.6056487158191132E-2</v>
      </c>
      <c r="H223" s="5">
        <v>9.1428315443624356E-2</v>
      </c>
      <c r="I223" s="5">
        <v>7.3201735701887349E-3</v>
      </c>
      <c r="J223" s="5">
        <v>0.49944489409287268</v>
      </c>
      <c r="K223" s="5">
        <v>0.47392857319628412</v>
      </c>
      <c r="L223" s="32" t="s">
        <v>15</v>
      </c>
      <c r="M223" s="32" t="s">
        <v>15</v>
      </c>
      <c r="N223" s="32" t="s">
        <v>15</v>
      </c>
      <c r="O223" s="32" t="s">
        <v>15</v>
      </c>
      <c r="P223" s="32" t="s">
        <v>15</v>
      </c>
      <c r="Q223" s="32" t="s">
        <v>15</v>
      </c>
      <c r="R223" s="32" t="s">
        <v>15</v>
      </c>
      <c r="S223" s="32" t="s">
        <v>15</v>
      </c>
      <c r="T223" s="6" t="s">
        <v>263</v>
      </c>
      <c r="U223" s="6" t="s">
        <v>17</v>
      </c>
    </row>
    <row r="224" spans="1:21" x14ac:dyDescent="0.2">
      <c r="A224" s="4" t="s">
        <v>267</v>
      </c>
      <c r="B224" s="4" t="s">
        <v>220</v>
      </c>
      <c r="C224" s="32" t="s">
        <v>60</v>
      </c>
      <c r="D224" s="5">
        <v>1.439E-2</v>
      </c>
      <c r="E224" s="5">
        <v>0.1583285053200276</v>
      </c>
      <c r="F224" s="5">
        <v>2.9804196353656311E-2</v>
      </c>
      <c r="G224" s="5">
        <v>1.1616362174705869E-2</v>
      </c>
      <c r="H224" s="5">
        <v>9.1209210649266501E-2</v>
      </c>
      <c r="I224" s="5">
        <v>7.3225286428256807E-3</v>
      </c>
      <c r="J224" s="5">
        <v>0.4774491230166511</v>
      </c>
      <c r="K224" s="5">
        <v>0.47542036694932022</v>
      </c>
      <c r="L224" s="32" t="s">
        <v>15</v>
      </c>
      <c r="M224" s="32" t="s">
        <v>15</v>
      </c>
      <c r="N224" s="32" t="s">
        <v>15</v>
      </c>
      <c r="O224" s="32" t="s">
        <v>15</v>
      </c>
      <c r="P224" s="32" t="s">
        <v>15</v>
      </c>
      <c r="Q224" s="32" t="s">
        <v>15</v>
      </c>
      <c r="R224" s="32" t="s">
        <v>15</v>
      </c>
      <c r="S224" s="32" t="s">
        <v>15</v>
      </c>
      <c r="T224" s="6" t="s">
        <v>263</v>
      </c>
      <c r="U224" s="6" t="s">
        <v>17</v>
      </c>
    </row>
    <row r="225" spans="1:21" x14ac:dyDescent="0.2">
      <c r="A225" s="4" t="s">
        <v>268</v>
      </c>
      <c r="B225" s="4" t="s">
        <v>220</v>
      </c>
      <c r="C225" s="32" t="s">
        <v>60</v>
      </c>
      <c r="D225" s="5">
        <v>1.3419999999999998E-2</v>
      </c>
      <c r="E225" s="5">
        <v>0.1441765203601526</v>
      </c>
      <c r="F225" s="5">
        <v>2.9649490268575041E-2</v>
      </c>
      <c r="G225" s="5">
        <v>1.5925395961926669E-2</v>
      </c>
      <c r="H225" s="5">
        <v>0.13916436405094329</v>
      </c>
      <c r="I225" s="5">
        <v>7.9221876417333876E-3</v>
      </c>
      <c r="J225" s="5">
        <v>0.51906123164049101</v>
      </c>
      <c r="K225" s="5">
        <v>0.47299873191988118</v>
      </c>
      <c r="L225" s="32" t="s">
        <v>15</v>
      </c>
      <c r="M225" s="32" t="s">
        <v>15</v>
      </c>
      <c r="N225" s="32" t="s">
        <v>15</v>
      </c>
      <c r="O225" s="32" t="s">
        <v>15</v>
      </c>
      <c r="P225" s="32" t="s">
        <v>15</v>
      </c>
      <c r="Q225" s="32" t="s">
        <v>15</v>
      </c>
      <c r="R225" s="32" t="s">
        <v>60</v>
      </c>
      <c r="S225" s="32" t="s">
        <v>15</v>
      </c>
      <c r="T225" s="6" t="s">
        <v>263</v>
      </c>
      <c r="U225" s="6" t="s">
        <v>17</v>
      </c>
    </row>
    <row r="226" spans="1:21" x14ac:dyDescent="0.2">
      <c r="A226" s="4" t="s">
        <v>269</v>
      </c>
      <c r="B226" s="4" t="s">
        <v>220</v>
      </c>
      <c r="C226" s="32" t="s">
        <v>60</v>
      </c>
      <c r="D226" s="5">
        <v>8.0789999999999994E-3</v>
      </c>
      <c r="E226" s="5">
        <v>8.1131326435758822E-2</v>
      </c>
      <c r="F226" s="5">
        <v>2.975581707846232E-2</v>
      </c>
      <c r="G226" s="5">
        <v>9.4857993663288991E-3</v>
      </c>
      <c r="H226" s="5">
        <v>6.963125193045637E-2</v>
      </c>
      <c r="I226" s="5">
        <v>4.3603268805609153E-3</v>
      </c>
      <c r="J226" s="5">
        <v>0.45064215236519278</v>
      </c>
      <c r="K226" s="5">
        <v>0.46955467261159239</v>
      </c>
      <c r="L226" s="32" t="s">
        <v>15</v>
      </c>
      <c r="M226" s="32" t="s">
        <v>15</v>
      </c>
      <c r="N226" s="32" t="s">
        <v>15</v>
      </c>
      <c r="O226" s="32" t="s">
        <v>15</v>
      </c>
      <c r="P226" s="32" t="s">
        <v>15</v>
      </c>
      <c r="Q226" s="32" t="s">
        <v>15</v>
      </c>
      <c r="R226" s="32" t="s">
        <v>15</v>
      </c>
      <c r="S226" s="32" t="s">
        <v>15</v>
      </c>
      <c r="T226" s="6" t="s">
        <v>263</v>
      </c>
      <c r="U226" s="6" t="s">
        <v>17</v>
      </c>
    </row>
    <row r="227" spans="1:21" x14ac:dyDescent="0.2">
      <c r="A227" s="4" t="s">
        <v>270</v>
      </c>
      <c r="B227" s="4" t="s">
        <v>220</v>
      </c>
      <c r="C227" s="32" t="s">
        <v>60</v>
      </c>
      <c r="D227" s="5">
        <v>0</v>
      </c>
      <c r="E227" s="5">
        <v>0.1088750242786537</v>
      </c>
      <c r="F227" s="5">
        <v>2.9797934413119401E-2</v>
      </c>
      <c r="G227" s="5">
        <v>1.159219875024989E-2</v>
      </c>
      <c r="H227" s="5">
        <v>0.10248362447361201</v>
      </c>
      <c r="I227" s="5">
        <v>6.7958395546409266E-3</v>
      </c>
      <c r="J227" s="5">
        <v>0.48657182255959253</v>
      </c>
      <c r="K227" s="5">
        <v>0.47237963275243999</v>
      </c>
      <c r="L227" s="32" t="s">
        <v>15</v>
      </c>
      <c r="M227" s="32" t="s">
        <v>15</v>
      </c>
      <c r="N227" s="32" t="s">
        <v>15</v>
      </c>
      <c r="O227" s="32" t="s">
        <v>15</v>
      </c>
      <c r="P227" s="32" t="s">
        <v>15</v>
      </c>
      <c r="Q227" s="32" t="s">
        <v>15</v>
      </c>
      <c r="R227" s="32" t="s">
        <v>15</v>
      </c>
      <c r="S227" s="32" t="s">
        <v>15</v>
      </c>
      <c r="T227" s="6" t="s">
        <v>263</v>
      </c>
      <c r="U227" s="6" t="s">
        <v>17</v>
      </c>
    </row>
    <row r="228" spans="1:21" x14ac:dyDescent="0.2">
      <c r="A228" s="4" t="s">
        <v>271</v>
      </c>
      <c r="B228" s="4" t="s">
        <v>220</v>
      </c>
      <c r="C228" s="32" t="s">
        <v>60</v>
      </c>
      <c r="D228" s="5">
        <v>1.6080000000000001E-2</v>
      </c>
      <c r="E228" s="5">
        <v>2.0729620944625E-2</v>
      </c>
      <c r="F228" s="5">
        <v>2.9735003875224191E-2</v>
      </c>
      <c r="G228" s="5">
        <v>9.4635377506616068E-3</v>
      </c>
      <c r="H228" s="5">
        <v>1.0604403844122531E-2</v>
      </c>
      <c r="I228" s="5">
        <v>4.247456842511722E-3</v>
      </c>
      <c r="J228" s="5">
        <v>0.39449199766173482</v>
      </c>
      <c r="K228" s="5">
        <v>0.47860263090829558</v>
      </c>
      <c r="L228" s="32" t="s">
        <v>15</v>
      </c>
      <c r="M228" s="32" t="s">
        <v>15</v>
      </c>
      <c r="N228" s="32" t="s">
        <v>15</v>
      </c>
      <c r="O228" s="32" t="s">
        <v>15</v>
      </c>
      <c r="P228" s="32" t="s">
        <v>15</v>
      </c>
      <c r="Q228" s="32" t="s">
        <v>15</v>
      </c>
      <c r="R228" s="32" t="s">
        <v>15</v>
      </c>
      <c r="S228" s="32" t="s">
        <v>15</v>
      </c>
      <c r="T228" s="6" t="s">
        <v>263</v>
      </c>
      <c r="U228" s="6" t="s">
        <v>17</v>
      </c>
    </row>
    <row r="229" spans="1:21" x14ac:dyDescent="0.2">
      <c r="A229" s="4" t="s">
        <v>272</v>
      </c>
      <c r="B229" s="4" t="s">
        <v>220</v>
      </c>
      <c r="C229" s="32" t="s">
        <v>60</v>
      </c>
      <c r="D229" s="5">
        <v>5.6439999999999997E-3</v>
      </c>
      <c r="E229" s="5">
        <v>3.0838445543157469E-2</v>
      </c>
      <c r="F229" s="5">
        <v>2.9719373187585729E-2</v>
      </c>
      <c r="G229" s="5">
        <v>6.3269802264311666E-3</v>
      </c>
      <c r="H229" s="5">
        <v>2.4168336370552879E-2</v>
      </c>
      <c r="I229" s="5">
        <v>9.9064392297539047E-3</v>
      </c>
      <c r="J229" s="5">
        <v>0.35081377986477041</v>
      </c>
      <c r="K229" s="5">
        <v>0.50053497683162851</v>
      </c>
      <c r="L229" s="32" t="s">
        <v>15</v>
      </c>
      <c r="M229" s="32" t="s">
        <v>15</v>
      </c>
      <c r="N229" s="32" t="s">
        <v>15</v>
      </c>
      <c r="O229" s="32" t="s">
        <v>15</v>
      </c>
      <c r="P229" s="32" t="s">
        <v>15</v>
      </c>
      <c r="Q229" s="32" t="s">
        <v>15</v>
      </c>
      <c r="R229" s="32" t="s">
        <v>15</v>
      </c>
      <c r="S229" s="32" t="s">
        <v>60</v>
      </c>
      <c r="T229" s="6" t="s">
        <v>263</v>
      </c>
      <c r="U229" s="6" t="s">
        <v>17</v>
      </c>
    </row>
    <row r="230" spans="1:21" x14ac:dyDescent="0.2">
      <c r="A230" s="4" t="s">
        <v>273</v>
      </c>
      <c r="B230" s="4" t="s">
        <v>220</v>
      </c>
      <c r="C230" s="32" t="s">
        <v>59</v>
      </c>
      <c r="D230" s="5">
        <v>1.38E-2</v>
      </c>
      <c r="E230" s="5">
        <v>4.1907387736225987E-2</v>
      </c>
      <c r="F230" s="5">
        <v>2.9736685077653872E-2</v>
      </c>
      <c r="G230" s="5">
        <v>7.619099423202727E-3</v>
      </c>
      <c r="H230" s="5">
        <v>3.4805069287681817E-2</v>
      </c>
      <c r="I230" s="5">
        <v>7.1037400372448434E-3</v>
      </c>
      <c r="J230" s="5">
        <v>0.3704060937291585</v>
      </c>
      <c r="K230" s="5">
        <v>0.4874022882193873</v>
      </c>
      <c r="L230" s="32" t="s">
        <v>15</v>
      </c>
      <c r="M230" s="32" t="s">
        <v>15</v>
      </c>
      <c r="N230" s="32" t="s">
        <v>15</v>
      </c>
      <c r="O230" s="32" t="s">
        <v>15</v>
      </c>
      <c r="P230" s="32" t="s">
        <v>15</v>
      </c>
      <c r="Q230" s="32" t="s">
        <v>15</v>
      </c>
      <c r="R230" s="32" t="s">
        <v>15</v>
      </c>
      <c r="S230" s="32" t="s">
        <v>15</v>
      </c>
      <c r="T230" s="6" t="s">
        <v>263</v>
      </c>
      <c r="U230" s="6" t="s">
        <v>17</v>
      </c>
    </row>
    <row r="231" spans="1:21" x14ac:dyDescent="0.2">
      <c r="A231" s="4" t="s">
        <v>274</v>
      </c>
      <c r="B231" s="4" t="s">
        <v>220</v>
      </c>
      <c r="C231" s="32" t="s">
        <v>60</v>
      </c>
      <c r="D231" s="5">
        <v>1.4540000000000003E-2</v>
      </c>
      <c r="E231" s="5">
        <v>7.6341106186000277E-2</v>
      </c>
      <c r="F231" s="5">
        <v>2.9759369355874109E-2</v>
      </c>
      <c r="G231" s="5">
        <v>8.2355194941524136E-3</v>
      </c>
      <c r="H231" s="5">
        <v>7.8687333318575442E-2</v>
      </c>
      <c r="I231" s="5">
        <v>6.7877370111855502E-3</v>
      </c>
      <c r="J231" s="5">
        <v>0.45404753976544349</v>
      </c>
      <c r="K231" s="5">
        <v>0.4806026231488873</v>
      </c>
      <c r="L231" s="32" t="s">
        <v>15</v>
      </c>
      <c r="M231" s="32" t="s">
        <v>15</v>
      </c>
      <c r="N231" s="32" t="s">
        <v>15</v>
      </c>
      <c r="O231" s="32" t="s">
        <v>15</v>
      </c>
      <c r="P231" s="32" t="s">
        <v>15</v>
      </c>
      <c r="Q231" s="32" t="s">
        <v>15</v>
      </c>
      <c r="R231" s="32" t="s">
        <v>15</v>
      </c>
      <c r="S231" s="32" t="s">
        <v>15</v>
      </c>
      <c r="T231" s="6" t="s">
        <v>263</v>
      </c>
      <c r="U231" s="6" t="s">
        <v>17</v>
      </c>
    </row>
    <row r="232" spans="1:21" x14ac:dyDescent="0.2">
      <c r="A232" s="4" t="s">
        <v>275</v>
      </c>
      <c r="B232" s="4" t="s">
        <v>220</v>
      </c>
      <c r="C232" s="32" t="s">
        <v>60</v>
      </c>
      <c r="D232" s="5">
        <v>1.0659999999999998E-2</v>
      </c>
      <c r="E232" s="5">
        <v>3.5341820428115261E-2</v>
      </c>
      <c r="F232" s="5">
        <v>2.9815447679037141E-2</v>
      </c>
      <c r="G232" s="5">
        <v>5.9640805912171604E-3</v>
      </c>
      <c r="H232" s="5">
        <v>2.5008860298968781E-2</v>
      </c>
      <c r="I232" s="5">
        <v>8.4488248533673236E-3</v>
      </c>
      <c r="J232" s="5">
        <v>0.3763500406664736</v>
      </c>
      <c r="K232" s="5">
        <v>0.48476698268147178</v>
      </c>
      <c r="L232" s="32" t="s">
        <v>15</v>
      </c>
      <c r="M232" s="32" t="s">
        <v>15</v>
      </c>
      <c r="N232" s="32" t="s">
        <v>15</v>
      </c>
      <c r="O232" s="32" t="s">
        <v>15</v>
      </c>
      <c r="P232" s="32" t="s">
        <v>15</v>
      </c>
      <c r="Q232" s="32" t="s">
        <v>15</v>
      </c>
      <c r="R232" s="32" t="s">
        <v>15</v>
      </c>
      <c r="S232" s="32" t="s">
        <v>15</v>
      </c>
      <c r="T232" s="8" t="s">
        <v>276</v>
      </c>
      <c r="U232" s="6" t="s">
        <v>17</v>
      </c>
    </row>
    <row r="233" spans="1:21" x14ac:dyDescent="0.2">
      <c r="A233" s="4" t="s">
        <v>277</v>
      </c>
      <c r="B233" s="4" t="s">
        <v>220</v>
      </c>
      <c r="C233" s="32" t="s">
        <v>60</v>
      </c>
      <c r="D233" s="5">
        <v>9.0240000000000008E-3</v>
      </c>
      <c r="E233" s="5">
        <v>0.10460558055695959</v>
      </c>
      <c r="F233" s="5">
        <v>2.9807739845020071E-2</v>
      </c>
      <c r="G233" s="5">
        <v>1.532618558396129E-2</v>
      </c>
      <c r="H233" s="5">
        <v>9.6001104171005172E-2</v>
      </c>
      <c r="I233" s="5">
        <v>5.7228548904454633E-3</v>
      </c>
      <c r="J233" s="5">
        <v>0.48397805116118198</v>
      </c>
      <c r="K233" s="5">
        <v>0.47245478589601347</v>
      </c>
      <c r="L233" s="32" t="s">
        <v>15</v>
      </c>
      <c r="M233" s="32" t="s">
        <v>15</v>
      </c>
      <c r="N233" s="32" t="s">
        <v>15</v>
      </c>
      <c r="O233" s="32" t="s">
        <v>15</v>
      </c>
      <c r="P233" s="32" t="s">
        <v>15</v>
      </c>
      <c r="Q233" s="32" t="s">
        <v>15</v>
      </c>
      <c r="R233" s="32" t="s">
        <v>15</v>
      </c>
      <c r="S233" s="32" t="s">
        <v>15</v>
      </c>
      <c r="T233" s="8" t="s">
        <v>276</v>
      </c>
      <c r="U233" s="6" t="s">
        <v>17</v>
      </c>
    </row>
    <row r="234" spans="1:21" x14ac:dyDescent="0.2">
      <c r="A234" s="4" t="s">
        <v>278</v>
      </c>
      <c r="B234" s="4" t="s">
        <v>220</v>
      </c>
      <c r="C234" s="32" t="s">
        <v>60</v>
      </c>
      <c r="D234" s="5">
        <v>1.141E-2</v>
      </c>
      <c r="E234" s="5">
        <v>3.0719929947084279E-2</v>
      </c>
      <c r="F234" s="5">
        <v>2.976795075709349E-2</v>
      </c>
      <c r="G234" s="5">
        <v>6.7178882693614429E-3</v>
      </c>
      <c r="H234" s="5">
        <v>2.4104582738901179E-2</v>
      </c>
      <c r="I234" s="5">
        <v>1.7070217981623641E-3</v>
      </c>
      <c r="J234" s="5">
        <v>0.34287463496850601</v>
      </c>
      <c r="K234" s="5">
        <v>0.48336841888251109</v>
      </c>
      <c r="L234" s="32" t="s">
        <v>15</v>
      </c>
      <c r="M234" s="32" t="s">
        <v>15</v>
      </c>
      <c r="N234" s="32" t="s">
        <v>15</v>
      </c>
      <c r="O234" s="32" t="s">
        <v>15</v>
      </c>
      <c r="P234" s="32" t="s">
        <v>15</v>
      </c>
      <c r="Q234" s="32" t="s">
        <v>15</v>
      </c>
      <c r="R234" s="32" t="s">
        <v>15</v>
      </c>
      <c r="S234" s="32" t="s">
        <v>15</v>
      </c>
      <c r="T234" s="8" t="s">
        <v>276</v>
      </c>
      <c r="U234" s="6" t="s">
        <v>17</v>
      </c>
    </row>
    <row r="235" spans="1:21" x14ac:dyDescent="0.2">
      <c r="A235" s="4" t="s">
        <v>279</v>
      </c>
      <c r="B235" s="4" t="s">
        <v>220</v>
      </c>
      <c r="C235" s="33" t="s">
        <v>59</v>
      </c>
      <c r="D235" s="5">
        <v>5.3350000000000012E-3</v>
      </c>
      <c r="E235" s="5">
        <v>2.669630296624919E-2</v>
      </c>
      <c r="F235" s="5">
        <v>2.9770058843253039E-2</v>
      </c>
      <c r="G235" s="5">
        <v>5.8875424701752927E-3</v>
      </c>
      <c r="H235" s="5">
        <v>2.4618415448792279E-2</v>
      </c>
      <c r="I235" s="5">
        <v>1.523017302277256E-3</v>
      </c>
      <c r="J235" s="5">
        <v>0.38797861735056688</v>
      </c>
      <c r="K235" s="5">
        <v>0.47795948113130199</v>
      </c>
      <c r="L235" s="32" t="s">
        <v>15</v>
      </c>
      <c r="M235" s="32" t="s">
        <v>15</v>
      </c>
      <c r="N235" s="32" t="s">
        <v>15</v>
      </c>
      <c r="O235" s="32" t="s">
        <v>15</v>
      </c>
      <c r="P235" s="32" t="s">
        <v>15</v>
      </c>
      <c r="Q235" s="32" t="s">
        <v>15</v>
      </c>
      <c r="R235" s="32" t="s">
        <v>15</v>
      </c>
      <c r="S235" s="32" t="s">
        <v>15</v>
      </c>
      <c r="T235" s="8" t="s">
        <v>276</v>
      </c>
      <c r="U235" s="6" t="s">
        <v>17</v>
      </c>
    </row>
    <row r="236" spans="1:21" x14ac:dyDescent="0.2">
      <c r="A236" s="4" t="s">
        <v>280</v>
      </c>
      <c r="B236" s="4" t="s">
        <v>220</v>
      </c>
      <c r="C236" s="32" t="s">
        <v>60</v>
      </c>
      <c r="D236" s="5">
        <v>1.3220000000000001E-2</v>
      </c>
      <c r="E236" s="5">
        <v>2.5229262707188799E-2</v>
      </c>
      <c r="F236" s="5">
        <v>2.979880373508256E-2</v>
      </c>
      <c r="G236" s="5">
        <v>8.4170678771834078E-3</v>
      </c>
      <c r="H236" s="5">
        <v>1.1883347338725441E-2</v>
      </c>
      <c r="I236" s="5">
        <v>2.969449395237969E-3</v>
      </c>
      <c r="J236" s="5">
        <v>0.39249484092155251</v>
      </c>
      <c r="K236" s="5">
        <v>0.49349013640942402</v>
      </c>
      <c r="L236" s="32" t="s">
        <v>15</v>
      </c>
      <c r="M236" s="32" t="s">
        <v>15</v>
      </c>
      <c r="N236" s="32" t="s">
        <v>15</v>
      </c>
      <c r="O236" s="32" t="s">
        <v>15</v>
      </c>
      <c r="P236" s="32" t="s">
        <v>15</v>
      </c>
      <c r="Q236" s="32" t="s">
        <v>15</v>
      </c>
      <c r="R236" s="32" t="s">
        <v>15</v>
      </c>
      <c r="S236" s="32" t="s">
        <v>15</v>
      </c>
      <c r="T236" s="8" t="s">
        <v>276</v>
      </c>
      <c r="U236" s="6" t="s">
        <v>17</v>
      </c>
    </row>
    <row r="237" spans="1:21" x14ac:dyDescent="0.2">
      <c r="A237" s="4" t="s">
        <v>281</v>
      </c>
      <c r="B237" s="4" t="s">
        <v>220</v>
      </c>
      <c r="C237" s="32" t="s">
        <v>60</v>
      </c>
      <c r="D237" s="5">
        <v>7.6500000000000005E-3</v>
      </c>
      <c r="E237" s="5">
        <v>3.8788836189249998E-2</v>
      </c>
      <c r="F237" s="5">
        <v>2.9830025740769869E-2</v>
      </c>
      <c r="G237" s="5">
        <v>1.0239201438780401E-2</v>
      </c>
      <c r="H237" s="5">
        <v>3.1816847601289132E-2</v>
      </c>
      <c r="I237" s="5">
        <v>4.0617922057208386E-3</v>
      </c>
      <c r="J237" s="5">
        <v>0.39053306547901168</v>
      </c>
      <c r="K237" s="5">
        <v>0.45015367880474022</v>
      </c>
      <c r="L237" s="32" t="s">
        <v>15</v>
      </c>
      <c r="M237" s="32" t="s">
        <v>15</v>
      </c>
      <c r="N237" s="32" t="s">
        <v>15</v>
      </c>
      <c r="O237" s="32" t="s">
        <v>15</v>
      </c>
      <c r="P237" s="32" t="s">
        <v>15</v>
      </c>
      <c r="Q237" s="32" t="s">
        <v>15</v>
      </c>
      <c r="R237" s="32" t="s">
        <v>15</v>
      </c>
      <c r="S237" s="32" t="s">
        <v>15</v>
      </c>
      <c r="T237" s="8" t="s">
        <v>276</v>
      </c>
      <c r="U237" s="6" t="s">
        <v>17</v>
      </c>
    </row>
    <row r="238" spans="1:21" x14ac:dyDescent="0.2">
      <c r="A238" s="4" t="s">
        <v>282</v>
      </c>
      <c r="B238" s="4" t="s">
        <v>220</v>
      </c>
      <c r="C238" s="33" t="s">
        <v>60</v>
      </c>
      <c r="D238" s="5">
        <v>1.329E-2</v>
      </c>
      <c r="E238" s="5">
        <v>0.12914784840570409</v>
      </c>
      <c r="F238" s="5">
        <v>2.9805579347566551E-2</v>
      </c>
      <c r="G238" s="5">
        <v>1.022186767349949E-2</v>
      </c>
      <c r="H238" s="5">
        <v>7.8661815593342524E-2</v>
      </c>
      <c r="I238" s="5">
        <v>4.8386298752934207E-3</v>
      </c>
      <c r="J238" s="5">
        <v>0.44225785769533699</v>
      </c>
      <c r="K238" s="5">
        <v>0.47180506576516568</v>
      </c>
      <c r="L238" s="32" t="s">
        <v>15</v>
      </c>
      <c r="M238" s="32" t="s">
        <v>15</v>
      </c>
      <c r="N238" s="32" t="s">
        <v>15</v>
      </c>
      <c r="O238" s="32" t="s">
        <v>15</v>
      </c>
      <c r="P238" s="32" t="s">
        <v>15</v>
      </c>
      <c r="Q238" s="32" t="s">
        <v>15</v>
      </c>
      <c r="R238" s="32" t="s">
        <v>15</v>
      </c>
      <c r="S238" s="32" t="s">
        <v>15</v>
      </c>
      <c r="T238" s="8" t="s">
        <v>276</v>
      </c>
      <c r="U238" s="6" t="s">
        <v>17</v>
      </c>
    </row>
    <row r="239" spans="1:21" x14ac:dyDescent="0.2">
      <c r="A239" s="4" t="s">
        <v>283</v>
      </c>
      <c r="B239" s="4" t="s">
        <v>220</v>
      </c>
      <c r="C239" s="33" t="s">
        <v>60</v>
      </c>
      <c r="D239" s="5">
        <v>6.3540000000000011E-3</v>
      </c>
      <c r="E239" s="5">
        <v>6.326513621052951E-2</v>
      </c>
      <c r="F239" s="5">
        <v>2.972527807414567E-2</v>
      </c>
      <c r="G239" s="5">
        <v>7.2979082879496152E-3</v>
      </c>
      <c r="H239" s="5">
        <v>4.7159371061045383E-2</v>
      </c>
      <c r="I239" s="5">
        <v>5.2465113514549759E-3</v>
      </c>
      <c r="J239" s="5">
        <v>0.3435342438271512</v>
      </c>
      <c r="K239" s="5">
        <v>0.47949237127032229</v>
      </c>
      <c r="L239" s="32" t="s">
        <v>15</v>
      </c>
      <c r="M239" s="32" t="s">
        <v>15</v>
      </c>
      <c r="N239" s="32" t="s">
        <v>15</v>
      </c>
      <c r="O239" s="32" t="s">
        <v>15</v>
      </c>
      <c r="P239" s="32" t="s">
        <v>15</v>
      </c>
      <c r="Q239" s="32" t="s">
        <v>15</v>
      </c>
      <c r="R239" s="32" t="s">
        <v>15</v>
      </c>
      <c r="S239" s="32" t="s">
        <v>15</v>
      </c>
      <c r="T239" s="8" t="s">
        <v>276</v>
      </c>
      <c r="U239" s="6" t="s">
        <v>17</v>
      </c>
    </row>
    <row r="240" spans="1:21" x14ac:dyDescent="0.2">
      <c r="A240" s="4" t="s">
        <v>284</v>
      </c>
      <c r="B240" s="4" t="s">
        <v>220</v>
      </c>
      <c r="C240" s="32" t="s">
        <v>60</v>
      </c>
      <c r="D240" s="5">
        <v>5.2679999999999998E-2</v>
      </c>
      <c r="E240" s="5">
        <v>0.16696563668650549</v>
      </c>
      <c r="F240" s="5">
        <v>2.9793363119590022E-2</v>
      </c>
      <c r="G240" s="5">
        <v>1.7497110614120091E-2</v>
      </c>
      <c r="H240" s="5">
        <v>0.13365703914588839</v>
      </c>
      <c r="I240" s="5">
        <v>8.8677452187078763E-3</v>
      </c>
      <c r="J240" s="5">
        <v>0.56233729032630775</v>
      </c>
      <c r="K240" s="5">
        <v>0.46690425417582082</v>
      </c>
      <c r="L240" s="32" t="s">
        <v>60</v>
      </c>
      <c r="M240" s="32" t="s">
        <v>15</v>
      </c>
      <c r="N240" s="32" t="s">
        <v>15</v>
      </c>
      <c r="O240" s="32" t="s">
        <v>15</v>
      </c>
      <c r="P240" s="32" t="s">
        <v>15</v>
      </c>
      <c r="Q240" s="32" t="s">
        <v>15</v>
      </c>
      <c r="R240" s="32" t="s">
        <v>60</v>
      </c>
      <c r="S240" s="32" t="s">
        <v>15</v>
      </c>
      <c r="T240" s="6" t="s">
        <v>83</v>
      </c>
      <c r="U240" s="6" t="s">
        <v>17</v>
      </c>
    </row>
    <row r="241" spans="1:21" x14ac:dyDescent="0.2">
      <c r="A241" s="7" t="s">
        <v>285</v>
      </c>
      <c r="B241" s="4" t="s">
        <v>220</v>
      </c>
      <c r="C241" s="32" t="s">
        <v>59</v>
      </c>
      <c r="D241" s="5">
        <v>0</v>
      </c>
      <c r="E241" s="5">
        <v>8.2287249513764649E-2</v>
      </c>
      <c r="F241" s="5">
        <v>2.975400905142701E-2</v>
      </c>
      <c r="G241" s="5">
        <v>1.9857868830003081E-2</v>
      </c>
      <c r="H241" s="5">
        <v>7.1993730042535148E-2</v>
      </c>
      <c r="I241" s="5">
        <v>1.5012901999692111E-2</v>
      </c>
      <c r="J241" s="5">
        <v>0.45339504532561908</v>
      </c>
      <c r="K241" s="5">
        <v>0.47324218560719827</v>
      </c>
      <c r="L241" s="32" t="s">
        <v>15</v>
      </c>
      <c r="M241" s="32" t="s">
        <v>15</v>
      </c>
      <c r="N241" s="32" t="s">
        <v>15</v>
      </c>
      <c r="O241" s="32" t="s">
        <v>60</v>
      </c>
      <c r="P241" s="32" t="s">
        <v>15</v>
      </c>
      <c r="Q241" s="32" t="s">
        <v>15</v>
      </c>
      <c r="R241" s="32" t="s">
        <v>15</v>
      </c>
      <c r="S241" s="32" t="s">
        <v>15</v>
      </c>
      <c r="T241" s="8" t="s">
        <v>19</v>
      </c>
      <c r="U241" s="6" t="s">
        <v>17</v>
      </c>
    </row>
    <row r="242" spans="1:21" x14ac:dyDescent="0.2">
      <c r="A242" s="7" t="s">
        <v>286</v>
      </c>
      <c r="B242" s="4" t="s">
        <v>220</v>
      </c>
      <c r="C242" s="32" t="s">
        <v>60</v>
      </c>
      <c r="D242" s="5">
        <v>1.2229999999999998E-2</v>
      </c>
      <c r="E242" s="5">
        <v>6.8803625387248948E-2</v>
      </c>
      <c r="F242" s="5">
        <v>2.973995055700827E-2</v>
      </c>
      <c r="G242" s="5">
        <v>7.0643656337710387E-3</v>
      </c>
      <c r="H242" s="5">
        <v>6.2690959244044386E-2</v>
      </c>
      <c r="I242" s="5">
        <v>3.9698522179803606E-3</v>
      </c>
      <c r="J242" s="5">
        <v>0.29533298699341931</v>
      </c>
      <c r="K242" s="5">
        <v>0.48962229777814431</v>
      </c>
      <c r="L242" s="32" t="s">
        <v>15</v>
      </c>
      <c r="M242" s="32" t="s">
        <v>15</v>
      </c>
      <c r="N242" s="32" t="s">
        <v>15</v>
      </c>
      <c r="O242" s="32" t="s">
        <v>15</v>
      </c>
      <c r="P242" s="32" t="s">
        <v>15</v>
      </c>
      <c r="Q242" s="32" t="s">
        <v>15</v>
      </c>
      <c r="R242" s="32" t="s">
        <v>15</v>
      </c>
      <c r="S242" s="32" t="s">
        <v>15</v>
      </c>
      <c r="T242" s="8" t="s">
        <v>19</v>
      </c>
      <c r="U242" s="6" t="s">
        <v>17</v>
      </c>
    </row>
    <row r="243" spans="1:21" x14ac:dyDescent="0.2">
      <c r="A243" s="7" t="s">
        <v>287</v>
      </c>
      <c r="B243" s="4" t="s">
        <v>220</v>
      </c>
      <c r="C243" s="32" t="s">
        <v>59</v>
      </c>
      <c r="D243" s="5">
        <v>1.2489999999999999E-2</v>
      </c>
      <c r="E243" s="5">
        <v>5.4680452548063488E-2</v>
      </c>
      <c r="F243" s="5">
        <v>2.9759070524909739E-2</v>
      </c>
      <c r="G243" s="5">
        <v>6.7466649454472269E-3</v>
      </c>
      <c r="H243" s="5">
        <v>3.3565056781229563E-2</v>
      </c>
      <c r="I243" s="5">
        <v>1.178055383041055E-2</v>
      </c>
      <c r="J243" s="5">
        <v>0.39995470923653209</v>
      </c>
      <c r="K243" s="5">
        <v>0.48543920045226729</v>
      </c>
      <c r="L243" s="32" t="s">
        <v>15</v>
      </c>
      <c r="M243" s="32" t="s">
        <v>15</v>
      </c>
      <c r="N243" s="32" t="s">
        <v>15</v>
      </c>
      <c r="O243" s="32" t="s">
        <v>15</v>
      </c>
      <c r="P243" s="32" t="s">
        <v>15</v>
      </c>
      <c r="Q243" s="32" t="s">
        <v>15</v>
      </c>
      <c r="R243" s="32" t="s">
        <v>15</v>
      </c>
      <c r="S243" s="32" t="s">
        <v>15</v>
      </c>
      <c r="T243" s="8" t="s">
        <v>19</v>
      </c>
      <c r="U243" s="6" t="s">
        <v>17</v>
      </c>
    </row>
    <row r="244" spans="1:21" x14ac:dyDescent="0.2">
      <c r="A244" s="7" t="s">
        <v>288</v>
      </c>
      <c r="B244" s="4" t="s">
        <v>220</v>
      </c>
      <c r="C244" s="32" t="s">
        <v>59</v>
      </c>
      <c r="D244" s="5">
        <v>1.2430000000000002E-2</v>
      </c>
      <c r="E244" s="5">
        <v>5.8883291756030763E-2</v>
      </c>
      <c r="F244" s="5">
        <v>2.9734114614473069E-2</v>
      </c>
      <c r="G244" s="5">
        <v>6.5068334594876789E-3</v>
      </c>
      <c r="H244" s="5">
        <v>4.4077044454511632E-2</v>
      </c>
      <c r="I244" s="5">
        <v>9.2265094985660434E-3</v>
      </c>
      <c r="J244" s="5">
        <v>0.41942678958138452</v>
      </c>
      <c r="K244" s="5">
        <v>0.48188099117147493</v>
      </c>
      <c r="L244" s="32" t="s">
        <v>15</v>
      </c>
      <c r="M244" s="32" t="s">
        <v>15</v>
      </c>
      <c r="N244" s="32" t="s">
        <v>15</v>
      </c>
      <c r="O244" s="32" t="s">
        <v>15</v>
      </c>
      <c r="P244" s="32" t="s">
        <v>15</v>
      </c>
      <c r="Q244" s="32" t="s">
        <v>15</v>
      </c>
      <c r="R244" s="32" t="s">
        <v>15</v>
      </c>
      <c r="S244" s="32" t="s">
        <v>15</v>
      </c>
      <c r="T244" s="8" t="s">
        <v>19</v>
      </c>
      <c r="U244" s="6" t="s">
        <v>17</v>
      </c>
    </row>
    <row r="245" spans="1:21" ht="16" x14ac:dyDescent="0.2">
      <c r="A245" s="10" t="s">
        <v>289</v>
      </c>
      <c r="B245" s="4" t="s">
        <v>220</v>
      </c>
      <c r="C245" s="32" t="s">
        <v>60</v>
      </c>
      <c r="D245" s="5">
        <v>3.5389999999999998E-2</v>
      </c>
      <c r="E245" s="5">
        <v>0.1177995387312385</v>
      </c>
      <c r="F245" s="5">
        <v>2.9793059521478898E-2</v>
      </c>
      <c r="G245" s="5">
        <v>1.1209030540344909E-2</v>
      </c>
      <c r="H245" s="5">
        <v>8.1712865568993306E-2</v>
      </c>
      <c r="I245" s="5">
        <v>6.1263305868287463E-3</v>
      </c>
      <c r="J245" s="5">
        <v>0.49700995929821651</v>
      </c>
      <c r="K245" s="5">
        <v>0.47689505428280632</v>
      </c>
      <c r="L245" s="32" t="s">
        <v>60</v>
      </c>
      <c r="M245" s="32" t="s">
        <v>15</v>
      </c>
      <c r="N245" s="32" t="s">
        <v>15</v>
      </c>
      <c r="O245" s="32" t="s">
        <v>15</v>
      </c>
      <c r="P245" s="32" t="s">
        <v>15</v>
      </c>
      <c r="Q245" s="32" t="s">
        <v>15</v>
      </c>
      <c r="R245" s="32" t="s">
        <v>15</v>
      </c>
      <c r="S245" s="32" t="s">
        <v>15</v>
      </c>
      <c r="T245" s="8" t="s">
        <v>19</v>
      </c>
      <c r="U245" s="6" t="s">
        <v>17</v>
      </c>
    </row>
    <row r="246" spans="1:21" x14ac:dyDescent="0.2">
      <c r="A246" s="7" t="s">
        <v>290</v>
      </c>
      <c r="B246" s="4" t="s">
        <v>220</v>
      </c>
      <c r="C246" s="32" t="s">
        <v>60</v>
      </c>
      <c r="D246" s="5">
        <v>1.077E-2</v>
      </c>
      <c r="E246" s="5">
        <v>0.1773106949622785</v>
      </c>
      <c r="F246" s="5">
        <v>2.9878031959553471E-2</v>
      </c>
      <c r="G246" s="5">
        <v>1.4932231658033099E-2</v>
      </c>
      <c r="H246" s="5">
        <v>0.13014023063833741</v>
      </c>
      <c r="I246" s="5">
        <v>8.4683428287944066E-3</v>
      </c>
      <c r="J246" s="5">
        <v>0.5580202298741852</v>
      </c>
      <c r="K246" s="5">
        <v>0.46352099654241269</v>
      </c>
      <c r="L246" s="32" t="s">
        <v>15</v>
      </c>
      <c r="M246" s="32" t="s">
        <v>15</v>
      </c>
      <c r="N246" s="33" t="s">
        <v>60</v>
      </c>
      <c r="O246" s="32" t="s">
        <v>15</v>
      </c>
      <c r="P246" s="32" t="s">
        <v>15</v>
      </c>
      <c r="Q246" s="32" t="s">
        <v>15</v>
      </c>
      <c r="R246" s="32" t="s">
        <v>60</v>
      </c>
      <c r="S246" s="32" t="s">
        <v>15</v>
      </c>
      <c r="T246" s="8" t="s">
        <v>19</v>
      </c>
      <c r="U246" s="6" t="s">
        <v>17</v>
      </c>
    </row>
    <row r="247" spans="1:21" x14ac:dyDescent="0.2">
      <c r="A247" s="7" t="s">
        <v>291</v>
      </c>
      <c r="B247" s="4" t="s">
        <v>220</v>
      </c>
      <c r="C247" s="32" t="s">
        <v>15</v>
      </c>
      <c r="D247" s="5">
        <v>4.627E-3</v>
      </c>
      <c r="E247" s="5">
        <v>7.5762622851479486E-2</v>
      </c>
      <c r="F247" s="5">
        <v>2.973970559752297E-2</v>
      </c>
      <c r="G247" s="5">
        <v>6.3373993914773987E-3</v>
      </c>
      <c r="H247" s="5">
        <v>6.1690732609074123E-2</v>
      </c>
      <c r="I247" s="5">
        <v>2.7750166152989901E-3</v>
      </c>
      <c r="J247" s="5">
        <v>0.29472683335227828</v>
      </c>
      <c r="K247" s="5">
        <v>0.48696367009730263</v>
      </c>
      <c r="L247" s="32" t="s">
        <v>15</v>
      </c>
      <c r="M247" s="32" t="s">
        <v>15</v>
      </c>
      <c r="N247" s="32" t="s">
        <v>15</v>
      </c>
      <c r="O247" s="32" t="s">
        <v>15</v>
      </c>
      <c r="P247" s="32" t="s">
        <v>15</v>
      </c>
      <c r="Q247" s="32" t="s">
        <v>15</v>
      </c>
      <c r="R247" s="32" t="s">
        <v>15</v>
      </c>
      <c r="S247" s="32" t="s">
        <v>15</v>
      </c>
      <c r="T247" s="8" t="s">
        <v>21</v>
      </c>
      <c r="U247" s="6" t="s">
        <v>17</v>
      </c>
    </row>
    <row r="248" spans="1:21" x14ac:dyDescent="0.2">
      <c r="A248" s="7" t="s">
        <v>292</v>
      </c>
      <c r="B248" s="4" t="s">
        <v>220</v>
      </c>
      <c r="C248" s="32" t="s">
        <v>15</v>
      </c>
      <c r="D248" s="5">
        <v>3.8630000000000001E-3</v>
      </c>
      <c r="E248" s="5">
        <v>3.2807991157390283E-2</v>
      </c>
      <c r="F248" s="5">
        <v>2.9728877085265119E-2</v>
      </c>
      <c r="G248" s="5">
        <v>1.0799372900437681E-2</v>
      </c>
      <c r="H248" s="5">
        <v>3.336124199372837E-2</v>
      </c>
      <c r="I248" s="5">
        <v>4.6659271276673249E-3</v>
      </c>
      <c r="J248" s="5">
        <v>0.36442982219707792</v>
      </c>
      <c r="K248" s="5">
        <v>0.4880971257533871</v>
      </c>
      <c r="L248" s="32" t="s">
        <v>15</v>
      </c>
      <c r="M248" s="32" t="s">
        <v>15</v>
      </c>
      <c r="N248" s="32" t="s">
        <v>15</v>
      </c>
      <c r="O248" s="32" t="s">
        <v>15</v>
      </c>
      <c r="P248" s="32" t="s">
        <v>15</v>
      </c>
      <c r="Q248" s="32" t="s">
        <v>15</v>
      </c>
      <c r="R248" s="32" t="s">
        <v>15</v>
      </c>
      <c r="S248" s="32" t="s">
        <v>15</v>
      </c>
      <c r="T248" s="8" t="s">
        <v>21</v>
      </c>
      <c r="U248" s="6" t="s">
        <v>17</v>
      </c>
    </row>
    <row r="249" spans="1:21" x14ac:dyDescent="0.2">
      <c r="A249" s="7" t="s">
        <v>293</v>
      </c>
      <c r="B249" s="4" t="s">
        <v>220</v>
      </c>
      <c r="C249" s="32" t="s">
        <v>15</v>
      </c>
      <c r="D249" s="5">
        <v>6.3849999999999992E-3</v>
      </c>
      <c r="E249" s="5">
        <v>6.2791552080458529E-2</v>
      </c>
      <c r="F249" s="5">
        <v>2.9723659282436251E-2</v>
      </c>
      <c r="G249" s="5">
        <v>6.3298520003755403E-3</v>
      </c>
      <c r="H249" s="5">
        <v>4.5387284280695842E-2</v>
      </c>
      <c r="I249" s="5">
        <v>3.175639936397778E-3</v>
      </c>
      <c r="J249" s="5">
        <v>0.38424643477930981</v>
      </c>
      <c r="K249" s="5">
        <v>0.48185402420069001</v>
      </c>
      <c r="L249" s="32" t="s">
        <v>15</v>
      </c>
      <c r="M249" s="32" t="s">
        <v>15</v>
      </c>
      <c r="N249" s="32" t="s">
        <v>15</v>
      </c>
      <c r="O249" s="32" t="s">
        <v>15</v>
      </c>
      <c r="P249" s="32" t="s">
        <v>15</v>
      </c>
      <c r="Q249" s="32" t="s">
        <v>15</v>
      </c>
      <c r="R249" s="32" t="s">
        <v>15</v>
      </c>
      <c r="S249" s="32" t="s">
        <v>15</v>
      </c>
      <c r="T249" s="8" t="s">
        <v>21</v>
      </c>
      <c r="U249" s="6" t="s">
        <v>17</v>
      </c>
    </row>
    <row r="250" spans="1:21" x14ac:dyDescent="0.2">
      <c r="A250" s="7" t="s">
        <v>294</v>
      </c>
      <c r="B250" s="4" t="s">
        <v>220</v>
      </c>
      <c r="C250" s="32" t="s">
        <v>15</v>
      </c>
      <c r="D250" s="5">
        <v>9.7210000000000005E-3</v>
      </c>
      <c r="E250" s="5">
        <v>7.2510773617069202E-2</v>
      </c>
      <c r="F250" s="5">
        <v>2.974066424354593E-2</v>
      </c>
      <c r="G250" s="5">
        <v>1.306461337636261E-2</v>
      </c>
      <c r="H250" s="5">
        <v>5.6119669068498551E-2</v>
      </c>
      <c r="I250" s="5">
        <v>3.8523755967210232E-3</v>
      </c>
      <c r="J250" s="5">
        <v>0.45209776204032531</v>
      </c>
      <c r="K250" s="5">
        <v>0.47101047607136198</v>
      </c>
      <c r="L250" s="32" t="s">
        <v>15</v>
      </c>
      <c r="M250" s="32" t="s">
        <v>15</v>
      </c>
      <c r="N250" s="32" t="s">
        <v>15</v>
      </c>
      <c r="O250" s="32" t="s">
        <v>15</v>
      </c>
      <c r="P250" s="32" t="s">
        <v>15</v>
      </c>
      <c r="Q250" s="32" t="s">
        <v>15</v>
      </c>
      <c r="R250" s="32" t="s">
        <v>15</v>
      </c>
      <c r="S250" s="32" t="s">
        <v>15</v>
      </c>
      <c r="T250" s="8" t="s">
        <v>21</v>
      </c>
      <c r="U250" s="6" t="s">
        <v>17</v>
      </c>
    </row>
    <row r="251" spans="1:21" x14ac:dyDescent="0.2">
      <c r="A251" s="11" t="s">
        <v>295</v>
      </c>
      <c r="B251" s="4" t="s">
        <v>220</v>
      </c>
      <c r="C251" s="32" t="s">
        <v>60</v>
      </c>
      <c r="D251" s="5">
        <v>5.0040000000000001E-2</v>
      </c>
      <c r="E251" s="5">
        <v>3.9011334546414103E-2</v>
      </c>
      <c r="F251" s="5">
        <v>2.98244534292498E-2</v>
      </c>
      <c r="G251" s="5">
        <v>7.7317879079774748E-3</v>
      </c>
      <c r="H251" s="5">
        <v>3.2097169352520272E-2</v>
      </c>
      <c r="I251" s="5">
        <v>3.3871487316801431E-3</v>
      </c>
      <c r="J251" s="5">
        <v>0.35173047265782897</v>
      </c>
      <c r="K251" s="5">
        <v>0.48063947857584582</v>
      </c>
      <c r="L251" s="32" t="s">
        <v>60</v>
      </c>
      <c r="M251" s="32" t="s">
        <v>15</v>
      </c>
      <c r="N251" s="32" t="s">
        <v>15</v>
      </c>
      <c r="O251" s="32" t="s">
        <v>15</v>
      </c>
      <c r="P251" s="32" t="s">
        <v>15</v>
      </c>
      <c r="Q251" s="32" t="s">
        <v>15</v>
      </c>
      <c r="R251" s="32" t="s">
        <v>15</v>
      </c>
      <c r="S251" s="32" t="s">
        <v>15</v>
      </c>
      <c r="T251" s="12" t="s">
        <v>33</v>
      </c>
      <c r="U251" s="6" t="s">
        <v>17</v>
      </c>
    </row>
    <row r="252" spans="1:21" x14ac:dyDescent="0.2">
      <c r="A252" s="4" t="s">
        <v>296</v>
      </c>
      <c r="B252" s="4" t="s">
        <v>220</v>
      </c>
      <c r="C252" s="32" t="s">
        <v>60</v>
      </c>
      <c r="D252" s="5">
        <v>2.537E-2</v>
      </c>
      <c r="E252" s="5">
        <v>9.3547175554130266E-2</v>
      </c>
      <c r="F252" s="5">
        <v>2.9832251947292079E-2</v>
      </c>
      <c r="G252" s="5">
        <v>1.0212556359223241E-2</v>
      </c>
      <c r="H252" s="5">
        <v>7.1703039458440337E-2</v>
      </c>
      <c r="I252" s="5">
        <v>6.1129823054735938E-3</v>
      </c>
      <c r="J252" s="5">
        <v>0.47933724309525622</v>
      </c>
      <c r="K252" s="5">
        <v>0.4712755132514454</v>
      </c>
      <c r="L252" s="32" t="s">
        <v>60</v>
      </c>
      <c r="M252" s="32" t="s">
        <v>15</v>
      </c>
      <c r="N252" s="32" t="s">
        <v>15</v>
      </c>
      <c r="O252" s="32" t="s">
        <v>15</v>
      </c>
      <c r="P252" s="32" t="s">
        <v>15</v>
      </c>
      <c r="Q252" s="32" t="s">
        <v>15</v>
      </c>
      <c r="R252" s="32" t="s">
        <v>15</v>
      </c>
      <c r="S252" s="32" t="s">
        <v>15</v>
      </c>
      <c r="T252" s="8" t="s">
        <v>276</v>
      </c>
      <c r="U252" s="6" t="s">
        <v>17</v>
      </c>
    </row>
    <row r="253" spans="1:21" x14ac:dyDescent="0.2">
      <c r="A253" s="4" t="s">
        <v>297</v>
      </c>
      <c r="B253" s="4" t="s">
        <v>220</v>
      </c>
      <c r="C253" s="32" t="s">
        <v>60</v>
      </c>
      <c r="D253" s="5">
        <v>0.36460000000000004</v>
      </c>
      <c r="E253" s="5">
        <v>0.56463800837479239</v>
      </c>
      <c r="F253" s="5">
        <v>3.0031234127707949E-2</v>
      </c>
      <c r="G253" s="5">
        <v>6.1510233510539802E-2</v>
      </c>
      <c r="H253" s="5">
        <v>0.45102178975269253</v>
      </c>
      <c r="I253" s="5">
        <v>2.8678321037136509E-2</v>
      </c>
      <c r="J253" s="5">
        <v>0.99905173792271595</v>
      </c>
      <c r="K253" s="5">
        <v>0.41657784802390913</v>
      </c>
      <c r="L253" s="32" t="s">
        <v>60</v>
      </c>
      <c r="M253" s="32" t="s">
        <v>60</v>
      </c>
      <c r="N253" s="33" t="s">
        <v>60</v>
      </c>
      <c r="O253" s="32" t="s">
        <v>60</v>
      </c>
      <c r="P253" s="32" t="s">
        <v>60</v>
      </c>
      <c r="Q253" s="32" t="s">
        <v>60</v>
      </c>
      <c r="R253" s="32" t="s">
        <v>60</v>
      </c>
      <c r="S253" s="32" t="s">
        <v>15</v>
      </c>
      <c r="T253" s="8" t="s">
        <v>276</v>
      </c>
      <c r="U253" s="6" t="s">
        <v>17</v>
      </c>
    </row>
    <row r="254" spans="1:21" x14ac:dyDescent="0.2">
      <c r="A254" s="4" t="s">
        <v>298</v>
      </c>
      <c r="B254" s="4" t="s">
        <v>220</v>
      </c>
      <c r="C254" s="32" t="s">
        <v>60</v>
      </c>
      <c r="D254" s="5">
        <v>0.11070000000000001</v>
      </c>
      <c r="E254" s="5">
        <v>0.20005287912156769</v>
      </c>
      <c r="F254" s="5">
        <v>2.9869675436745301E-2</v>
      </c>
      <c r="G254" s="5">
        <v>1.9887473453230279E-2</v>
      </c>
      <c r="H254" s="5">
        <v>0.15839165285517701</v>
      </c>
      <c r="I254" s="5">
        <v>1.01252996734497E-2</v>
      </c>
      <c r="J254" s="5">
        <v>0.60787627245737774</v>
      </c>
      <c r="K254" s="5">
        <v>0.45888238629978068</v>
      </c>
      <c r="L254" s="32" t="s">
        <v>60</v>
      </c>
      <c r="M254" s="32" t="s">
        <v>15</v>
      </c>
      <c r="N254" s="33" t="s">
        <v>60</v>
      </c>
      <c r="O254" s="32" t="s">
        <v>60</v>
      </c>
      <c r="P254" s="32" t="s">
        <v>15</v>
      </c>
      <c r="Q254" s="32" t="s">
        <v>15</v>
      </c>
      <c r="R254" s="32" t="s">
        <v>60</v>
      </c>
      <c r="S254" s="32" t="s">
        <v>15</v>
      </c>
      <c r="T254" s="8" t="s">
        <v>276</v>
      </c>
      <c r="U254" s="6" t="s">
        <v>17</v>
      </c>
    </row>
    <row r="255" spans="1:21" x14ac:dyDescent="0.2">
      <c r="A255" s="4" t="s">
        <v>299</v>
      </c>
      <c r="B255" s="4" t="s">
        <v>220</v>
      </c>
      <c r="C255" s="32" t="s">
        <v>60</v>
      </c>
      <c r="D255" s="5">
        <v>8.1670000000000006E-3</v>
      </c>
      <c r="E255" s="5">
        <v>0.12850670800369579</v>
      </c>
      <c r="F255" s="5">
        <v>2.9812030791908379E-2</v>
      </c>
      <c r="G255" s="5">
        <v>1.071510538955843E-2</v>
      </c>
      <c r="H255" s="5">
        <v>7.7796082735324734E-2</v>
      </c>
      <c r="I255" s="5">
        <v>7.4053065570730279E-3</v>
      </c>
      <c r="J255" s="5">
        <v>0.49046149839494529</v>
      </c>
      <c r="K255" s="5">
        <v>0.46777389422699539</v>
      </c>
      <c r="L255" s="32" t="s">
        <v>15</v>
      </c>
      <c r="M255" s="32" t="s">
        <v>15</v>
      </c>
      <c r="N255" s="32" t="s">
        <v>15</v>
      </c>
      <c r="O255" s="32" t="s">
        <v>15</v>
      </c>
      <c r="P255" s="32" t="s">
        <v>15</v>
      </c>
      <c r="Q255" s="32" t="s">
        <v>15</v>
      </c>
      <c r="R255" s="32" t="s">
        <v>15</v>
      </c>
      <c r="S255" s="32" t="s">
        <v>15</v>
      </c>
      <c r="T255" s="6" t="s">
        <v>88</v>
      </c>
      <c r="U255" s="6" t="s">
        <v>17</v>
      </c>
    </row>
    <row r="256" spans="1:21" x14ac:dyDescent="0.2">
      <c r="A256" s="4" t="s">
        <v>300</v>
      </c>
      <c r="B256" s="4" t="s">
        <v>220</v>
      </c>
      <c r="C256" s="32" t="s">
        <v>60</v>
      </c>
      <c r="D256" s="5">
        <v>0.1004</v>
      </c>
      <c r="E256" s="5">
        <v>4.6391043907658622E-2</v>
      </c>
      <c r="F256" s="5">
        <v>2.9786493034138418E-2</v>
      </c>
      <c r="G256" s="5">
        <v>1.0378648688760249E-2</v>
      </c>
      <c r="H256" s="5">
        <v>2.7587939651513769E-2</v>
      </c>
      <c r="I256" s="5">
        <v>4.8242742525402274E-3</v>
      </c>
      <c r="J256" s="5">
        <v>0.39990744179644999</v>
      </c>
      <c r="K256" s="5">
        <v>0.48318861693562498</v>
      </c>
      <c r="L256" s="32" t="s">
        <v>60</v>
      </c>
      <c r="M256" s="32" t="s">
        <v>15</v>
      </c>
      <c r="N256" s="32" t="s">
        <v>15</v>
      </c>
      <c r="O256" s="32" t="s">
        <v>15</v>
      </c>
      <c r="P256" s="32" t="s">
        <v>15</v>
      </c>
      <c r="Q256" s="32" t="s">
        <v>15</v>
      </c>
      <c r="R256" s="32" t="s">
        <v>15</v>
      </c>
      <c r="S256" s="32" t="s">
        <v>15</v>
      </c>
      <c r="T256" s="6" t="s">
        <v>88</v>
      </c>
      <c r="U256" s="6" t="s">
        <v>17</v>
      </c>
    </row>
    <row r="257" spans="1:21" x14ac:dyDescent="0.2">
      <c r="A257" s="7" t="s">
        <v>301</v>
      </c>
      <c r="B257" s="4" t="s">
        <v>220</v>
      </c>
      <c r="C257" s="32" t="s">
        <v>60</v>
      </c>
      <c r="D257" s="5">
        <v>1.102E-2</v>
      </c>
      <c r="E257" s="5">
        <v>3.3207962755498921E-2</v>
      </c>
      <c r="F257" s="5">
        <v>2.974272414986167E-2</v>
      </c>
      <c r="G257" s="5">
        <v>6.0880305514293912E-3</v>
      </c>
      <c r="H257" s="5">
        <v>2.8111912518394622E-2</v>
      </c>
      <c r="I257" s="5">
        <v>2.6613194101244961E-3</v>
      </c>
      <c r="J257" s="5">
        <v>0.36537746253869702</v>
      </c>
      <c r="K257" s="5">
        <v>0.48600556661232103</v>
      </c>
      <c r="L257" s="32" t="s">
        <v>15</v>
      </c>
      <c r="M257" s="32" t="s">
        <v>15</v>
      </c>
      <c r="N257" s="32" t="s">
        <v>15</v>
      </c>
      <c r="O257" s="32" t="s">
        <v>15</v>
      </c>
      <c r="P257" s="32" t="s">
        <v>15</v>
      </c>
      <c r="Q257" s="32" t="s">
        <v>15</v>
      </c>
      <c r="R257" s="32" t="s">
        <v>15</v>
      </c>
      <c r="S257" s="32" t="s">
        <v>15</v>
      </c>
      <c r="T257" s="8" t="s">
        <v>21</v>
      </c>
      <c r="U257" s="6" t="s">
        <v>17</v>
      </c>
    </row>
    <row r="258" spans="1:21" x14ac:dyDescent="0.2">
      <c r="A258" s="4" t="s">
        <v>302</v>
      </c>
      <c r="B258" s="4" t="s">
        <v>220</v>
      </c>
      <c r="C258" s="32" t="s">
        <v>59</v>
      </c>
      <c r="D258" s="5">
        <v>8.2869999999999985E-2</v>
      </c>
      <c r="E258" s="5">
        <v>0.1830027295082042</v>
      </c>
      <c r="F258" s="5">
        <v>2.982996255752637E-2</v>
      </c>
      <c r="G258" s="5">
        <v>1.9413439165071929E-2</v>
      </c>
      <c r="H258" s="5">
        <v>0.13616390875208559</v>
      </c>
      <c r="I258" s="5">
        <v>8.7970480370295791E-3</v>
      </c>
      <c r="J258" s="5">
        <v>0.58215802729901145</v>
      </c>
      <c r="K258" s="5">
        <v>0.45957995118663558</v>
      </c>
      <c r="L258" s="32" t="s">
        <v>60</v>
      </c>
      <c r="M258" s="32" t="s">
        <v>15</v>
      </c>
      <c r="N258" s="32" t="s">
        <v>15</v>
      </c>
      <c r="O258" s="32" t="s">
        <v>15</v>
      </c>
      <c r="P258" s="32" t="s">
        <v>15</v>
      </c>
      <c r="Q258" s="32" t="s">
        <v>15</v>
      </c>
      <c r="R258" s="32" t="s">
        <v>60</v>
      </c>
      <c r="S258" s="32" t="s">
        <v>15</v>
      </c>
      <c r="T258" s="6" t="s">
        <v>33</v>
      </c>
      <c r="U258" s="6" t="s">
        <v>17</v>
      </c>
    </row>
    <row r="259" spans="1:21" x14ac:dyDescent="0.2">
      <c r="A259" s="4" t="s">
        <v>303</v>
      </c>
      <c r="B259" s="4" t="s">
        <v>220</v>
      </c>
      <c r="C259" s="32" t="s">
        <v>59</v>
      </c>
      <c r="D259" s="5">
        <v>6.0429999999999998E-3</v>
      </c>
      <c r="E259" s="5">
        <v>0.1242949354833725</v>
      </c>
      <c r="F259" s="5">
        <v>2.977410945571175E-2</v>
      </c>
      <c r="G259" s="5">
        <v>1.5455782843695391E-2</v>
      </c>
      <c r="H259" s="5">
        <v>0.116509243646969</v>
      </c>
      <c r="I259" s="5">
        <v>6.9768341440000206E-3</v>
      </c>
      <c r="J259" s="5">
        <v>0.50988800767709952</v>
      </c>
      <c r="K259" s="5">
        <v>0.46697048788665851</v>
      </c>
      <c r="L259" s="32" t="s">
        <v>15</v>
      </c>
      <c r="M259" s="32" t="s">
        <v>15</v>
      </c>
      <c r="N259" s="32" t="s">
        <v>15</v>
      </c>
      <c r="O259" s="32" t="s">
        <v>15</v>
      </c>
      <c r="P259" s="32" t="s">
        <v>15</v>
      </c>
      <c r="Q259" s="32" t="s">
        <v>15</v>
      </c>
      <c r="R259" s="32" t="s">
        <v>15</v>
      </c>
      <c r="S259" s="32" t="s">
        <v>15</v>
      </c>
      <c r="T259" s="6" t="s">
        <v>88</v>
      </c>
      <c r="U259" s="6" t="s">
        <v>17</v>
      </c>
    </row>
    <row r="260" spans="1:21" ht="16" x14ac:dyDescent="0.2">
      <c r="A260" s="10" t="s">
        <v>304</v>
      </c>
      <c r="B260" s="4" t="s">
        <v>220</v>
      </c>
      <c r="C260" s="32" t="s">
        <v>60</v>
      </c>
      <c r="D260" s="5">
        <v>3.7949999999999998E-2</v>
      </c>
      <c r="E260" s="5">
        <v>0.21679988285780311</v>
      </c>
      <c r="F260" s="5">
        <v>2.9784183149580489E-2</v>
      </c>
      <c r="G260" s="5">
        <v>2.6309921808793661E-2</v>
      </c>
      <c r="H260" s="5">
        <v>0.1956788475338293</v>
      </c>
      <c r="I260" s="5">
        <v>6.4756842377491344E-3</v>
      </c>
      <c r="J260" s="5">
        <v>0.51505143200313508</v>
      </c>
      <c r="K260" s="5">
        <v>0.45929413498366928</v>
      </c>
      <c r="L260" s="32" t="s">
        <v>60</v>
      </c>
      <c r="M260" s="32" t="s">
        <v>15</v>
      </c>
      <c r="N260" s="32" t="s">
        <v>15</v>
      </c>
      <c r="O260" s="32" t="s">
        <v>60</v>
      </c>
      <c r="P260" s="32" t="s">
        <v>60</v>
      </c>
      <c r="Q260" s="32" t="s">
        <v>15</v>
      </c>
      <c r="R260" s="32" t="s">
        <v>60</v>
      </c>
      <c r="S260" s="32" t="s">
        <v>15</v>
      </c>
      <c r="T260" s="8" t="s">
        <v>21</v>
      </c>
      <c r="U260" s="6" t="s">
        <v>17</v>
      </c>
    </row>
    <row r="261" spans="1:21" x14ac:dyDescent="0.2">
      <c r="A261" s="4" t="s">
        <v>305</v>
      </c>
      <c r="B261" s="4" t="s">
        <v>220</v>
      </c>
      <c r="C261" s="32" t="s">
        <v>59</v>
      </c>
      <c r="D261" s="5">
        <v>1.0749999999999999E-2</v>
      </c>
      <c r="E261" s="5">
        <v>9.7685947137507695E-2</v>
      </c>
      <c r="F261" s="5">
        <v>2.9795698877706441E-2</v>
      </c>
      <c r="G261" s="5">
        <v>1.130921327559143E-2</v>
      </c>
      <c r="H261" s="5">
        <v>8.8325643005640289E-2</v>
      </c>
      <c r="I261" s="5">
        <v>2.506436729225508E-3</v>
      </c>
      <c r="J261" s="5">
        <v>0.46884171395826502</v>
      </c>
      <c r="K261" s="5">
        <v>0.47119084652974719</v>
      </c>
      <c r="L261" s="32" t="s">
        <v>15</v>
      </c>
      <c r="M261" s="32" t="s">
        <v>15</v>
      </c>
      <c r="N261" s="32" t="s">
        <v>15</v>
      </c>
      <c r="O261" s="32" t="s">
        <v>15</v>
      </c>
      <c r="P261" s="32" t="s">
        <v>15</v>
      </c>
      <c r="Q261" s="32" t="s">
        <v>15</v>
      </c>
      <c r="R261" s="32" t="s">
        <v>15</v>
      </c>
      <c r="S261" s="32" t="s">
        <v>15</v>
      </c>
      <c r="T261" s="8" t="s">
        <v>276</v>
      </c>
      <c r="U261" s="6" t="s">
        <v>17</v>
      </c>
    </row>
    <row r="262" spans="1:21" x14ac:dyDescent="0.2">
      <c r="A262" s="7" t="s">
        <v>306</v>
      </c>
      <c r="B262" s="4" t="s">
        <v>220</v>
      </c>
      <c r="C262" s="32" t="s">
        <v>60</v>
      </c>
      <c r="D262" s="5">
        <v>1.6209999999999999E-2</v>
      </c>
      <c r="E262" s="5">
        <v>0.18261734027437829</v>
      </c>
      <c r="F262" s="5">
        <v>2.978176031895417E-2</v>
      </c>
      <c r="G262" s="5">
        <v>1.6744827280258709E-2</v>
      </c>
      <c r="H262" s="5">
        <v>0.16231825797926319</v>
      </c>
      <c r="I262" s="5">
        <v>3.3757463355394428E-3</v>
      </c>
      <c r="J262" s="5">
        <v>0.57540675169338196</v>
      </c>
      <c r="K262" s="5">
        <v>0.45846214244460137</v>
      </c>
      <c r="L262" s="32" t="s">
        <v>15</v>
      </c>
      <c r="M262" s="32" t="s">
        <v>15</v>
      </c>
      <c r="N262" s="32" t="s">
        <v>15</v>
      </c>
      <c r="O262" s="32" t="s">
        <v>15</v>
      </c>
      <c r="P262" s="32" t="s">
        <v>15</v>
      </c>
      <c r="Q262" s="32" t="s">
        <v>15</v>
      </c>
      <c r="R262" s="32" t="s">
        <v>60</v>
      </c>
      <c r="S262" s="32" t="s">
        <v>15</v>
      </c>
      <c r="T262" s="8" t="s">
        <v>21</v>
      </c>
      <c r="U262" s="6" t="s">
        <v>17</v>
      </c>
    </row>
    <row r="263" spans="1:21" x14ac:dyDescent="0.2">
      <c r="A263" s="4" t="s">
        <v>307</v>
      </c>
      <c r="B263" s="4" t="s">
        <v>220</v>
      </c>
      <c r="C263" s="32" t="s">
        <v>59</v>
      </c>
      <c r="D263" s="5">
        <v>1.302E-2</v>
      </c>
      <c r="E263" s="5">
        <v>3.2540824805521229E-2</v>
      </c>
      <c r="F263" s="5">
        <v>2.978423871695338E-2</v>
      </c>
      <c r="G263" s="5">
        <v>8.0583830160312377E-3</v>
      </c>
      <c r="H263" s="5">
        <v>2.7732422452246538E-2</v>
      </c>
      <c r="I263" s="5">
        <v>3.581389821497508E-3</v>
      </c>
      <c r="J263" s="5">
        <v>0.39068737037419299</v>
      </c>
      <c r="K263" s="5">
        <v>0.4791360298115766</v>
      </c>
      <c r="L263" s="32" t="s">
        <v>15</v>
      </c>
      <c r="M263" s="32" t="s">
        <v>15</v>
      </c>
      <c r="N263" s="32" t="s">
        <v>15</v>
      </c>
      <c r="O263" s="32" t="s">
        <v>15</v>
      </c>
      <c r="P263" s="32" t="s">
        <v>15</v>
      </c>
      <c r="Q263" s="32" t="s">
        <v>15</v>
      </c>
      <c r="R263" s="32" t="s">
        <v>15</v>
      </c>
      <c r="S263" s="32" t="s">
        <v>15</v>
      </c>
      <c r="T263" s="8" t="s">
        <v>276</v>
      </c>
      <c r="U263" s="6" t="s">
        <v>17</v>
      </c>
    </row>
    <row r="264" spans="1:21" x14ac:dyDescent="0.2">
      <c r="A264" s="7" t="s">
        <v>308</v>
      </c>
      <c r="B264" s="4" t="s">
        <v>220</v>
      </c>
      <c r="C264" s="32" t="s">
        <v>60</v>
      </c>
      <c r="D264" s="5">
        <v>4.4019999999999997E-3</v>
      </c>
      <c r="E264" s="5">
        <v>0.21872736888467009</v>
      </c>
      <c r="F264" s="5">
        <v>2.9795280721203719E-2</v>
      </c>
      <c r="G264" s="5">
        <v>2.0709891163602969E-2</v>
      </c>
      <c r="H264" s="5">
        <v>0.14418164461510311</v>
      </c>
      <c r="I264" s="5">
        <v>1.0305444488937641E-2</v>
      </c>
      <c r="J264" s="5">
        <v>0.59598517450050703</v>
      </c>
      <c r="K264" s="5">
        <v>0.46092115839370501</v>
      </c>
      <c r="L264" s="32" t="s">
        <v>15</v>
      </c>
      <c r="M264" s="32" t="s">
        <v>15</v>
      </c>
      <c r="N264" s="32" t="s">
        <v>15</v>
      </c>
      <c r="O264" s="32" t="s">
        <v>60</v>
      </c>
      <c r="P264" s="32" t="s">
        <v>15</v>
      </c>
      <c r="Q264" s="32" t="s">
        <v>15</v>
      </c>
      <c r="R264" s="32" t="s">
        <v>60</v>
      </c>
      <c r="S264" s="32" t="s">
        <v>15</v>
      </c>
      <c r="T264" s="8" t="s">
        <v>21</v>
      </c>
      <c r="U264" s="6" t="s">
        <v>17</v>
      </c>
    </row>
    <row r="265" spans="1:21" x14ac:dyDescent="0.2">
      <c r="A265" s="4" t="s">
        <v>309</v>
      </c>
      <c r="B265" s="4" t="s">
        <v>220</v>
      </c>
      <c r="C265" s="32" t="s">
        <v>59</v>
      </c>
      <c r="D265" s="5">
        <v>9.5200000000000007E-3</v>
      </c>
      <c r="E265" s="5">
        <v>5.8743578932359312E-2</v>
      </c>
      <c r="F265" s="5">
        <v>2.9776725445149099E-2</v>
      </c>
      <c r="G265" s="5">
        <v>8.407246502402212E-3</v>
      </c>
      <c r="H265" s="5">
        <v>6.0923417313881303E-2</v>
      </c>
      <c r="I265" s="5">
        <v>4.2302436413733111E-3</v>
      </c>
      <c r="J265" s="5">
        <v>0.42075902539409682</v>
      </c>
      <c r="K265" s="5">
        <v>0.48260222645550288</v>
      </c>
      <c r="L265" s="32" t="s">
        <v>15</v>
      </c>
      <c r="M265" s="32" t="s">
        <v>15</v>
      </c>
      <c r="N265" s="32" t="s">
        <v>15</v>
      </c>
      <c r="O265" s="32" t="s">
        <v>15</v>
      </c>
      <c r="P265" s="32" t="s">
        <v>15</v>
      </c>
      <c r="Q265" s="32" t="s">
        <v>15</v>
      </c>
      <c r="R265" s="32" t="s">
        <v>15</v>
      </c>
      <c r="S265" s="32" t="s">
        <v>15</v>
      </c>
      <c r="T265" s="6" t="s">
        <v>88</v>
      </c>
      <c r="U265" s="6" t="s">
        <v>17</v>
      </c>
    </row>
    <row r="266" spans="1:21" x14ac:dyDescent="0.2">
      <c r="A266" s="7" t="s">
        <v>310</v>
      </c>
      <c r="B266" s="4" t="s">
        <v>220</v>
      </c>
      <c r="C266" s="32" t="s">
        <v>60</v>
      </c>
      <c r="D266" s="5">
        <v>1.153E-2</v>
      </c>
      <c r="E266" s="5">
        <v>6.0097037630167223E-2</v>
      </c>
      <c r="F266" s="5">
        <v>2.97565841105604E-2</v>
      </c>
      <c r="G266" s="5">
        <v>6.9442739034217063E-3</v>
      </c>
      <c r="H266" s="5">
        <v>6.1983201975079748E-2</v>
      </c>
      <c r="I266" s="5">
        <v>1.7610884186318919E-2</v>
      </c>
      <c r="J266" s="5">
        <v>0.32535967427337797</v>
      </c>
      <c r="K266" s="5">
        <v>0.47821351151016323</v>
      </c>
      <c r="L266" s="32" t="s">
        <v>15</v>
      </c>
      <c r="M266" s="32" t="s">
        <v>15</v>
      </c>
      <c r="N266" s="32" t="s">
        <v>15</v>
      </c>
      <c r="O266" s="32" t="s">
        <v>15</v>
      </c>
      <c r="P266" s="32" t="s">
        <v>15</v>
      </c>
      <c r="Q266" s="32" t="s">
        <v>15</v>
      </c>
      <c r="R266" s="32" t="s">
        <v>15</v>
      </c>
      <c r="S266" s="32" t="s">
        <v>15</v>
      </c>
      <c r="T266" s="8" t="s">
        <v>311</v>
      </c>
      <c r="U266" s="6" t="s">
        <v>17</v>
      </c>
    </row>
    <row r="267" spans="1:21" x14ac:dyDescent="0.2">
      <c r="A267" s="7" t="s">
        <v>312</v>
      </c>
      <c r="B267" s="4" t="s">
        <v>220</v>
      </c>
      <c r="C267" s="32" t="s">
        <v>60</v>
      </c>
      <c r="D267" s="5">
        <v>1.9789999999999999E-2</v>
      </c>
      <c r="E267" s="5">
        <v>0.12107313061248511</v>
      </c>
      <c r="F267" s="5">
        <v>2.9844903502032932E-2</v>
      </c>
      <c r="G267" s="5">
        <v>1.0636875966663829E-2</v>
      </c>
      <c r="H267" s="5">
        <v>7.3391157847129185E-2</v>
      </c>
      <c r="I267" s="5">
        <v>5.2782054305925002E-3</v>
      </c>
      <c r="J267" s="5">
        <v>0.44853517298407097</v>
      </c>
      <c r="K267" s="5">
        <v>0.47552961703682178</v>
      </c>
      <c r="L267" s="32" t="s">
        <v>15</v>
      </c>
      <c r="M267" s="32" t="s">
        <v>15</v>
      </c>
      <c r="N267" s="33" t="s">
        <v>60</v>
      </c>
      <c r="O267" s="32" t="s">
        <v>15</v>
      </c>
      <c r="P267" s="32" t="s">
        <v>15</v>
      </c>
      <c r="Q267" s="32" t="s">
        <v>15</v>
      </c>
      <c r="R267" s="32" t="s">
        <v>15</v>
      </c>
      <c r="S267" s="32" t="s">
        <v>15</v>
      </c>
      <c r="T267" s="8" t="s">
        <v>311</v>
      </c>
      <c r="U267" s="6" t="s">
        <v>17</v>
      </c>
    </row>
    <row r="268" spans="1:21" x14ac:dyDescent="0.2">
      <c r="A268" s="4" t="s">
        <v>313</v>
      </c>
      <c r="B268" s="4" t="s">
        <v>220</v>
      </c>
      <c r="C268" s="32" t="s">
        <v>59</v>
      </c>
      <c r="D268" s="5">
        <v>5.463E-3</v>
      </c>
      <c r="E268" s="5">
        <v>9.8902132329544978E-2</v>
      </c>
      <c r="F268" s="5">
        <v>2.977114916369137E-2</v>
      </c>
      <c r="G268" s="5">
        <v>1.9711262753936379E-2</v>
      </c>
      <c r="H268" s="5">
        <v>6.9553254387693261E-2</v>
      </c>
      <c r="I268" s="5">
        <v>8.2112036904470297E-3</v>
      </c>
      <c r="J268" s="5">
        <v>0.48975625565457798</v>
      </c>
      <c r="K268" s="5">
        <v>0.46543523665891312</v>
      </c>
      <c r="L268" s="32" t="s">
        <v>15</v>
      </c>
      <c r="M268" s="32" t="s">
        <v>15</v>
      </c>
      <c r="N268" s="32" t="s">
        <v>15</v>
      </c>
      <c r="O268" s="32" t="s">
        <v>15</v>
      </c>
      <c r="P268" s="32" t="s">
        <v>15</v>
      </c>
      <c r="Q268" s="32" t="s">
        <v>15</v>
      </c>
      <c r="R268" s="32" t="s">
        <v>15</v>
      </c>
      <c r="S268" s="32" t="s">
        <v>15</v>
      </c>
      <c r="T268" s="6" t="s">
        <v>33</v>
      </c>
      <c r="U268" s="6" t="s">
        <v>17</v>
      </c>
    </row>
    <row r="269" spans="1:21" x14ac:dyDescent="0.2">
      <c r="A269" s="7" t="s">
        <v>314</v>
      </c>
      <c r="B269" s="4" t="s">
        <v>220</v>
      </c>
      <c r="C269" s="32" t="s">
        <v>60</v>
      </c>
      <c r="D269" s="5">
        <v>1.5010000000000001E-2</v>
      </c>
      <c r="E269" s="5">
        <v>2.285098149854782E-2</v>
      </c>
      <c r="F269" s="5">
        <v>2.979099219096314E-2</v>
      </c>
      <c r="G269" s="5">
        <v>1.0398307880281369E-2</v>
      </c>
      <c r="H269" s="5">
        <v>1.9305157904235461E-2</v>
      </c>
      <c r="I269" s="5">
        <v>7.8820481588579572E-3</v>
      </c>
      <c r="J269" s="5">
        <v>0.39849004035730301</v>
      </c>
      <c r="K269" s="5">
        <v>0.48484351173408768</v>
      </c>
      <c r="L269" s="32" t="s">
        <v>15</v>
      </c>
      <c r="M269" s="32" t="s">
        <v>15</v>
      </c>
      <c r="N269" s="32" t="s">
        <v>15</v>
      </c>
      <c r="O269" s="32" t="s">
        <v>15</v>
      </c>
      <c r="P269" s="32" t="s">
        <v>15</v>
      </c>
      <c r="Q269" s="32" t="s">
        <v>15</v>
      </c>
      <c r="R269" s="32" t="s">
        <v>15</v>
      </c>
      <c r="S269" s="32" t="s">
        <v>15</v>
      </c>
      <c r="T269" s="8" t="s">
        <v>311</v>
      </c>
      <c r="U269" s="6" t="s">
        <v>17</v>
      </c>
    </row>
    <row r="270" spans="1:21" x14ac:dyDescent="0.2">
      <c r="A270" s="4" t="s">
        <v>315</v>
      </c>
      <c r="B270" s="4" t="s">
        <v>220</v>
      </c>
      <c r="C270" s="32" t="s">
        <v>60</v>
      </c>
      <c r="D270" s="5">
        <v>1.259E-2</v>
      </c>
      <c r="E270" s="5">
        <v>5.5356302421009217E-2</v>
      </c>
      <c r="F270" s="5">
        <v>2.9784583157869169E-2</v>
      </c>
      <c r="G270" s="5">
        <v>9.0313737241255309E-3</v>
      </c>
      <c r="H270" s="5">
        <v>4.8177167429154628E-2</v>
      </c>
      <c r="I270" s="5">
        <v>3.8808867659415368E-3</v>
      </c>
      <c r="J270" s="5">
        <v>0.42357122610291398</v>
      </c>
      <c r="K270" s="5">
        <v>0.47581047230771722</v>
      </c>
      <c r="L270" s="32" t="s">
        <v>15</v>
      </c>
      <c r="M270" s="32" t="s">
        <v>15</v>
      </c>
      <c r="N270" s="32" t="s">
        <v>15</v>
      </c>
      <c r="O270" s="32" t="s">
        <v>15</v>
      </c>
      <c r="P270" s="32" t="s">
        <v>15</v>
      </c>
      <c r="Q270" s="32" t="s">
        <v>15</v>
      </c>
      <c r="R270" s="32" t="s">
        <v>15</v>
      </c>
      <c r="S270" s="32" t="s">
        <v>15</v>
      </c>
      <c r="T270" s="6" t="s">
        <v>33</v>
      </c>
      <c r="U270" s="6" t="s">
        <v>17</v>
      </c>
    </row>
    <row r="271" spans="1:21" ht="16" x14ac:dyDescent="0.2">
      <c r="A271" s="10" t="s">
        <v>316</v>
      </c>
      <c r="B271" s="4" t="s">
        <v>220</v>
      </c>
      <c r="C271" s="32" t="s">
        <v>60</v>
      </c>
      <c r="D271" s="5">
        <v>3.5549999999999998E-2</v>
      </c>
      <c r="E271" s="5">
        <v>0.27842193023172568</v>
      </c>
      <c r="F271" s="5">
        <v>2.986234910943341E-2</v>
      </c>
      <c r="G271" s="5">
        <v>2.471665905822823E-2</v>
      </c>
      <c r="H271" s="5">
        <v>0.2216875300433708</v>
      </c>
      <c r="I271" s="5">
        <v>1.3000216295104179E-2</v>
      </c>
      <c r="J271" s="5">
        <v>0.69512274938929297</v>
      </c>
      <c r="K271" s="5">
        <v>0.45433021993722211</v>
      </c>
      <c r="L271" s="32" t="s">
        <v>60</v>
      </c>
      <c r="M271" s="32" t="s">
        <v>60</v>
      </c>
      <c r="N271" s="33" t="s">
        <v>60</v>
      </c>
      <c r="O271" s="32" t="s">
        <v>60</v>
      </c>
      <c r="P271" s="32" t="s">
        <v>60</v>
      </c>
      <c r="Q271" s="32" t="s">
        <v>15</v>
      </c>
      <c r="R271" s="32" t="s">
        <v>60</v>
      </c>
      <c r="S271" s="32" t="s">
        <v>15</v>
      </c>
      <c r="T271" s="8" t="s">
        <v>311</v>
      </c>
      <c r="U271" s="6" t="s">
        <v>17</v>
      </c>
    </row>
    <row r="272" spans="1:21" x14ac:dyDescent="0.2">
      <c r="A272" s="7" t="s">
        <v>317</v>
      </c>
      <c r="B272" s="4" t="s">
        <v>220</v>
      </c>
      <c r="C272" s="32" t="s">
        <v>60</v>
      </c>
      <c r="D272" s="5">
        <v>4.3770000000000003E-2</v>
      </c>
      <c r="E272" s="5">
        <v>0.2078934128184764</v>
      </c>
      <c r="F272" s="5">
        <v>2.9891035267142142E-2</v>
      </c>
      <c r="G272" s="5">
        <v>1.431797356990192E-2</v>
      </c>
      <c r="H272" s="5">
        <v>0.12594137053906959</v>
      </c>
      <c r="I272" s="5">
        <v>7.161201219174569E-3</v>
      </c>
      <c r="J272" s="5">
        <v>0.56878067732406001</v>
      </c>
      <c r="K272" s="5">
        <v>0.46798183173535501</v>
      </c>
      <c r="L272" s="32" t="s">
        <v>60</v>
      </c>
      <c r="M272" s="32" t="s">
        <v>15</v>
      </c>
      <c r="N272" s="33" t="s">
        <v>60</v>
      </c>
      <c r="O272" s="32" t="s">
        <v>15</v>
      </c>
      <c r="P272" s="32" t="s">
        <v>15</v>
      </c>
      <c r="Q272" s="32" t="s">
        <v>15</v>
      </c>
      <c r="R272" s="32" t="s">
        <v>60</v>
      </c>
      <c r="S272" s="32" t="s">
        <v>15</v>
      </c>
      <c r="T272" s="8" t="s">
        <v>311</v>
      </c>
      <c r="U272" s="6" t="s">
        <v>17</v>
      </c>
    </row>
    <row r="273" spans="1:21" x14ac:dyDescent="0.2">
      <c r="A273" s="4" t="s">
        <v>318</v>
      </c>
      <c r="B273" s="4" t="s">
        <v>220</v>
      </c>
      <c r="C273" s="32" t="s">
        <v>59</v>
      </c>
      <c r="D273" s="5">
        <v>1.072E-2</v>
      </c>
      <c r="E273" s="5">
        <v>0.1043869951922302</v>
      </c>
      <c r="F273" s="5">
        <v>2.9767591850595309E-2</v>
      </c>
      <c r="G273" s="5">
        <v>1.7607129686025982E-2</v>
      </c>
      <c r="H273" s="5">
        <v>8.6088290714731189E-2</v>
      </c>
      <c r="I273" s="5">
        <v>7.5777980253022336E-3</v>
      </c>
      <c r="J273" s="5">
        <v>0.421214644828179</v>
      </c>
      <c r="K273" s="5">
        <v>0.47350312928804011</v>
      </c>
      <c r="L273" s="32" t="s">
        <v>15</v>
      </c>
      <c r="M273" s="32" t="s">
        <v>15</v>
      </c>
      <c r="N273" s="32" t="s">
        <v>15</v>
      </c>
      <c r="O273" s="32" t="s">
        <v>15</v>
      </c>
      <c r="P273" s="32" t="s">
        <v>15</v>
      </c>
      <c r="Q273" s="32" t="s">
        <v>15</v>
      </c>
      <c r="R273" s="32" t="s">
        <v>15</v>
      </c>
      <c r="S273" s="32" t="s">
        <v>15</v>
      </c>
      <c r="T273" s="6" t="s">
        <v>88</v>
      </c>
      <c r="U273" s="6" t="s">
        <v>17</v>
      </c>
    </row>
    <row r="274" spans="1:21" ht="16" x14ac:dyDescent="0.2">
      <c r="A274" s="10" t="s">
        <v>319</v>
      </c>
      <c r="B274" s="4" t="s">
        <v>220</v>
      </c>
      <c r="C274" s="32" t="s">
        <v>60</v>
      </c>
      <c r="D274" s="5">
        <v>6.7270000000000003E-3</v>
      </c>
      <c r="E274" s="5">
        <v>4.8744299646085933E-2</v>
      </c>
      <c r="F274" s="5">
        <v>2.9778954364848131E-2</v>
      </c>
      <c r="G274" s="5">
        <v>7.1230203159165523E-3</v>
      </c>
      <c r="H274" s="5">
        <v>2.6824988643992732E-2</v>
      </c>
      <c r="I274" s="5">
        <v>3.348506012488687E-3</v>
      </c>
      <c r="J274" s="5">
        <v>0.434457166154673</v>
      </c>
      <c r="K274" s="5">
        <v>0.46682114352386039</v>
      </c>
      <c r="L274" s="32" t="s">
        <v>15</v>
      </c>
      <c r="M274" s="32" t="s">
        <v>15</v>
      </c>
      <c r="N274" s="32" t="s">
        <v>15</v>
      </c>
      <c r="O274" s="32" t="s">
        <v>15</v>
      </c>
      <c r="P274" s="32" t="s">
        <v>15</v>
      </c>
      <c r="Q274" s="32" t="s">
        <v>15</v>
      </c>
      <c r="R274" s="32" t="s">
        <v>15</v>
      </c>
      <c r="S274" s="32" t="s">
        <v>15</v>
      </c>
      <c r="T274" s="8" t="s">
        <v>311</v>
      </c>
      <c r="U274" s="6" t="s">
        <v>17</v>
      </c>
    </row>
    <row r="275" spans="1:21" x14ac:dyDescent="0.2">
      <c r="A275" s="4" t="s">
        <v>320</v>
      </c>
      <c r="B275" s="4" t="s">
        <v>220</v>
      </c>
      <c r="C275" s="32" t="s">
        <v>59</v>
      </c>
      <c r="D275" s="5">
        <v>1.2290000000000001E-2</v>
      </c>
      <c r="E275" s="5">
        <v>0.1008503102368617</v>
      </c>
      <c r="F275" s="5">
        <v>2.976172081589407E-2</v>
      </c>
      <c r="G275" s="5">
        <v>1.002717145464074E-2</v>
      </c>
      <c r="H275" s="5">
        <v>7.4365750524997373E-2</v>
      </c>
      <c r="I275" s="5">
        <v>8.4814974772996939E-3</v>
      </c>
      <c r="J275" s="5">
        <v>0.477507455569955</v>
      </c>
      <c r="K275" s="5">
        <v>0.46704950628124248</v>
      </c>
      <c r="L275" s="32" t="s">
        <v>15</v>
      </c>
      <c r="M275" s="32" t="s">
        <v>15</v>
      </c>
      <c r="N275" s="32" t="s">
        <v>15</v>
      </c>
      <c r="O275" s="32" t="s">
        <v>15</v>
      </c>
      <c r="P275" s="32" t="s">
        <v>15</v>
      </c>
      <c r="Q275" s="32" t="s">
        <v>15</v>
      </c>
      <c r="R275" s="32" t="s">
        <v>15</v>
      </c>
      <c r="S275" s="32" t="s">
        <v>15</v>
      </c>
      <c r="T275" s="6" t="s">
        <v>88</v>
      </c>
      <c r="U275" s="6" t="s">
        <v>17</v>
      </c>
    </row>
    <row r="276" spans="1:21" ht="16" x14ac:dyDescent="0.2">
      <c r="A276" s="10" t="s">
        <v>321</v>
      </c>
      <c r="B276" s="4" t="s">
        <v>220</v>
      </c>
      <c r="C276" s="32" t="s">
        <v>60</v>
      </c>
      <c r="D276" s="5">
        <v>9.5309999999999995E-3</v>
      </c>
      <c r="E276" s="5">
        <v>7.4697485086524254E-2</v>
      </c>
      <c r="F276" s="5">
        <v>2.975564049860361E-2</v>
      </c>
      <c r="G276" s="5">
        <v>4.9947673955139608E-3</v>
      </c>
      <c r="H276" s="5">
        <v>5.5220226792719707E-2</v>
      </c>
      <c r="I276" s="5">
        <v>8.6265237400970675E-3</v>
      </c>
      <c r="J276" s="5">
        <v>0.363193764754</v>
      </c>
      <c r="K276" s="5">
        <v>0.48266435751303799</v>
      </c>
      <c r="L276" s="32" t="s">
        <v>15</v>
      </c>
      <c r="M276" s="32" t="s">
        <v>15</v>
      </c>
      <c r="N276" s="32" t="s">
        <v>15</v>
      </c>
      <c r="O276" s="32" t="s">
        <v>15</v>
      </c>
      <c r="P276" s="32" t="s">
        <v>15</v>
      </c>
      <c r="Q276" s="32" t="s">
        <v>15</v>
      </c>
      <c r="R276" s="32" t="s">
        <v>15</v>
      </c>
      <c r="S276" s="32" t="s">
        <v>15</v>
      </c>
      <c r="T276" s="8" t="s">
        <v>311</v>
      </c>
      <c r="U276" s="6" t="s">
        <v>17</v>
      </c>
    </row>
    <row r="277" spans="1:21" x14ac:dyDescent="0.2">
      <c r="A277" s="4" t="s">
        <v>322</v>
      </c>
      <c r="B277" s="4" t="s">
        <v>220</v>
      </c>
      <c r="C277" s="32" t="s">
        <v>59</v>
      </c>
      <c r="D277" s="5">
        <v>6.3429999999999997E-3</v>
      </c>
      <c r="E277" s="5">
        <v>7.7379705146687836E-2</v>
      </c>
      <c r="F277" s="5">
        <v>2.9763517223612011E-2</v>
      </c>
      <c r="G277" s="5">
        <v>1.2574697310308251E-2</v>
      </c>
      <c r="H277" s="5">
        <v>7.1332532051640585E-2</v>
      </c>
      <c r="I277" s="5">
        <v>5.1759505760749693E-3</v>
      </c>
      <c r="J277" s="5">
        <v>0.44622789548771102</v>
      </c>
      <c r="K277" s="5">
        <v>0.47568617589098422</v>
      </c>
      <c r="L277" s="32" t="s">
        <v>15</v>
      </c>
      <c r="M277" s="32" t="s">
        <v>15</v>
      </c>
      <c r="N277" s="32" t="s">
        <v>15</v>
      </c>
      <c r="O277" s="32" t="s">
        <v>15</v>
      </c>
      <c r="P277" s="32" t="s">
        <v>15</v>
      </c>
      <c r="Q277" s="32" t="s">
        <v>15</v>
      </c>
      <c r="R277" s="32" t="s">
        <v>15</v>
      </c>
      <c r="S277" s="32" t="s">
        <v>15</v>
      </c>
      <c r="T277" s="6" t="s">
        <v>88</v>
      </c>
      <c r="U277" s="6" t="s">
        <v>17</v>
      </c>
    </row>
    <row r="278" spans="1:21" ht="16" x14ac:dyDescent="0.2">
      <c r="A278" s="10" t="s">
        <v>323</v>
      </c>
      <c r="B278" s="4" t="s">
        <v>220</v>
      </c>
      <c r="C278" s="32" t="s">
        <v>60</v>
      </c>
      <c r="D278" s="5">
        <v>1.2840000000000001E-2</v>
      </c>
      <c r="E278" s="5">
        <v>0.1127544229160494</v>
      </c>
      <c r="F278" s="5">
        <v>2.9877073934860349E-2</v>
      </c>
      <c r="G278" s="5">
        <v>9.2171250401939468E-3</v>
      </c>
      <c r="H278" s="5">
        <v>6.7321345332143373E-2</v>
      </c>
      <c r="I278" s="5">
        <v>7.6186517779383732E-3</v>
      </c>
      <c r="J278" s="5">
        <v>0.49516460149930303</v>
      </c>
      <c r="K278" s="5">
        <v>0.46938562605904283</v>
      </c>
      <c r="L278" s="32" t="s">
        <v>15</v>
      </c>
      <c r="M278" s="32" t="s">
        <v>15</v>
      </c>
      <c r="N278" s="33" t="s">
        <v>60</v>
      </c>
      <c r="O278" s="32" t="s">
        <v>15</v>
      </c>
      <c r="P278" s="32" t="s">
        <v>15</v>
      </c>
      <c r="Q278" s="32" t="s">
        <v>15</v>
      </c>
      <c r="R278" s="32" t="s">
        <v>15</v>
      </c>
      <c r="S278" s="32" t="s">
        <v>15</v>
      </c>
      <c r="T278" s="8" t="s">
        <v>311</v>
      </c>
      <c r="U278" s="6" t="s">
        <v>17</v>
      </c>
    </row>
    <row r="279" spans="1:21" x14ac:dyDescent="0.2">
      <c r="A279" s="11" t="s">
        <v>324</v>
      </c>
      <c r="B279" s="4" t="s">
        <v>220</v>
      </c>
      <c r="C279" s="32" t="s">
        <v>60</v>
      </c>
      <c r="D279" s="5">
        <v>1.093E-2</v>
      </c>
      <c r="E279" s="5">
        <v>0.1272397344372086</v>
      </c>
      <c r="F279" s="5">
        <v>2.9831304412186382E-2</v>
      </c>
      <c r="G279" s="5">
        <v>1.1705546994093751E-2</v>
      </c>
      <c r="H279" s="5">
        <v>8.4690108259863603E-2</v>
      </c>
      <c r="I279" s="5">
        <v>7.4092954006865566E-3</v>
      </c>
      <c r="J279" s="5">
        <v>0.5190676359219476</v>
      </c>
      <c r="K279" s="5">
        <v>0.47218759112059011</v>
      </c>
      <c r="L279" s="32" t="s">
        <v>15</v>
      </c>
      <c r="M279" s="32" t="s">
        <v>15</v>
      </c>
      <c r="N279" s="32" t="s">
        <v>15</v>
      </c>
      <c r="O279" s="32" t="s">
        <v>15</v>
      </c>
      <c r="P279" s="32" t="s">
        <v>15</v>
      </c>
      <c r="Q279" s="32" t="s">
        <v>15</v>
      </c>
      <c r="R279" s="32" t="s">
        <v>60</v>
      </c>
      <c r="S279" s="32" t="s">
        <v>15</v>
      </c>
      <c r="T279" s="12" t="s">
        <v>33</v>
      </c>
      <c r="U279" s="6" t="s">
        <v>17</v>
      </c>
    </row>
    <row r="280" spans="1:21" x14ac:dyDescent="0.2">
      <c r="A280" s="11" t="s">
        <v>325</v>
      </c>
      <c r="B280" s="4" t="s">
        <v>220</v>
      </c>
      <c r="C280" s="32" t="s">
        <v>60</v>
      </c>
      <c r="D280" s="5">
        <v>1.7479999999999999E-2</v>
      </c>
      <c r="E280" s="5">
        <v>0.1093063371962178</v>
      </c>
      <c r="F280" s="5">
        <v>2.980160355240451E-2</v>
      </c>
      <c r="G280" s="5">
        <v>9.9239832608829497E-3</v>
      </c>
      <c r="H280" s="5">
        <v>7.8268017119254296E-2</v>
      </c>
      <c r="I280" s="5">
        <v>5.6768977153420393E-3</v>
      </c>
      <c r="J280" s="5">
        <v>0.2433440979336825</v>
      </c>
      <c r="K280" s="5">
        <v>0.49291437376086272</v>
      </c>
      <c r="L280" s="32" t="s">
        <v>15</v>
      </c>
      <c r="M280" s="32" t="s">
        <v>15</v>
      </c>
      <c r="N280" s="32" t="s">
        <v>15</v>
      </c>
      <c r="O280" s="32" t="s">
        <v>15</v>
      </c>
      <c r="P280" s="32" t="s">
        <v>15</v>
      </c>
      <c r="Q280" s="32" t="s">
        <v>15</v>
      </c>
      <c r="R280" s="32" t="s">
        <v>15</v>
      </c>
      <c r="S280" s="32" t="s">
        <v>15</v>
      </c>
      <c r="T280" s="12" t="s">
        <v>33</v>
      </c>
      <c r="U280" s="6" t="s">
        <v>17</v>
      </c>
    </row>
    <row r="281" spans="1:21" x14ac:dyDescent="0.2">
      <c r="A281" s="11" t="s">
        <v>326</v>
      </c>
      <c r="B281" s="4" t="s">
        <v>220</v>
      </c>
      <c r="C281" s="32" t="s">
        <v>60</v>
      </c>
      <c r="D281" s="5">
        <v>5.9480000000000002E-3</v>
      </c>
      <c r="E281" s="5">
        <v>0.1066803902830919</v>
      </c>
      <c r="F281" s="5">
        <v>2.9860773050028769E-2</v>
      </c>
      <c r="G281" s="5">
        <v>1.002446563122978E-2</v>
      </c>
      <c r="H281" s="5">
        <v>7.019864984969533E-2</v>
      </c>
      <c r="I281" s="5">
        <v>9.6316686311978573E-3</v>
      </c>
      <c r="J281" s="5">
        <v>0.48372011568643758</v>
      </c>
      <c r="K281" s="5">
        <v>0.46954005909959978</v>
      </c>
      <c r="L281" s="32" t="s">
        <v>15</v>
      </c>
      <c r="M281" s="32" t="s">
        <v>15</v>
      </c>
      <c r="N281" s="33" t="s">
        <v>60</v>
      </c>
      <c r="O281" s="32" t="s">
        <v>15</v>
      </c>
      <c r="P281" s="32" t="s">
        <v>15</v>
      </c>
      <c r="Q281" s="32" t="s">
        <v>15</v>
      </c>
      <c r="R281" s="32" t="s">
        <v>15</v>
      </c>
      <c r="S281" s="32" t="s">
        <v>15</v>
      </c>
      <c r="T281" s="12" t="s">
        <v>33</v>
      </c>
      <c r="U281" s="6" t="s">
        <v>17</v>
      </c>
    </row>
    <row r="282" spans="1:21" x14ac:dyDescent="0.2">
      <c r="A282" s="4" t="s">
        <v>327</v>
      </c>
      <c r="B282" s="4" t="s">
        <v>220</v>
      </c>
      <c r="C282" s="32" t="s">
        <v>60</v>
      </c>
      <c r="D282" s="5">
        <v>5.04E-2</v>
      </c>
      <c r="E282" s="5">
        <v>3.8617085964363362E-2</v>
      </c>
      <c r="F282" s="5">
        <v>2.9838219620899619E-2</v>
      </c>
      <c r="G282" s="5">
        <v>2.189303003364795E-2</v>
      </c>
      <c r="H282" s="5">
        <v>1.9988073088027469E-2</v>
      </c>
      <c r="I282" s="5">
        <v>2.076712676652753E-3</v>
      </c>
      <c r="J282" s="5">
        <v>0.40935972481639282</v>
      </c>
      <c r="K282" s="5">
        <v>0.46884325503897301</v>
      </c>
      <c r="L282" s="32" t="s">
        <v>60</v>
      </c>
      <c r="M282" s="32" t="s">
        <v>15</v>
      </c>
      <c r="N282" s="32" t="s">
        <v>15</v>
      </c>
      <c r="O282" s="32" t="s">
        <v>60</v>
      </c>
      <c r="P282" s="32" t="s">
        <v>15</v>
      </c>
      <c r="Q282" s="32" t="s">
        <v>15</v>
      </c>
      <c r="R282" s="32" t="s">
        <v>15</v>
      </c>
      <c r="S282" s="32" t="s">
        <v>15</v>
      </c>
      <c r="T282" s="8" t="s">
        <v>276</v>
      </c>
      <c r="U282" s="6" t="s">
        <v>17</v>
      </c>
    </row>
    <row r="283" spans="1:21" x14ac:dyDescent="0.2">
      <c r="A283" s="4" t="s">
        <v>328</v>
      </c>
      <c r="B283" s="4" t="s">
        <v>220</v>
      </c>
      <c r="C283" s="32" t="s">
        <v>60</v>
      </c>
      <c r="D283" s="5">
        <v>0.38100000000000001</v>
      </c>
      <c r="E283" s="5">
        <v>0.28366621630211519</v>
      </c>
      <c r="F283" s="5">
        <v>2.988765857955172E-2</v>
      </c>
      <c r="G283" s="5">
        <v>4.2171809124383008E-2</v>
      </c>
      <c r="H283" s="5">
        <v>0.21654414197896821</v>
      </c>
      <c r="I283" s="5">
        <v>2.27541387058669E-2</v>
      </c>
      <c r="J283" s="5">
        <v>0.70409513021420722</v>
      </c>
      <c r="K283" s="5">
        <v>0.44248598787958798</v>
      </c>
      <c r="L283" s="32" t="s">
        <v>60</v>
      </c>
      <c r="M283" s="32" t="s">
        <v>60</v>
      </c>
      <c r="N283" s="33" t="s">
        <v>60</v>
      </c>
      <c r="O283" s="32" t="s">
        <v>60</v>
      </c>
      <c r="P283" s="32" t="s">
        <v>60</v>
      </c>
      <c r="Q283" s="32" t="s">
        <v>60</v>
      </c>
      <c r="R283" s="32" t="s">
        <v>60</v>
      </c>
      <c r="S283" s="32" t="s">
        <v>15</v>
      </c>
      <c r="T283" s="8" t="s">
        <v>276</v>
      </c>
      <c r="U283" s="6" t="s">
        <v>17</v>
      </c>
    </row>
    <row r="284" spans="1:21" x14ac:dyDescent="0.2">
      <c r="A284" s="4" t="s">
        <v>329</v>
      </c>
      <c r="B284" s="4" t="s">
        <v>220</v>
      </c>
      <c r="C284" s="32" t="s">
        <v>60</v>
      </c>
      <c r="D284" s="5">
        <v>3.5569999999999997E-2</v>
      </c>
      <c r="E284" s="5">
        <v>0.1111625079653364</v>
      </c>
      <c r="F284" s="5">
        <v>2.982365127871325E-2</v>
      </c>
      <c r="G284" s="5">
        <v>1.907895271648484E-2</v>
      </c>
      <c r="H284" s="5">
        <v>8.1240764016613454E-2</v>
      </c>
      <c r="I284" s="5">
        <v>9.6596770801722666E-3</v>
      </c>
      <c r="J284" s="5">
        <v>0.47850311489848651</v>
      </c>
      <c r="K284" s="5">
        <v>0.4648087686271507</v>
      </c>
      <c r="L284" s="32" t="s">
        <v>60</v>
      </c>
      <c r="M284" s="32" t="s">
        <v>15</v>
      </c>
      <c r="N284" s="32" t="s">
        <v>15</v>
      </c>
      <c r="O284" s="32" t="s">
        <v>15</v>
      </c>
      <c r="P284" s="32" t="s">
        <v>15</v>
      </c>
      <c r="Q284" s="32" t="s">
        <v>15</v>
      </c>
      <c r="R284" s="32" t="s">
        <v>15</v>
      </c>
      <c r="S284" s="32" t="s">
        <v>15</v>
      </c>
      <c r="T284" s="8" t="s">
        <v>276</v>
      </c>
      <c r="U284" s="6" t="s">
        <v>17</v>
      </c>
    </row>
    <row r="285" spans="1:21" x14ac:dyDescent="0.2">
      <c r="A285" s="4" t="s">
        <v>330</v>
      </c>
      <c r="B285" s="4" t="s">
        <v>331</v>
      </c>
      <c r="C285" s="32" t="s">
        <v>60</v>
      </c>
      <c r="D285" s="5">
        <v>7.8549999999999995E-2</v>
      </c>
      <c r="E285" s="5">
        <v>8.6329115695548964E-2</v>
      </c>
      <c r="F285" s="5">
        <v>2.9833274128654049E-2</v>
      </c>
      <c r="G285" s="5">
        <v>1.0773544808005599E-2</v>
      </c>
      <c r="H285" s="5">
        <v>7.1176803092785818E-2</v>
      </c>
      <c r="I285" s="5">
        <v>5.9861080435236087E-3</v>
      </c>
      <c r="J285" s="5">
        <v>0.34534971016297022</v>
      </c>
      <c r="K285" s="5">
        <v>0.47837407733111043</v>
      </c>
      <c r="L285" s="32" t="s">
        <v>60</v>
      </c>
      <c r="M285" s="32" t="s">
        <v>15</v>
      </c>
      <c r="N285" s="32" t="s">
        <v>15</v>
      </c>
      <c r="O285" s="32" t="s">
        <v>15</v>
      </c>
      <c r="P285" s="32" t="s">
        <v>15</v>
      </c>
      <c r="Q285" s="32" t="s">
        <v>15</v>
      </c>
      <c r="R285" s="32" t="s">
        <v>15</v>
      </c>
      <c r="S285" s="32" t="s">
        <v>15</v>
      </c>
      <c r="T285" s="8" t="s">
        <v>45</v>
      </c>
      <c r="U285" s="6" t="s">
        <v>17</v>
      </c>
    </row>
    <row r="286" spans="1:21" x14ac:dyDescent="0.2">
      <c r="A286" s="4" t="s">
        <v>332</v>
      </c>
      <c r="B286" s="4" t="s">
        <v>331</v>
      </c>
      <c r="C286" s="32" t="s">
        <v>60</v>
      </c>
      <c r="D286" s="5">
        <v>6.046E-2</v>
      </c>
      <c r="E286" s="5">
        <v>9.8461472148379497E-2</v>
      </c>
      <c r="F286" s="5">
        <v>2.981422078776114E-2</v>
      </c>
      <c r="G286" s="5">
        <v>1.138384643686035E-2</v>
      </c>
      <c r="H286" s="5">
        <v>7.369465961458152E-2</v>
      </c>
      <c r="I286" s="5">
        <v>4.8745962297444406E-3</v>
      </c>
      <c r="J286" s="5">
        <v>0.48334929734387783</v>
      </c>
      <c r="K286" s="5">
        <v>0.46976205630823481</v>
      </c>
      <c r="L286" s="32" t="s">
        <v>60</v>
      </c>
      <c r="M286" s="32" t="s">
        <v>15</v>
      </c>
      <c r="N286" s="32" t="s">
        <v>15</v>
      </c>
      <c r="O286" s="32" t="s">
        <v>15</v>
      </c>
      <c r="P286" s="32" t="s">
        <v>15</v>
      </c>
      <c r="Q286" s="32" t="s">
        <v>15</v>
      </c>
      <c r="R286" s="32" t="s">
        <v>15</v>
      </c>
      <c r="S286" s="32" t="s">
        <v>15</v>
      </c>
      <c r="T286" s="8" t="s">
        <v>45</v>
      </c>
      <c r="U286" s="6" t="s">
        <v>17</v>
      </c>
    </row>
    <row r="287" spans="1:21" x14ac:dyDescent="0.2">
      <c r="A287" s="4" t="s">
        <v>333</v>
      </c>
      <c r="B287" s="4" t="s">
        <v>331</v>
      </c>
      <c r="C287" s="33" t="s">
        <v>60</v>
      </c>
      <c r="D287" s="5">
        <v>1.158E-2</v>
      </c>
      <c r="E287" s="5">
        <v>8.8417265611983931E-2</v>
      </c>
      <c r="F287" s="5">
        <v>2.9780590324696019E-2</v>
      </c>
      <c r="G287" s="5">
        <v>1.7859704241920821E-2</v>
      </c>
      <c r="H287" s="5">
        <v>9.0162841892296355E-2</v>
      </c>
      <c r="I287" s="5">
        <v>8.3242392297268042E-3</v>
      </c>
      <c r="J287" s="5">
        <v>0.39562437574178821</v>
      </c>
      <c r="K287" s="5">
        <v>0.52251756458431298</v>
      </c>
      <c r="L287" s="32" t="s">
        <v>15</v>
      </c>
      <c r="M287" s="32" t="s">
        <v>15</v>
      </c>
      <c r="N287" s="32" t="s">
        <v>15</v>
      </c>
      <c r="O287" s="32" t="s">
        <v>15</v>
      </c>
      <c r="P287" s="32" t="s">
        <v>15</v>
      </c>
      <c r="Q287" s="32" t="s">
        <v>15</v>
      </c>
      <c r="R287" s="32" t="s">
        <v>15</v>
      </c>
      <c r="S287" s="32" t="s">
        <v>60</v>
      </c>
      <c r="T287" s="8" t="s">
        <v>45</v>
      </c>
      <c r="U287" s="6" t="s">
        <v>17</v>
      </c>
    </row>
    <row r="288" spans="1:21" x14ac:dyDescent="0.2">
      <c r="A288" s="4" t="s">
        <v>334</v>
      </c>
      <c r="B288" s="4" t="s">
        <v>331</v>
      </c>
      <c r="C288" s="33" t="s">
        <v>60</v>
      </c>
      <c r="D288" s="5">
        <v>4.3830000000000001E-2</v>
      </c>
      <c r="E288" s="5">
        <v>0.1362030412970186</v>
      </c>
      <c r="F288" s="5">
        <v>2.984106021569962E-2</v>
      </c>
      <c r="G288" s="5">
        <v>1.9185540917364959E-2</v>
      </c>
      <c r="H288" s="5">
        <v>0.12790827668900509</v>
      </c>
      <c r="I288" s="5">
        <v>1.083052091019979E-2</v>
      </c>
      <c r="J288" s="5">
        <v>0.51158864920569913</v>
      </c>
      <c r="K288" s="5">
        <v>0.46614506485354329</v>
      </c>
      <c r="L288" s="32" t="s">
        <v>60</v>
      </c>
      <c r="M288" s="32" t="s">
        <v>15</v>
      </c>
      <c r="N288" s="32" t="s">
        <v>15</v>
      </c>
      <c r="O288" s="32" t="s">
        <v>15</v>
      </c>
      <c r="P288" s="32" t="s">
        <v>15</v>
      </c>
      <c r="Q288" s="32" t="s">
        <v>15</v>
      </c>
      <c r="R288" s="32" t="s">
        <v>15</v>
      </c>
      <c r="S288" s="32" t="s">
        <v>15</v>
      </c>
      <c r="T288" s="8" t="s">
        <v>45</v>
      </c>
      <c r="U288" s="6" t="s">
        <v>17</v>
      </c>
    </row>
    <row r="289" spans="1:21" x14ac:dyDescent="0.2">
      <c r="A289" s="4" t="s">
        <v>335</v>
      </c>
      <c r="B289" s="4" t="s">
        <v>331</v>
      </c>
      <c r="C289" s="32" t="s">
        <v>60</v>
      </c>
      <c r="D289" s="5">
        <v>9.6480000000000003E-3</v>
      </c>
      <c r="E289" s="5">
        <v>0.1154670860818566</v>
      </c>
      <c r="F289" s="5">
        <v>2.9818841797826939E-2</v>
      </c>
      <c r="G289" s="5">
        <v>1.629590685592815E-2</v>
      </c>
      <c r="H289" s="5">
        <v>0.1079585090060845</v>
      </c>
      <c r="I289" s="5">
        <v>4.5442557882458658E-3</v>
      </c>
      <c r="J289" s="5">
        <v>0.501206298119519</v>
      </c>
      <c r="K289" s="5">
        <v>0.46934407710768189</v>
      </c>
      <c r="L289" s="32" t="s">
        <v>15</v>
      </c>
      <c r="M289" s="32" t="s">
        <v>15</v>
      </c>
      <c r="N289" s="32" t="s">
        <v>15</v>
      </c>
      <c r="O289" s="32" t="s">
        <v>15</v>
      </c>
      <c r="P289" s="32" t="s">
        <v>15</v>
      </c>
      <c r="Q289" s="32" t="s">
        <v>15</v>
      </c>
      <c r="R289" s="32" t="s">
        <v>15</v>
      </c>
      <c r="S289" s="32" t="s">
        <v>15</v>
      </c>
      <c r="T289" s="8" t="s">
        <v>45</v>
      </c>
      <c r="U289" s="6" t="s">
        <v>17</v>
      </c>
    </row>
    <row r="290" spans="1:21" x14ac:dyDescent="0.2">
      <c r="A290" s="4" t="s">
        <v>336</v>
      </c>
      <c r="B290" s="4" t="s">
        <v>331</v>
      </c>
      <c r="C290" s="33" t="s">
        <v>59</v>
      </c>
      <c r="D290" s="5">
        <v>1.0970000000000001E-2</v>
      </c>
      <c r="E290" s="5">
        <v>7.3236227915646698E-2</v>
      </c>
      <c r="F290" s="5">
        <v>2.9807763533163969E-2</v>
      </c>
      <c r="G290" s="5">
        <v>1.287183872948696E-2</v>
      </c>
      <c r="H290" s="5">
        <v>8.0907210988922729E-2</v>
      </c>
      <c r="I290" s="5">
        <v>6.8275679382795683E-3</v>
      </c>
      <c r="J290" s="5">
        <v>0.43588467328700209</v>
      </c>
      <c r="K290" s="5">
        <v>0.46793004714943459</v>
      </c>
      <c r="L290" s="32" t="s">
        <v>15</v>
      </c>
      <c r="M290" s="32" t="s">
        <v>15</v>
      </c>
      <c r="N290" s="32" t="s">
        <v>15</v>
      </c>
      <c r="O290" s="32" t="s">
        <v>15</v>
      </c>
      <c r="P290" s="32" t="s">
        <v>15</v>
      </c>
      <c r="Q290" s="32" t="s">
        <v>15</v>
      </c>
      <c r="R290" s="32" t="s">
        <v>15</v>
      </c>
      <c r="S290" s="32" t="s">
        <v>15</v>
      </c>
      <c r="T290" s="8" t="s">
        <v>45</v>
      </c>
      <c r="U290" s="6" t="s">
        <v>17</v>
      </c>
    </row>
    <row r="291" spans="1:21" x14ac:dyDescent="0.2">
      <c r="A291" s="4" t="s">
        <v>337</v>
      </c>
      <c r="B291" s="4" t="s">
        <v>331</v>
      </c>
      <c r="C291" s="32" t="s">
        <v>60</v>
      </c>
      <c r="D291" s="5">
        <v>1.264E-2</v>
      </c>
      <c r="E291" s="5">
        <v>4.1808691102393297E-2</v>
      </c>
      <c r="F291" s="5">
        <v>2.9771805445849561E-2</v>
      </c>
      <c r="G291" s="5">
        <v>8.9861922006820097E-3</v>
      </c>
      <c r="H291" s="5">
        <v>3.5475694273064823E-2</v>
      </c>
      <c r="I291" s="5">
        <v>3.8496139573011312E-3</v>
      </c>
      <c r="J291" s="5">
        <v>0.34604028136702181</v>
      </c>
      <c r="K291" s="5">
        <v>0.4788890597624389</v>
      </c>
      <c r="L291" s="32" t="s">
        <v>15</v>
      </c>
      <c r="M291" s="32" t="s">
        <v>15</v>
      </c>
      <c r="N291" s="32" t="s">
        <v>15</v>
      </c>
      <c r="O291" s="32" t="s">
        <v>15</v>
      </c>
      <c r="P291" s="32" t="s">
        <v>15</v>
      </c>
      <c r="Q291" s="32" t="s">
        <v>15</v>
      </c>
      <c r="R291" s="32" t="s">
        <v>15</v>
      </c>
      <c r="S291" s="32" t="s">
        <v>15</v>
      </c>
      <c r="T291" s="8" t="s">
        <v>113</v>
      </c>
      <c r="U291" s="6" t="s">
        <v>17</v>
      </c>
    </row>
    <row r="292" spans="1:21" x14ac:dyDescent="0.2">
      <c r="A292" s="4" t="s">
        <v>338</v>
      </c>
      <c r="B292" s="4" t="s">
        <v>331</v>
      </c>
      <c r="C292" s="33" t="s">
        <v>15</v>
      </c>
      <c r="D292" s="5">
        <v>6.8069999999999997E-3</v>
      </c>
      <c r="E292" s="5">
        <v>9.0580466435715046E-2</v>
      </c>
      <c r="F292" s="5">
        <v>2.9777168967817971E-2</v>
      </c>
      <c r="G292" s="5">
        <v>8.1698813795498745E-3</v>
      </c>
      <c r="H292" s="5">
        <v>6.2328299191100951E-2</v>
      </c>
      <c r="I292" s="5">
        <v>5.7807162123595717E-3</v>
      </c>
      <c r="J292" s="5">
        <v>0.44269634487803661</v>
      </c>
      <c r="K292" s="5">
        <v>0.47635257564677858</v>
      </c>
      <c r="L292" s="32" t="s">
        <v>15</v>
      </c>
      <c r="M292" s="32" t="s">
        <v>15</v>
      </c>
      <c r="N292" s="32" t="s">
        <v>15</v>
      </c>
      <c r="O292" s="32" t="s">
        <v>15</v>
      </c>
      <c r="P292" s="32" t="s">
        <v>15</v>
      </c>
      <c r="Q292" s="32" t="s">
        <v>15</v>
      </c>
      <c r="R292" s="32" t="s">
        <v>15</v>
      </c>
      <c r="S292" s="32" t="s">
        <v>15</v>
      </c>
      <c r="T292" s="8" t="s">
        <v>174</v>
      </c>
      <c r="U292" s="6" t="s">
        <v>17</v>
      </c>
    </row>
    <row r="293" spans="1:21" x14ac:dyDescent="0.2">
      <c r="A293" s="4" t="s">
        <v>339</v>
      </c>
      <c r="B293" s="4" t="s">
        <v>331</v>
      </c>
      <c r="C293" s="32" t="s">
        <v>60</v>
      </c>
      <c r="D293" s="5">
        <v>1.294E-2</v>
      </c>
      <c r="E293" s="5">
        <v>4.4853577102766398E-2</v>
      </c>
      <c r="F293" s="5">
        <v>2.9780707083925991E-2</v>
      </c>
      <c r="G293" s="5">
        <v>1.002889614680441E-2</v>
      </c>
      <c r="H293" s="5">
        <v>3.9314064342254443E-2</v>
      </c>
      <c r="I293" s="5">
        <v>1.4591079218245651E-2</v>
      </c>
      <c r="J293" s="5">
        <v>0.35091356247064359</v>
      </c>
      <c r="K293" s="5">
        <v>0.48127262173515961</v>
      </c>
      <c r="L293" s="32" t="s">
        <v>15</v>
      </c>
      <c r="M293" s="32" t="s">
        <v>15</v>
      </c>
      <c r="N293" s="32" t="s">
        <v>15</v>
      </c>
      <c r="O293" s="32" t="s">
        <v>15</v>
      </c>
      <c r="P293" s="32" t="s">
        <v>15</v>
      </c>
      <c r="Q293" s="32" t="s">
        <v>15</v>
      </c>
      <c r="R293" s="32" t="s">
        <v>15</v>
      </c>
      <c r="S293" s="32" t="s">
        <v>15</v>
      </c>
      <c r="T293" s="8" t="s">
        <v>174</v>
      </c>
      <c r="U293" s="6" t="s">
        <v>17</v>
      </c>
    </row>
    <row r="294" spans="1:21" x14ac:dyDescent="0.2">
      <c r="A294" s="4" t="s">
        <v>340</v>
      </c>
      <c r="B294" s="4" t="s">
        <v>331</v>
      </c>
      <c r="C294" s="33" t="s">
        <v>15</v>
      </c>
      <c r="D294" s="5">
        <v>1.1129999999999999E-2</v>
      </c>
      <c r="E294" s="5">
        <v>0.15015353425688199</v>
      </c>
      <c r="F294" s="5">
        <v>2.9814213229863631E-2</v>
      </c>
      <c r="G294" s="5">
        <v>1.3816079963744119E-2</v>
      </c>
      <c r="H294" s="5">
        <v>9.4767996683289363E-2</v>
      </c>
      <c r="I294" s="5">
        <v>8.3543325958787967E-3</v>
      </c>
      <c r="J294" s="5">
        <v>0.50440001569617565</v>
      </c>
      <c r="K294" s="5">
        <v>0.47706373557427417</v>
      </c>
      <c r="L294" s="32" t="s">
        <v>15</v>
      </c>
      <c r="M294" s="32" t="s">
        <v>15</v>
      </c>
      <c r="N294" s="32" t="s">
        <v>15</v>
      </c>
      <c r="O294" s="32" t="s">
        <v>15</v>
      </c>
      <c r="P294" s="32" t="s">
        <v>15</v>
      </c>
      <c r="Q294" s="32" t="s">
        <v>15</v>
      </c>
      <c r="R294" s="32" t="s">
        <v>15</v>
      </c>
      <c r="S294" s="32" t="s">
        <v>15</v>
      </c>
      <c r="T294" s="8" t="s">
        <v>174</v>
      </c>
      <c r="U294" s="6" t="s">
        <v>17</v>
      </c>
    </row>
    <row r="295" spans="1:21" x14ac:dyDescent="0.2">
      <c r="A295" s="4" t="s">
        <v>341</v>
      </c>
      <c r="B295" s="4" t="s">
        <v>331</v>
      </c>
      <c r="C295" s="32" t="s">
        <v>60</v>
      </c>
      <c r="D295" s="5">
        <v>7.2849999999999989E-3</v>
      </c>
      <c r="E295" s="5">
        <v>0.2162613888737602</v>
      </c>
      <c r="F295" s="5">
        <v>2.9797482207628699E-2</v>
      </c>
      <c r="G295" s="5">
        <v>2.3901678705888631E-2</v>
      </c>
      <c r="H295" s="5">
        <v>0.2336964952189409</v>
      </c>
      <c r="I295" s="5">
        <v>3.9966919465819406E-3</v>
      </c>
      <c r="J295" s="5">
        <v>0.34176706349178088</v>
      </c>
      <c r="K295" s="5">
        <v>0.47458540331822652</v>
      </c>
      <c r="L295" s="32" t="s">
        <v>15</v>
      </c>
      <c r="M295" s="32" t="s">
        <v>15</v>
      </c>
      <c r="N295" s="32" t="s">
        <v>15</v>
      </c>
      <c r="O295" s="32" t="s">
        <v>60</v>
      </c>
      <c r="P295" s="32" t="s">
        <v>60</v>
      </c>
      <c r="Q295" s="32" t="s">
        <v>15</v>
      </c>
      <c r="R295" s="32" t="s">
        <v>15</v>
      </c>
      <c r="S295" s="32" t="s">
        <v>15</v>
      </c>
      <c r="T295" s="8" t="s">
        <v>174</v>
      </c>
      <c r="U295" s="6" t="s">
        <v>17</v>
      </c>
    </row>
    <row r="296" spans="1:21" x14ac:dyDescent="0.2">
      <c r="A296" s="4" t="s">
        <v>342</v>
      </c>
      <c r="B296" s="4" t="s">
        <v>331</v>
      </c>
      <c r="C296" s="33" t="s">
        <v>15</v>
      </c>
      <c r="D296" s="5">
        <v>0</v>
      </c>
      <c r="E296" s="5">
        <v>5.1784346298604858E-2</v>
      </c>
      <c r="F296" s="5">
        <v>2.974381747027692E-2</v>
      </c>
      <c r="G296" s="5">
        <v>1.4201384906457171E-2</v>
      </c>
      <c r="H296" s="5">
        <v>4.2497726727548243E-2</v>
      </c>
      <c r="I296" s="5">
        <v>2.4767922680280731E-3</v>
      </c>
      <c r="J296" s="5">
        <v>0.32010714582253719</v>
      </c>
      <c r="K296" s="5">
        <v>0.48947954291532808</v>
      </c>
      <c r="L296" s="32" t="s">
        <v>15</v>
      </c>
      <c r="M296" s="32" t="s">
        <v>15</v>
      </c>
      <c r="N296" s="32" t="s">
        <v>15</v>
      </c>
      <c r="O296" s="32" t="s">
        <v>15</v>
      </c>
      <c r="P296" s="32" t="s">
        <v>15</v>
      </c>
      <c r="Q296" s="32" t="s">
        <v>15</v>
      </c>
      <c r="R296" s="32" t="s">
        <v>15</v>
      </c>
      <c r="S296" s="32" t="s">
        <v>15</v>
      </c>
      <c r="T296" s="8" t="s">
        <v>174</v>
      </c>
      <c r="U296" s="6" t="s">
        <v>17</v>
      </c>
    </row>
    <row r="297" spans="1:21" x14ac:dyDescent="0.2">
      <c r="A297" s="9" t="s">
        <v>343</v>
      </c>
      <c r="B297" s="9" t="s">
        <v>331</v>
      </c>
      <c r="C297" s="32" t="s">
        <v>60</v>
      </c>
      <c r="D297" s="5">
        <v>1.085E-2</v>
      </c>
      <c r="E297" s="5">
        <v>0.1386758014367645</v>
      </c>
      <c r="F297" s="5">
        <v>2.9864062673355059E-2</v>
      </c>
      <c r="G297" s="5">
        <v>2.043030938537611E-2</v>
      </c>
      <c r="H297" s="5">
        <v>0.14456062900857</v>
      </c>
      <c r="I297" s="5">
        <v>1.0264687656252691E-2</v>
      </c>
      <c r="J297" s="5">
        <v>0.49249333364585868</v>
      </c>
      <c r="K297" s="5">
        <v>0.46106975638648062</v>
      </c>
      <c r="L297" s="32" t="s">
        <v>15</v>
      </c>
      <c r="M297" s="32" t="s">
        <v>15</v>
      </c>
      <c r="N297" s="33" t="s">
        <v>60</v>
      </c>
      <c r="O297" s="32" t="s">
        <v>60</v>
      </c>
      <c r="P297" s="32" t="s">
        <v>15</v>
      </c>
      <c r="Q297" s="32" t="s">
        <v>15</v>
      </c>
      <c r="R297" s="32" t="s">
        <v>15</v>
      </c>
      <c r="S297" s="32" t="s">
        <v>15</v>
      </c>
      <c r="T297" s="6" t="s">
        <v>136</v>
      </c>
      <c r="U297" s="6" t="s">
        <v>17</v>
      </c>
    </row>
    <row r="298" spans="1:21" ht="16" thickBot="1" x14ac:dyDescent="0.25">
      <c r="A298" s="13" t="s">
        <v>344</v>
      </c>
      <c r="B298" s="13" t="s">
        <v>331</v>
      </c>
      <c r="C298" s="35" t="s">
        <v>60</v>
      </c>
      <c r="D298" s="5">
        <v>0.40259999999999996</v>
      </c>
      <c r="E298" s="14">
        <v>0.41422391629571698</v>
      </c>
      <c r="F298" s="14">
        <v>2.9958380785693541E-2</v>
      </c>
      <c r="G298" s="14">
        <v>5.2090298349795623E-2</v>
      </c>
      <c r="H298" s="14">
        <v>0.36358306947335373</v>
      </c>
      <c r="I298" s="14">
        <v>1.85188596131644E-3</v>
      </c>
      <c r="J298" s="14">
        <v>0.79143997479200345</v>
      </c>
      <c r="K298" s="14">
        <v>0.43188304344706913</v>
      </c>
      <c r="L298" s="35" t="s">
        <v>60</v>
      </c>
      <c r="M298" s="35" t="s">
        <v>60</v>
      </c>
      <c r="N298" s="36" t="s">
        <v>60</v>
      </c>
      <c r="O298" s="35" t="s">
        <v>60</v>
      </c>
      <c r="P298" s="35" t="s">
        <v>60</v>
      </c>
      <c r="Q298" s="35" t="s">
        <v>15</v>
      </c>
      <c r="R298" s="35" t="s">
        <v>60</v>
      </c>
      <c r="S298" s="35" t="s">
        <v>15</v>
      </c>
      <c r="T298" s="15" t="s">
        <v>136</v>
      </c>
      <c r="U298" s="6" t="s">
        <v>17</v>
      </c>
    </row>
    <row r="299" spans="1:21" x14ac:dyDescent="0.2">
      <c r="A299" s="16" t="s">
        <v>345</v>
      </c>
      <c r="B299" s="16" t="s">
        <v>56</v>
      </c>
      <c r="C299" s="37" t="s">
        <v>60</v>
      </c>
      <c r="D299" s="5">
        <v>0</v>
      </c>
      <c r="E299" s="17">
        <v>9.6160780127934942E-2</v>
      </c>
      <c r="F299" s="17">
        <v>2.975112120508247E-2</v>
      </c>
      <c r="G299" s="17">
        <v>1.10163790783563E-2</v>
      </c>
      <c r="H299" s="17">
        <v>6.4319613699792097E-2</v>
      </c>
      <c r="I299" s="17">
        <v>9.5818136742122102E-3</v>
      </c>
      <c r="J299" s="17">
        <v>0.26019902932287992</v>
      </c>
      <c r="K299" s="17">
        <v>0.48523502111875871</v>
      </c>
      <c r="L299" s="38" t="s">
        <v>15</v>
      </c>
      <c r="M299" s="38" t="s">
        <v>15</v>
      </c>
      <c r="N299" s="38" t="s">
        <v>15</v>
      </c>
      <c r="O299" s="38" t="s">
        <v>15</v>
      </c>
      <c r="P299" s="38" t="s">
        <v>15</v>
      </c>
      <c r="Q299" s="38" t="s">
        <v>15</v>
      </c>
      <c r="R299" s="38" t="s">
        <v>15</v>
      </c>
      <c r="S299" s="38" t="s">
        <v>15</v>
      </c>
      <c r="T299" s="18" t="s">
        <v>346</v>
      </c>
      <c r="U299" s="6" t="s">
        <v>17</v>
      </c>
    </row>
    <row r="300" spans="1:21" x14ac:dyDescent="0.2">
      <c r="A300" s="4" t="s">
        <v>347</v>
      </c>
      <c r="B300" s="4" t="s">
        <v>192</v>
      </c>
      <c r="C300" s="33" t="s">
        <v>59</v>
      </c>
      <c r="D300" s="5">
        <v>7.6810000000000003E-3</v>
      </c>
      <c r="E300" s="5">
        <v>0.1531591598525156</v>
      </c>
      <c r="F300" s="5">
        <v>2.9792373982154799E-2</v>
      </c>
      <c r="G300" s="5">
        <v>1.400148155592104E-2</v>
      </c>
      <c r="H300" s="5">
        <v>0.1158761667703256</v>
      </c>
      <c r="I300" s="5">
        <v>8.888329578794426E-3</v>
      </c>
      <c r="J300" s="5">
        <v>0.53789163232969428</v>
      </c>
      <c r="K300" s="5">
        <v>0.47564437563647449</v>
      </c>
      <c r="L300" s="32" t="s">
        <v>15</v>
      </c>
      <c r="M300" s="32" t="s">
        <v>15</v>
      </c>
      <c r="N300" s="32" t="s">
        <v>15</v>
      </c>
      <c r="O300" s="32" t="s">
        <v>15</v>
      </c>
      <c r="P300" s="32" t="s">
        <v>15</v>
      </c>
      <c r="Q300" s="32" t="s">
        <v>15</v>
      </c>
      <c r="R300" s="32" t="s">
        <v>60</v>
      </c>
      <c r="S300" s="32" t="s">
        <v>15</v>
      </c>
      <c r="T300" s="8" t="s">
        <v>346</v>
      </c>
      <c r="U300" s="6" t="s">
        <v>17</v>
      </c>
    </row>
    <row r="301" spans="1:21" x14ac:dyDescent="0.2">
      <c r="A301" s="4" t="s">
        <v>348</v>
      </c>
      <c r="B301" s="4" t="s">
        <v>146</v>
      </c>
      <c r="C301" s="33" t="s">
        <v>60</v>
      </c>
      <c r="D301" s="5">
        <v>1.7170000000000001E-2</v>
      </c>
      <c r="E301" s="5">
        <v>0.102777530799033</v>
      </c>
      <c r="F301" s="5">
        <v>2.9839270980968901E-2</v>
      </c>
      <c r="G301" s="5">
        <v>1.133870267353917E-2</v>
      </c>
      <c r="H301" s="5">
        <v>5.5132229097921252E-2</v>
      </c>
      <c r="I301" s="5">
        <v>5.3319497454838802E-3</v>
      </c>
      <c r="J301" s="5">
        <v>0.46904937723003343</v>
      </c>
      <c r="K301" s="5">
        <v>0.47356553633450682</v>
      </c>
      <c r="L301" s="32" t="s">
        <v>15</v>
      </c>
      <c r="M301" s="32" t="s">
        <v>15</v>
      </c>
      <c r="N301" s="32" t="s">
        <v>15</v>
      </c>
      <c r="O301" s="32" t="s">
        <v>15</v>
      </c>
      <c r="P301" s="32" t="s">
        <v>15</v>
      </c>
      <c r="Q301" s="32" t="s">
        <v>15</v>
      </c>
      <c r="R301" s="32" t="s">
        <v>15</v>
      </c>
      <c r="S301" s="32" t="s">
        <v>15</v>
      </c>
      <c r="T301" s="8" t="s">
        <v>346</v>
      </c>
      <c r="U301" s="6" t="s">
        <v>17</v>
      </c>
    </row>
    <row r="302" spans="1:21" x14ac:dyDescent="0.2">
      <c r="A302" s="4" t="s">
        <v>349</v>
      </c>
      <c r="B302" s="4" t="s">
        <v>220</v>
      </c>
      <c r="C302" s="33" t="s">
        <v>60</v>
      </c>
      <c r="D302" s="5">
        <v>6.4920000000000004E-3</v>
      </c>
      <c r="E302" s="5">
        <v>2.8281848773362459E-2</v>
      </c>
      <c r="F302" s="5">
        <v>2.977892032946974E-2</v>
      </c>
      <c r="G302" s="5">
        <v>7.3633111591812003E-3</v>
      </c>
      <c r="H302" s="5">
        <v>1.4640627103977139E-2</v>
      </c>
      <c r="I302" s="5">
        <v>6.2263676660827584E-3</v>
      </c>
      <c r="J302" s="5">
        <v>0.3799322146600333</v>
      </c>
      <c r="K302" s="5">
        <v>0.47594963008386088</v>
      </c>
      <c r="L302" s="32" t="s">
        <v>15</v>
      </c>
      <c r="M302" s="32" t="s">
        <v>15</v>
      </c>
      <c r="N302" s="32" t="s">
        <v>15</v>
      </c>
      <c r="O302" s="32" t="s">
        <v>15</v>
      </c>
      <c r="P302" s="32" t="s">
        <v>15</v>
      </c>
      <c r="Q302" s="32" t="s">
        <v>15</v>
      </c>
      <c r="R302" s="32" t="s">
        <v>15</v>
      </c>
      <c r="S302" s="32" t="s">
        <v>15</v>
      </c>
      <c r="T302" s="8" t="s">
        <v>350</v>
      </c>
      <c r="U302" s="6" t="s">
        <v>17</v>
      </c>
    </row>
    <row r="303" spans="1:21" x14ac:dyDescent="0.2">
      <c r="A303" s="4" t="s">
        <v>351</v>
      </c>
      <c r="B303" s="4" t="s">
        <v>220</v>
      </c>
      <c r="C303" s="33" t="s">
        <v>60</v>
      </c>
      <c r="D303" s="5">
        <v>7.1079999999999997E-3</v>
      </c>
      <c r="E303" s="5">
        <v>0.27080244686874527</v>
      </c>
      <c r="F303" s="5">
        <v>2.9898087360652019E-2</v>
      </c>
      <c r="G303" s="5">
        <v>1.785554243070988E-2</v>
      </c>
      <c r="H303" s="5">
        <v>0.15287010015711569</v>
      </c>
      <c r="I303" s="5">
        <v>1.1960094712558751E-2</v>
      </c>
      <c r="J303" s="5">
        <v>0.57928798348938104</v>
      </c>
      <c r="K303" s="5">
        <v>0.46445879372228072</v>
      </c>
      <c r="L303" s="32" t="s">
        <v>15</v>
      </c>
      <c r="M303" s="32" t="s">
        <v>60</v>
      </c>
      <c r="N303" s="33" t="s">
        <v>60</v>
      </c>
      <c r="O303" s="32" t="s">
        <v>15</v>
      </c>
      <c r="P303" s="32" t="s">
        <v>15</v>
      </c>
      <c r="Q303" s="32" t="s">
        <v>15</v>
      </c>
      <c r="R303" s="32" t="s">
        <v>60</v>
      </c>
      <c r="S303" s="32" t="s">
        <v>15</v>
      </c>
      <c r="T303" s="8" t="s">
        <v>350</v>
      </c>
      <c r="U303" s="6" t="s">
        <v>17</v>
      </c>
    </row>
    <row r="304" spans="1:21" x14ac:dyDescent="0.2">
      <c r="A304" s="4" t="s">
        <v>352</v>
      </c>
      <c r="B304" s="4" t="s">
        <v>220</v>
      </c>
      <c r="C304" s="33" t="s">
        <v>60</v>
      </c>
      <c r="D304" s="5">
        <v>1.5140000000000001E-2</v>
      </c>
      <c r="E304" s="5">
        <v>4.6970676153556837E-2</v>
      </c>
      <c r="F304" s="5">
        <v>2.9788595908392671E-2</v>
      </c>
      <c r="G304" s="5">
        <v>6.9399076923450679E-3</v>
      </c>
      <c r="H304" s="5">
        <v>5.7808112781645639E-2</v>
      </c>
      <c r="I304" s="5">
        <v>3.0625228657524292E-3</v>
      </c>
      <c r="J304" s="5">
        <v>0.34686047600150932</v>
      </c>
      <c r="K304" s="5">
        <v>0.47953018507724932</v>
      </c>
      <c r="L304" s="32" t="s">
        <v>15</v>
      </c>
      <c r="M304" s="32" t="s">
        <v>15</v>
      </c>
      <c r="N304" s="32" t="s">
        <v>15</v>
      </c>
      <c r="O304" s="32" t="s">
        <v>15</v>
      </c>
      <c r="P304" s="32" t="s">
        <v>15</v>
      </c>
      <c r="Q304" s="32" t="s">
        <v>15</v>
      </c>
      <c r="R304" s="32" t="s">
        <v>15</v>
      </c>
      <c r="S304" s="32" t="s">
        <v>15</v>
      </c>
      <c r="T304" s="8" t="s">
        <v>350</v>
      </c>
      <c r="U304" s="6" t="s">
        <v>17</v>
      </c>
    </row>
    <row r="305" spans="1:21" x14ac:dyDescent="0.2">
      <c r="A305" s="4" t="s">
        <v>353</v>
      </c>
      <c r="B305" s="4" t="s">
        <v>220</v>
      </c>
      <c r="C305" s="33" t="s">
        <v>60</v>
      </c>
      <c r="D305" s="5">
        <v>1.3129999999999999E-2</v>
      </c>
      <c r="E305" s="5">
        <v>6.4231133180061767E-2</v>
      </c>
      <c r="F305" s="5">
        <v>2.9826937582735479E-2</v>
      </c>
      <c r="G305" s="5">
        <v>6.958743299223095E-3</v>
      </c>
      <c r="H305" s="5">
        <v>3.821908360616956E-2</v>
      </c>
      <c r="I305" s="5">
        <v>2.8401257225166938E-3</v>
      </c>
      <c r="J305" s="5">
        <v>0.41717697801789738</v>
      </c>
      <c r="K305" s="5">
        <v>0.48287129799011752</v>
      </c>
      <c r="L305" s="32" t="s">
        <v>15</v>
      </c>
      <c r="M305" s="32" t="s">
        <v>15</v>
      </c>
      <c r="N305" s="32" t="s">
        <v>15</v>
      </c>
      <c r="O305" s="32" t="s">
        <v>15</v>
      </c>
      <c r="P305" s="32" t="s">
        <v>15</v>
      </c>
      <c r="Q305" s="32" t="s">
        <v>15</v>
      </c>
      <c r="R305" s="32" t="s">
        <v>15</v>
      </c>
      <c r="S305" s="32" t="s">
        <v>15</v>
      </c>
      <c r="T305" s="8" t="s">
        <v>350</v>
      </c>
      <c r="U305" s="6" t="s">
        <v>17</v>
      </c>
    </row>
    <row r="306" spans="1:21" x14ac:dyDescent="0.2">
      <c r="A306" s="4" t="s">
        <v>354</v>
      </c>
      <c r="B306" s="4" t="s">
        <v>220</v>
      </c>
      <c r="C306" s="33" t="s">
        <v>60</v>
      </c>
      <c r="D306" s="5">
        <v>7.5979999999999989E-3</v>
      </c>
      <c r="E306" s="5">
        <v>0.3349318924955646</v>
      </c>
      <c r="F306" s="5">
        <v>2.9952753523612381E-2</v>
      </c>
      <c r="G306" s="5">
        <v>2.6138654727670699E-2</v>
      </c>
      <c r="H306" s="5">
        <v>0.2293219296451052</v>
      </c>
      <c r="I306" s="5">
        <v>9.8697142566713039E-3</v>
      </c>
      <c r="J306" s="5">
        <v>0.77740187125343285</v>
      </c>
      <c r="K306" s="5">
        <v>0.46730410551157447</v>
      </c>
      <c r="L306" s="32" t="s">
        <v>15</v>
      </c>
      <c r="M306" s="32" t="s">
        <v>60</v>
      </c>
      <c r="N306" s="33" t="s">
        <v>60</v>
      </c>
      <c r="O306" s="32" t="s">
        <v>60</v>
      </c>
      <c r="P306" s="32" t="s">
        <v>60</v>
      </c>
      <c r="Q306" s="32" t="s">
        <v>15</v>
      </c>
      <c r="R306" s="32" t="s">
        <v>60</v>
      </c>
      <c r="S306" s="32" t="s">
        <v>15</v>
      </c>
      <c r="T306" s="8" t="s">
        <v>350</v>
      </c>
      <c r="U306" s="6" t="s">
        <v>17</v>
      </c>
    </row>
    <row r="307" spans="1:21" x14ac:dyDescent="0.2">
      <c r="A307" s="4" t="s">
        <v>355</v>
      </c>
      <c r="B307" s="4" t="s">
        <v>220</v>
      </c>
      <c r="C307" s="33" t="s">
        <v>60</v>
      </c>
      <c r="D307" s="5">
        <v>1.069E-2</v>
      </c>
      <c r="E307" s="5">
        <v>5.8915507150085131E-2</v>
      </c>
      <c r="F307" s="5">
        <v>2.9831116357642309E-2</v>
      </c>
      <c r="G307" s="5">
        <v>1.159981119028413E-2</v>
      </c>
      <c r="H307" s="5">
        <v>3.9589090694700617E-2</v>
      </c>
      <c r="I307" s="5">
        <v>3.8437994333382929E-3</v>
      </c>
      <c r="J307" s="5">
        <v>0.38328032954719099</v>
      </c>
      <c r="K307" s="5">
        <v>0.48384621869365518</v>
      </c>
      <c r="L307" s="32" t="s">
        <v>15</v>
      </c>
      <c r="M307" s="32" t="s">
        <v>15</v>
      </c>
      <c r="N307" s="32" t="s">
        <v>15</v>
      </c>
      <c r="O307" s="32" t="s">
        <v>15</v>
      </c>
      <c r="P307" s="32" t="s">
        <v>15</v>
      </c>
      <c r="Q307" s="32" t="s">
        <v>15</v>
      </c>
      <c r="R307" s="32" t="s">
        <v>15</v>
      </c>
      <c r="S307" s="32" t="s">
        <v>15</v>
      </c>
      <c r="T307" s="8" t="s">
        <v>350</v>
      </c>
      <c r="U307" s="6" t="s">
        <v>17</v>
      </c>
    </row>
    <row r="308" spans="1:21" x14ac:dyDescent="0.2">
      <c r="A308" s="4" t="s">
        <v>356</v>
      </c>
      <c r="B308" s="4" t="s">
        <v>220</v>
      </c>
      <c r="C308" s="33" t="s">
        <v>60</v>
      </c>
      <c r="D308" s="5">
        <v>9.4929999999999997E-3</v>
      </c>
      <c r="E308" s="5">
        <v>6.1861770500599468E-2</v>
      </c>
      <c r="F308" s="5">
        <v>2.9811568857937929E-2</v>
      </c>
      <c r="G308" s="5">
        <v>1.02677187984626E-2</v>
      </c>
      <c r="H308" s="5">
        <v>4.0810318419875008E-2</v>
      </c>
      <c r="I308" s="5">
        <v>6.837232910563611E-3</v>
      </c>
      <c r="J308" s="5">
        <v>0.39238783308922609</v>
      </c>
      <c r="K308" s="5">
        <v>0.48409560632058479</v>
      </c>
      <c r="L308" s="32" t="s">
        <v>15</v>
      </c>
      <c r="M308" s="32" t="s">
        <v>15</v>
      </c>
      <c r="N308" s="32" t="s">
        <v>15</v>
      </c>
      <c r="O308" s="32" t="s">
        <v>15</v>
      </c>
      <c r="P308" s="32" t="s">
        <v>15</v>
      </c>
      <c r="Q308" s="32" t="s">
        <v>15</v>
      </c>
      <c r="R308" s="32" t="s">
        <v>15</v>
      </c>
      <c r="S308" s="32" t="s">
        <v>15</v>
      </c>
      <c r="T308" s="8" t="s">
        <v>346</v>
      </c>
      <c r="U308" s="6" t="s">
        <v>17</v>
      </c>
    </row>
    <row r="309" spans="1:21" x14ac:dyDescent="0.2">
      <c r="A309" s="4" t="s">
        <v>357</v>
      </c>
      <c r="B309" s="4" t="s">
        <v>220</v>
      </c>
      <c r="C309" s="33" t="s">
        <v>60</v>
      </c>
      <c r="D309" s="5">
        <v>1.1009999999999999E-2</v>
      </c>
      <c r="E309" s="5">
        <v>7.3916981509981911E-2</v>
      </c>
      <c r="F309" s="5">
        <v>2.978843050737243E-2</v>
      </c>
      <c r="G309" s="5">
        <v>6.0167559132586722E-3</v>
      </c>
      <c r="H309" s="5">
        <v>5.0689109074112768E-2</v>
      </c>
      <c r="I309" s="5">
        <v>2.0667243639513511E-3</v>
      </c>
      <c r="J309" s="5">
        <v>0.38477262080590191</v>
      </c>
      <c r="K309" s="5">
        <v>0.48134884963655039</v>
      </c>
      <c r="L309" s="32" t="s">
        <v>15</v>
      </c>
      <c r="M309" s="32" t="s">
        <v>15</v>
      </c>
      <c r="N309" s="32" t="s">
        <v>15</v>
      </c>
      <c r="O309" s="32" t="s">
        <v>15</v>
      </c>
      <c r="P309" s="32" t="s">
        <v>15</v>
      </c>
      <c r="Q309" s="32" t="s">
        <v>15</v>
      </c>
      <c r="R309" s="32" t="s">
        <v>15</v>
      </c>
      <c r="S309" s="32" t="s">
        <v>15</v>
      </c>
      <c r="T309" s="8" t="s">
        <v>346</v>
      </c>
      <c r="U309" s="6" t="s">
        <v>17</v>
      </c>
    </row>
    <row r="310" spans="1:21" x14ac:dyDescent="0.2">
      <c r="A310" s="4" t="s">
        <v>358</v>
      </c>
      <c r="B310" s="4" t="s">
        <v>220</v>
      </c>
      <c r="C310" s="33" t="s">
        <v>60</v>
      </c>
      <c r="D310" s="5">
        <v>1.056E-2</v>
      </c>
      <c r="E310" s="5">
        <v>6.1491214847675169E-2</v>
      </c>
      <c r="F310" s="5">
        <v>2.9836740411967311E-2</v>
      </c>
      <c r="G310" s="5">
        <v>1.7577706123135219E-2</v>
      </c>
      <c r="H310" s="5">
        <v>5.4480841699333572E-2</v>
      </c>
      <c r="I310" s="5">
        <v>7.9062451901111691E-3</v>
      </c>
      <c r="J310" s="5">
        <v>0.3338144773143048</v>
      </c>
      <c r="K310" s="5">
        <v>0.49712975117581248</v>
      </c>
      <c r="L310" s="32" t="s">
        <v>15</v>
      </c>
      <c r="M310" s="32" t="s">
        <v>15</v>
      </c>
      <c r="N310" s="32" t="s">
        <v>15</v>
      </c>
      <c r="O310" s="32" t="s">
        <v>15</v>
      </c>
      <c r="P310" s="32" t="s">
        <v>15</v>
      </c>
      <c r="Q310" s="32" t="s">
        <v>15</v>
      </c>
      <c r="R310" s="32" t="s">
        <v>15</v>
      </c>
      <c r="S310" s="32" t="s">
        <v>15</v>
      </c>
      <c r="T310" s="8" t="s">
        <v>350</v>
      </c>
      <c r="U310" s="6" t="s">
        <v>17</v>
      </c>
    </row>
    <row r="311" spans="1:21" x14ac:dyDescent="0.2">
      <c r="A311" s="4" t="s">
        <v>359</v>
      </c>
      <c r="B311" s="4" t="s">
        <v>220</v>
      </c>
      <c r="C311" s="33" t="s">
        <v>60</v>
      </c>
      <c r="D311" s="5">
        <v>1.711E-2</v>
      </c>
      <c r="E311" s="5">
        <v>4.8300542953598119E-2</v>
      </c>
      <c r="F311" s="5">
        <v>2.9803550253597169E-2</v>
      </c>
      <c r="G311" s="5">
        <v>6.8086888862545726E-3</v>
      </c>
      <c r="H311" s="5">
        <v>2.6667929861591791E-2</v>
      </c>
      <c r="I311" s="5">
        <v>1.39824331289744E-2</v>
      </c>
      <c r="J311" s="5">
        <v>0.42897749253973089</v>
      </c>
      <c r="K311" s="5">
        <v>0.47598497132615769</v>
      </c>
      <c r="L311" s="32" t="s">
        <v>15</v>
      </c>
      <c r="M311" s="32" t="s">
        <v>15</v>
      </c>
      <c r="N311" s="32" t="s">
        <v>15</v>
      </c>
      <c r="O311" s="32" t="s">
        <v>15</v>
      </c>
      <c r="P311" s="32" t="s">
        <v>15</v>
      </c>
      <c r="Q311" s="32" t="s">
        <v>15</v>
      </c>
      <c r="R311" s="32" t="s">
        <v>15</v>
      </c>
      <c r="S311" s="32" t="s">
        <v>15</v>
      </c>
      <c r="T311" s="8" t="s">
        <v>350</v>
      </c>
      <c r="U311" s="6" t="s">
        <v>17</v>
      </c>
    </row>
    <row r="312" spans="1:21" x14ac:dyDescent="0.2">
      <c r="A312" s="4" t="s">
        <v>360</v>
      </c>
      <c r="B312" s="4" t="s">
        <v>95</v>
      </c>
      <c r="C312" s="33" t="s">
        <v>60</v>
      </c>
      <c r="D312" s="5">
        <v>1.1159999999999998E-2</v>
      </c>
      <c r="E312" s="5">
        <v>0.20348371021417069</v>
      </c>
      <c r="F312" s="5">
        <v>2.9910275395236999E-2</v>
      </c>
      <c r="G312" s="5">
        <v>1.4841681392912949E-2</v>
      </c>
      <c r="H312" s="5">
        <v>0.1248841597623417</v>
      </c>
      <c r="I312" s="5">
        <v>1.0928276648540611E-2</v>
      </c>
      <c r="J312" s="5">
        <v>0.56781662179804115</v>
      </c>
      <c r="K312" s="5">
        <v>0.46728954856774979</v>
      </c>
      <c r="L312" s="32" t="s">
        <v>15</v>
      </c>
      <c r="M312" s="32" t="s">
        <v>15</v>
      </c>
      <c r="N312" s="33" t="s">
        <v>60</v>
      </c>
      <c r="O312" s="32" t="s">
        <v>15</v>
      </c>
      <c r="P312" s="32" t="s">
        <v>15</v>
      </c>
      <c r="Q312" s="32" t="s">
        <v>15</v>
      </c>
      <c r="R312" s="32" t="s">
        <v>60</v>
      </c>
      <c r="S312" s="32" t="s">
        <v>15</v>
      </c>
      <c r="T312" s="8" t="s">
        <v>350</v>
      </c>
      <c r="U312" s="6" t="s">
        <v>17</v>
      </c>
    </row>
    <row r="313" spans="1:21" x14ac:dyDescent="0.2">
      <c r="A313" s="4" t="s">
        <v>361</v>
      </c>
      <c r="B313" s="4" t="s">
        <v>220</v>
      </c>
      <c r="C313" s="33" t="s">
        <v>60</v>
      </c>
      <c r="D313" s="5">
        <v>1.324E-2</v>
      </c>
      <c r="E313" s="5">
        <v>3.4097471028872971E-2</v>
      </c>
      <c r="F313" s="5">
        <v>2.9783474391966189E-2</v>
      </c>
      <c r="G313" s="5">
        <v>5.5510053273372826E-3</v>
      </c>
      <c r="H313" s="5">
        <v>1.9602698342479501E-2</v>
      </c>
      <c r="I313" s="5">
        <v>1.0317480439462861E-2</v>
      </c>
      <c r="J313" s="5">
        <v>0.41195384755161157</v>
      </c>
      <c r="K313" s="5">
        <v>0.47658842170413529</v>
      </c>
      <c r="L313" s="32" t="s">
        <v>15</v>
      </c>
      <c r="M313" s="32" t="s">
        <v>15</v>
      </c>
      <c r="N313" s="32" t="s">
        <v>15</v>
      </c>
      <c r="O313" s="32" t="s">
        <v>15</v>
      </c>
      <c r="P313" s="32" t="s">
        <v>15</v>
      </c>
      <c r="Q313" s="32" t="s">
        <v>15</v>
      </c>
      <c r="R313" s="32" t="s">
        <v>15</v>
      </c>
      <c r="S313" s="32" t="s">
        <v>15</v>
      </c>
      <c r="T313" s="8" t="s">
        <v>346</v>
      </c>
      <c r="U313" s="6" t="s">
        <v>17</v>
      </c>
    </row>
    <row r="314" spans="1:21" x14ac:dyDescent="0.2">
      <c r="A314" s="4" t="s">
        <v>362</v>
      </c>
      <c r="B314" s="4" t="s">
        <v>220</v>
      </c>
      <c r="C314" s="33" t="s">
        <v>60</v>
      </c>
      <c r="D314" s="5">
        <v>1.0370000000000001E-2</v>
      </c>
      <c r="E314" s="5">
        <v>6.2508717540727343E-2</v>
      </c>
      <c r="F314" s="5">
        <v>2.976064201275239E-2</v>
      </c>
      <c r="G314" s="5">
        <v>9.4677417919501287E-3</v>
      </c>
      <c r="H314" s="5">
        <v>3.7669991958455058E-2</v>
      </c>
      <c r="I314" s="5">
        <v>5.2433166047926557E-3</v>
      </c>
      <c r="J314" s="5">
        <v>0.43362864473563822</v>
      </c>
      <c r="K314" s="5">
        <v>0.47831359245712313</v>
      </c>
      <c r="L314" s="32" t="s">
        <v>15</v>
      </c>
      <c r="M314" s="32" t="s">
        <v>15</v>
      </c>
      <c r="N314" s="32" t="s">
        <v>15</v>
      </c>
      <c r="O314" s="32" t="s">
        <v>15</v>
      </c>
      <c r="P314" s="32" t="s">
        <v>15</v>
      </c>
      <c r="Q314" s="32" t="s">
        <v>15</v>
      </c>
      <c r="R314" s="32" t="s">
        <v>15</v>
      </c>
      <c r="S314" s="32" t="s">
        <v>15</v>
      </c>
      <c r="T314" s="8" t="s">
        <v>346</v>
      </c>
      <c r="U314" s="6" t="s">
        <v>17</v>
      </c>
    </row>
    <row r="315" spans="1:21" x14ac:dyDescent="0.2">
      <c r="A315" s="4" t="s">
        <v>363</v>
      </c>
      <c r="B315" s="4" t="s">
        <v>95</v>
      </c>
      <c r="C315" s="33" t="s">
        <v>60</v>
      </c>
      <c r="D315" s="5">
        <v>1.0780000000000001E-2</v>
      </c>
      <c r="E315" s="5">
        <v>0.1048789525935587</v>
      </c>
      <c r="F315" s="5">
        <v>2.980981155539179E-2</v>
      </c>
      <c r="G315" s="5">
        <v>9.2765339225360181E-3</v>
      </c>
      <c r="H315" s="5">
        <v>6.9095168106119917E-2</v>
      </c>
      <c r="I315" s="5">
        <v>4.3564398246828482E-3</v>
      </c>
      <c r="J315" s="5">
        <v>0.48771979030285029</v>
      </c>
      <c r="K315" s="5">
        <v>0.47578846752166998</v>
      </c>
      <c r="L315" s="32" t="s">
        <v>15</v>
      </c>
      <c r="M315" s="32" t="s">
        <v>15</v>
      </c>
      <c r="N315" s="32" t="s">
        <v>15</v>
      </c>
      <c r="O315" s="32" t="s">
        <v>15</v>
      </c>
      <c r="P315" s="32" t="s">
        <v>15</v>
      </c>
      <c r="Q315" s="32" t="s">
        <v>15</v>
      </c>
      <c r="R315" s="32" t="s">
        <v>15</v>
      </c>
      <c r="S315" s="32" t="s">
        <v>15</v>
      </c>
      <c r="T315" s="8" t="s">
        <v>346</v>
      </c>
      <c r="U315" s="6" t="s">
        <v>17</v>
      </c>
    </row>
    <row r="316" spans="1:21" x14ac:dyDescent="0.2">
      <c r="A316" s="4" t="s">
        <v>364</v>
      </c>
      <c r="B316" s="4" t="s">
        <v>220</v>
      </c>
      <c r="C316" s="33" t="s">
        <v>60</v>
      </c>
      <c r="D316" s="5">
        <v>1.763E-2</v>
      </c>
      <c r="E316" s="5">
        <v>8.1223380069751147E-2</v>
      </c>
      <c r="F316" s="5">
        <v>2.9796530934913131E-2</v>
      </c>
      <c r="G316" s="5">
        <v>1.7677687565332299E-2</v>
      </c>
      <c r="H316" s="5">
        <v>5.672088823164529E-2</v>
      </c>
      <c r="I316" s="5">
        <v>7.962011816414212E-3</v>
      </c>
      <c r="J316" s="5">
        <v>0.38867623841775678</v>
      </c>
      <c r="K316" s="5">
        <v>0.49078931040979812</v>
      </c>
      <c r="L316" s="32" t="s">
        <v>15</v>
      </c>
      <c r="M316" s="32" t="s">
        <v>15</v>
      </c>
      <c r="N316" s="32" t="s">
        <v>15</v>
      </c>
      <c r="O316" s="32" t="s">
        <v>15</v>
      </c>
      <c r="P316" s="32" t="s">
        <v>15</v>
      </c>
      <c r="Q316" s="32" t="s">
        <v>15</v>
      </c>
      <c r="R316" s="32" t="s">
        <v>15</v>
      </c>
      <c r="S316" s="32" t="s">
        <v>15</v>
      </c>
      <c r="T316" s="8" t="s">
        <v>346</v>
      </c>
      <c r="U316" s="6" t="s">
        <v>17</v>
      </c>
    </row>
    <row r="317" spans="1:21" x14ac:dyDescent="0.2">
      <c r="A317" s="4" t="s">
        <v>365</v>
      </c>
      <c r="B317" s="4" t="s">
        <v>14</v>
      </c>
      <c r="C317" s="33" t="s">
        <v>15</v>
      </c>
      <c r="D317" s="5">
        <v>1.0619999999999997E-2</v>
      </c>
      <c r="E317" s="5">
        <v>3.3043189967398578E-2</v>
      </c>
      <c r="F317" s="5">
        <v>2.9817155234342071E-2</v>
      </c>
      <c r="G317" s="5">
        <v>1.2906821660938881E-2</v>
      </c>
      <c r="H317" s="5">
        <v>2.5369045382801731E-2</v>
      </c>
      <c r="I317" s="5">
        <v>4.349442057746694E-3</v>
      </c>
      <c r="J317" s="5">
        <v>0.39363089492881048</v>
      </c>
      <c r="K317" s="5">
        <v>0.48553870556324269</v>
      </c>
      <c r="L317" s="32" t="s">
        <v>15</v>
      </c>
      <c r="M317" s="32" t="s">
        <v>15</v>
      </c>
      <c r="N317" s="32" t="s">
        <v>15</v>
      </c>
      <c r="O317" s="32" t="s">
        <v>15</v>
      </c>
      <c r="P317" s="32" t="s">
        <v>15</v>
      </c>
      <c r="Q317" s="32" t="s">
        <v>15</v>
      </c>
      <c r="R317" s="32" t="s">
        <v>15</v>
      </c>
      <c r="S317" s="32" t="s">
        <v>15</v>
      </c>
      <c r="T317" s="8" t="s">
        <v>350</v>
      </c>
      <c r="U317" s="6" t="s">
        <v>17</v>
      </c>
    </row>
    <row r="318" spans="1:21" x14ac:dyDescent="0.2">
      <c r="A318" s="4" t="s">
        <v>366</v>
      </c>
      <c r="B318" s="4" t="s">
        <v>14</v>
      </c>
      <c r="C318" s="33" t="s">
        <v>15</v>
      </c>
      <c r="D318" s="5">
        <v>5.8299999999999992E-3</v>
      </c>
      <c r="E318" s="5">
        <v>9.409782720029701E-2</v>
      </c>
      <c r="F318" s="5">
        <v>2.9754430897121362E-2</v>
      </c>
      <c r="G318" s="5">
        <v>8.8256820464605694E-3</v>
      </c>
      <c r="H318" s="5">
        <v>6.4711886668013516E-2</v>
      </c>
      <c r="I318" s="5">
        <v>6.4133575006420883E-3</v>
      </c>
      <c r="J318" s="5">
        <v>0.29574228370033678</v>
      </c>
      <c r="K318" s="5">
        <v>0.49018612741904671</v>
      </c>
      <c r="L318" s="32" t="s">
        <v>15</v>
      </c>
      <c r="M318" s="32" t="s">
        <v>15</v>
      </c>
      <c r="N318" s="32" t="s">
        <v>15</v>
      </c>
      <c r="O318" s="32" t="s">
        <v>15</v>
      </c>
      <c r="P318" s="32" t="s">
        <v>15</v>
      </c>
      <c r="Q318" s="32" t="s">
        <v>15</v>
      </c>
      <c r="R318" s="32" t="s">
        <v>15</v>
      </c>
      <c r="S318" s="32" t="s">
        <v>15</v>
      </c>
      <c r="T318" s="8" t="s">
        <v>350</v>
      </c>
      <c r="U318" s="6" t="s">
        <v>17</v>
      </c>
    </row>
    <row r="319" spans="1:21" x14ac:dyDescent="0.2">
      <c r="A319" s="4" t="s">
        <v>367</v>
      </c>
      <c r="B319" s="4" t="s">
        <v>14</v>
      </c>
      <c r="C319" s="33" t="s">
        <v>15</v>
      </c>
      <c r="D319" s="5">
        <v>0</v>
      </c>
      <c r="E319" s="5">
        <v>6.7977031479539152E-2</v>
      </c>
      <c r="F319" s="5">
        <v>2.9802887666021918E-2</v>
      </c>
      <c r="G319" s="5">
        <v>1.325941324914226E-2</v>
      </c>
      <c r="H319" s="5">
        <v>4.6895392894811497E-2</v>
      </c>
      <c r="I319" s="5">
        <v>7.3101616075489963E-3</v>
      </c>
      <c r="J319" s="5">
        <v>0.3236698195006496</v>
      </c>
      <c r="K319" s="5">
        <v>0.48555622000242449</v>
      </c>
      <c r="L319" s="32" t="s">
        <v>15</v>
      </c>
      <c r="M319" s="32" t="s">
        <v>15</v>
      </c>
      <c r="N319" s="32" t="s">
        <v>15</v>
      </c>
      <c r="O319" s="32" t="s">
        <v>15</v>
      </c>
      <c r="P319" s="32" t="s">
        <v>15</v>
      </c>
      <c r="Q319" s="32" t="s">
        <v>15</v>
      </c>
      <c r="R319" s="32" t="s">
        <v>15</v>
      </c>
      <c r="S319" s="32" t="s">
        <v>15</v>
      </c>
      <c r="T319" s="8" t="s">
        <v>350</v>
      </c>
      <c r="U319" s="6" t="s">
        <v>17</v>
      </c>
    </row>
    <row r="320" spans="1:21" x14ac:dyDescent="0.2">
      <c r="A320" s="4" t="s">
        <v>368</v>
      </c>
      <c r="B320" s="4" t="s">
        <v>14</v>
      </c>
      <c r="C320" s="33" t="s">
        <v>15</v>
      </c>
      <c r="D320" s="5">
        <v>1.0670000000000002E-2</v>
      </c>
      <c r="E320" s="5">
        <v>0.15203253759640761</v>
      </c>
      <c r="F320" s="5">
        <v>2.97632400607598E-2</v>
      </c>
      <c r="G320" s="5">
        <v>1.1913586041515821E-2</v>
      </c>
      <c r="H320" s="5">
        <v>0.11728478654719569</v>
      </c>
      <c r="I320" s="5">
        <v>8.1138456709336105E-3</v>
      </c>
      <c r="J320" s="5">
        <v>0.22312382974194631</v>
      </c>
      <c r="K320" s="5">
        <v>0.49036931665664513</v>
      </c>
      <c r="L320" s="32" t="s">
        <v>15</v>
      </c>
      <c r="M320" s="32" t="s">
        <v>15</v>
      </c>
      <c r="N320" s="32" t="s">
        <v>15</v>
      </c>
      <c r="O320" s="32" t="s">
        <v>15</v>
      </c>
      <c r="P320" s="32" t="s">
        <v>15</v>
      </c>
      <c r="Q320" s="32" t="s">
        <v>15</v>
      </c>
      <c r="R320" s="32" t="s">
        <v>15</v>
      </c>
      <c r="S320" s="32" t="s">
        <v>15</v>
      </c>
      <c r="T320" s="8" t="s">
        <v>350</v>
      </c>
      <c r="U320" s="6" t="s">
        <v>17</v>
      </c>
    </row>
    <row r="321" spans="1:21" x14ac:dyDescent="0.2">
      <c r="A321" s="4" t="s">
        <v>369</v>
      </c>
      <c r="B321" s="4" t="s">
        <v>14</v>
      </c>
      <c r="C321" s="33" t="s">
        <v>15</v>
      </c>
      <c r="D321" s="5">
        <v>8.9800000000000001E-3</v>
      </c>
      <c r="E321" s="5">
        <v>0.12942618038048559</v>
      </c>
      <c r="F321" s="5">
        <v>2.9778530112828629E-2</v>
      </c>
      <c r="G321" s="5">
        <v>1.983606252838294E-2</v>
      </c>
      <c r="H321" s="5">
        <v>0.1322159128595434</v>
      </c>
      <c r="I321" s="5">
        <v>1.9446934218399829E-2</v>
      </c>
      <c r="J321" s="5">
        <v>0.49739082044210731</v>
      </c>
      <c r="K321" s="5">
        <v>0.46339637886919238</v>
      </c>
      <c r="L321" s="32" t="s">
        <v>15</v>
      </c>
      <c r="M321" s="32" t="s">
        <v>15</v>
      </c>
      <c r="N321" s="32" t="s">
        <v>15</v>
      </c>
      <c r="O321" s="32" t="s">
        <v>15</v>
      </c>
      <c r="P321" s="32" t="s">
        <v>15</v>
      </c>
      <c r="Q321" s="32" t="s">
        <v>15</v>
      </c>
      <c r="R321" s="32" t="s">
        <v>15</v>
      </c>
      <c r="S321" s="32" t="s">
        <v>15</v>
      </c>
      <c r="T321" s="8" t="s">
        <v>350</v>
      </c>
      <c r="U321" s="6" t="s">
        <v>17</v>
      </c>
    </row>
    <row r="322" spans="1:21" x14ac:dyDescent="0.2">
      <c r="A322" s="4" t="s">
        <v>370</v>
      </c>
      <c r="B322" s="4" t="s">
        <v>14</v>
      </c>
      <c r="C322" s="33" t="s">
        <v>15</v>
      </c>
      <c r="D322" s="5">
        <v>6.7250000000000001E-3</v>
      </c>
      <c r="E322" s="5">
        <v>0.1893757326418003</v>
      </c>
      <c r="F322" s="5">
        <v>2.9762409255323991E-2</v>
      </c>
      <c r="G322" s="5">
        <v>1.633466516110468E-2</v>
      </c>
      <c r="H322" s="5">
        <v>0.14552426793994649</v>
      </c>
      <c r="I322" s="5">
        <v>6.8801281717903633E-3</v>
      </c>
      <c r="J322" s="5">
        <v>0.1371224687963</v>
      </c>
      <c r="K322" s="5">
        <v>0.4988015205348128</v>
      </c>
      <c r="L322" s="32" t="s">
        <v>15</v>
      </c>
      <c r="M322" s="32" t="s">
        <v>15</v>
      </c>
      <c r="N322" s="32" t="s">
        <v>15</v>
      </c>
      <c r="O322" s="32" t="s">
        <v>15</v>
      </c>
      <c r="P322" s="32" t="s">
        <v>15</v>
      </c>
      <c r="Q322" s="32" t="s">
        <v>15</v>
      </c>
      <c r="R322" s="32" t="s">
        <v>15</v>
      </c>
      <c r="S322" s="32" t="s">
        <v>15</v>
      </c>
      <c r="T322" s="8" t="s">
        <v>346</v>
      </c>
      <c r="U322" s="6" t="s">
        <v>17</v>
      </c>
    </row>
    <row r="323" spans="1:21" x14ac:dyDescent="0.2">
      <c r="A323" s="4" t="s">
        <v>371</v>
      </c>
      <c r="B323" s="4" t="s">
        <v>14</v>
      </c>
      <c r="C323" s="33" t="s">
        <v>15</v>
      </c>
      <c r="D323" s="5">
        <v>9.2809999999999993E-3</v>
      </c>
      <c r="E323" s="5">
        <v>1.2024830117257031E-2</v>
      </c>
      <c r="F323" s="5">
        <v>2.9762321005001868E-2</v>
      </c>
      <c r="G323" s="5">
        <v>5.1380609979853444E-3</v>
      </c>
      <c r="H323" s="5">
        <v>7.0360870053563984E-3</v>
      </c>
      <c r="I323" s="5">
        <v>5.8883586523405878E-4</v>
      </c>
      <c r="J323" s="5">
        <v>0.38575561561874872</v>
      </c>
      <c r="K323" s="5">
        <v>0.48303747478120962</v>
      </c>
      <c r="L323" s="32" t="s">
        <v>15</v>
      </c>
      <c r="M323" s="32" t="s">
        <v>15</v>
      </c>
      <c r="N323" s="32" t="s">
        <v>15</v>
      </c>
      <c r="O323" s="32" t="s">
        <v>15</v>
      </c>
      <c r="P323" s="32" t="s">
        <v>15</v>
      </c>
      <c r="Q323" s="32" t="s">
        <v>15</v>
      </c>
      <c r="R323" s="32" t="s">
        <v>15</v>
      </c>
      <c r="S323" s="32" t="s">
        <v>15</v>
      </c>
      <c r="T323" s="8" t="s">
        <v>346</v>
      </c>
      <c r="U323" s="6" t="s">
        <v>17</v>
      </c>
    </row>
    <row r="324" spans="1:21" x14ac:dyDescent="0.2">
      <c r="A324" s="4" t="s">
        <v>372</v>
      </c>
      <c r="B324" s="4" t="s">
        <v>14</v>
      </c>
      <c r="C324" s="33" t="s">
        <v>15</v>
      </c>
      <c r="D324" s="5">
        <v>6.7420000000000006E-3</v>
      </c>
      <c r="E324" s="5">
        <v>1.8626386386582459E-2</v>
      </c>
      <c r="F324" s="5">
        <v>2.9730593719094939E-2</v>
      </c>
      <c r="G324" s="5">
        <v>6.2699488188409178E-3</v>
      </c>
      <c r="H324" s="5">
        <v>1.586687208004264E-2</v>
      </c>
      <c r="I324" s="5">
        <v>1.119895217104404E-2</v>
      </c>
      <c r="J324" s="5">
        <v>0.38656121367725299</v>
      </c>
      <c r="K324" s="5">
        <v>0.48072695968200041</v>
      </c>
      <c r="L324" s="32" t="s">
        <v>15</v>
      </c>
      <c r="M324" s="32" t="s">
        <v>15</v>
      </c>
      <c r="N324" s="32" t="s">
        <v>15</v>
      </c>
      <c r="O324" s="32" t="s">
        <v>15</v>
      </c>
      <c r="P324" s="32" t="s">
        <v>15</v>
      </c>
      <c r="Q324" s="32" t="s">
        <v>15</v>
      </c>
      <c r="R324" s="32" t="s">
        <v>15</v>
      </c>
      <c r="S324" s="32" t="s">
        <v>15</v>
      </c>
      <c r="T324" s="8" t="s">
        <v>346</v>
      </c>
      <c r="U324" s="6" t="s">
        <v>17</v>
      </c>
    </row>
    <row r="325" spans="1:21" x14ac:dyDescent="0.2">
      <c r="A325" s="4" t="s">
        <v>373</v>
      </c>
      <c r="B325" s="4" t="s">
        <v>14</v>
      </c>
      <c r="C325" s="33" t="s">
        <v>15</v>
      </c>
      <c r="D325" s="5">
        <v>0</v>
      </c>
      <c r="E325" s="5">
        <v>5.1302924257706432E-2</v>
      </c>
      <c r="F325" s="5">
        <v>2.9759809315999419E-2</v>
      </c>
      <c r="G325" s="5">
        <v>1.3523610476111321E-2</v>
      </c>
      <c r="H325" s="5">
        <v>3.8009641665724452E-2</v>
      </c>
      <c r="I325" s="5">
        <v>6.3343270847370306E-3</v>
      </c>
      <c r="J325" s="5">
        <v>0.40800827497299941</v>
      </c>
      <c r="K325" s="5">
        <v>0.47240605517426743</v>
      </c>
      <c r="L325" s="32" t="s">
        <v>15</v>
      </c>
      <c r="M325" s="32" t="s">
        <v>15</v>
      </c>
      <c r="N325" s="32" t="s">
        <v>15</v>
      </c>
      <c r="O325" s="32" t="s">
        <v>15</v>
      </c>
      <c r="P325" s="32" t="s">
        <v>15</v>
      </c>
      <c r="Q325" s="32" t="s">
        <v>15</v>
      </c>
      <c r="R325" s="32" t="s">
        <v>15</v>
      </c>
      <c r="S325" s="32" t="s">
        <v>15</v>
      </c>
      <c r="T325" s="8" t="s">
        <v>346</v>
      </c>
      <c r="U325" s="6" t="s">
        <v>17</v>
      </c>
    </row>
    <row r="326" spans="1:21" x14ac:dyDescent="0.2">
      <c r="A326" s="4" t="s">
        <v>374</v>
      </c>
      <c r="B326" s="4" t="s">
        <v>14</v>
      </c>
      <c r="C326" s="33" t="s">
        <v>15</v>
      </c>
      <c r="D326" s="5">
        <v>9.0559999999999998E-3</v>
      </c>
      <c r="E326" s="5">
        <v>8.1117587096454211E-2</v>
      </c>
      <c r="F326" s="5">
        <v>2.9796984550375698E-2</v>
      </c>
      <c r="G326" s="5">
        <v>7.1105270604715758E-3</v>
      </c>
      <c r="H326" s="5">
        <v>6.6297186538167449E-2</v>
      </c>
      <c r="I326" s="5">
        <v>3.7780899153017299E-3</v>
      </c>
      <c r="J326" s="5">
        <v>0.46532246013130119</v>
      </c>
      <c r="K326" s="5">
        <v>0.4806884205678853</v>
      </c>
      <c r="L326" s="32" t="s">
        <v>15</v>
      </c>
      <c r="M326" s="32" t="s">
        <v>15</v>
      </c>
      <c r="N326" s="32" t="s">
        <v>15</v>
      </c>
      <c r="O326" s="32" t="s">
        <v>15</v>
      </c>
      <c r="P326" s="32" t="s">
        <v>15</v>
      </c>
      <c r="Q326" s="32" t="s">
        <v>15</v>
      </c>
      <c r="R326" s="32" t="s">
        <v>15</v>
      </c>
      <c r="S326" s="32" t="s">
        <v>15</v>
      </c>
      <c r="T326" s="8" t="s">
        <v>346</v>
      </c>
      <c r="U326" s="6" t="s">
        <v>17</v>
      </c>
    </row>
    <row r="327" spans="1:21" x14ac:dyDescent="0.2">
      <c r="A327" s="4" t="s">
        <v>375</v>
      </c>
      <c r="B327" s="4" t="s">
        <v>14</v>
      </c>
      <c r="C327" s="33" t="s">
        <v>15</v>
      </c>
      <c r="D327" s="5">
        <v>0</v>
      </c>
      <c r="E327" s="5">
        <v>0.18681088970284451</v>
      </c>
      <c r="F327" s="5">
        <v>2.9773813170405061E-2</v>
      </c>
      <c r="G327" s="5">
        <v>1.9597912054890448E-2</v>
      </c>
      <c r="H327" s="5">
        <v>0.17896630810969791</v>
      </c>
      <c r="I327" s="5">
        <v>5.3615885942385399E-3</v>
      </c>
      <c r="J327" s="5">
        <v>0.21277388868686031</v>
      </c>
      <c r="K327" s="5">
        <v>0.4886131242992961</v>
      </c>
      <c r="L327" s="32" t="s">
        <v>15</v>
      </c>
      <c r="M327" s="32" t="s">
        <v>15</v>
      </c>
      <c r="N327" s="32" t="s">
        <v>15</v>
      </c>
      <c r="O327" s="32" t="s">
        <v>15</v>
      </c>
      <c r="P327" s="32" t="s">
        <v>15</v>
      </c>
      <c r="Q327" s="32" t="s">
        <v>15</v>
      </c>
      <c r="R327" s="32" t="s">
        <v>15</v>
      </c>
      <c r="S327" s="32" t="s">
        <v>15</v>
      </c>
      <c r="T327" s="8" t="s">
        <v>346</v>
      </c>
      <c r="U327" s="6" t="s">
        <v>17</v>
      </c>
    </row>
    <row r="328" spans="1:21" x14ac:dyDescent="0.2">
      <c r="A328" s="4" t="s">
        <v>376</v>
      </c>
      <c r="B328" s="4" t="s">
        <v>14</v>
      </c>
      <c r="C328" s="33" t="s">
        <v>15</v>
      </c>
      <c r="D328" s="5">
        <v>7.7949999999999998E-3</v>
      </c>
      <c r="E328" s="5">
        <v>0.13416985706082851</v>
      </c>
      <c r="F328" s="5">
        <v>2.9763735829541501E-2</v>
      </c>
      <c r="G328" s="5">
        <v>1.3189476638319989E-2</v>
      </c>
      <c r="H328" s="5">
        <v>0.1176394476789666</v>
      </c>
      <c r="I328" s="5">
        <v>9.2067315116596583E-3</v>
      </c>
      <c r="J328" s="5">
        <v>0.49485360019407743</v>
      </c>
      <c r="K328" s="5">
        <v>0.4680350128717789</v>
      </c>
      <c r="L328" s="32" t="s">
        <v>15</v>
      </c>
      <c r="M328" s="32" t="s">
        <v>15</v>
      </c>
      <c r="N328" s="32" t="s">
        <v>15</v>
      </c>
      <c r="O328" s="32" t="s">
        <v>15</v>
      </c>
      <c r="P328" s="32" t="s">
        <v>15</v>
      </c>
      <c r="Q328" s="32" t="s">
        <v>15</v>
      </c>
      <c r="R328" s="32" t="s">
        <v>15</v>
      </c>
      <c r="S328" s="32" t="s">
        <v>15</v>
      </c>
      <c r="T328" s="8" t="s">
        <v>346</v>
      </c>
      <c r="U328" s="6" t="s">
        <v>17</v>
      </c>
    </row>
    <row r="329" spans="1:21" x14ac:dyDescent="0.2">
      <c r="A329" s="4" t="s">
        <v>377</v>
      </c>
      <c r="B329" s="4" t="s">
        <v>146</v>
      </c>
      <c r="C329" s="33" t="s">
        <v>15</v>
      </c>
      <c r="D329" s="5">
        <v>1.226E-2</v>
      </c>
      <c r="E329" s="5">
        <v>0.1863511157796898</v>
      </c>
      <c r="F329" s="5">
        <v>2.9914757607128199E-2</v>
      </c>
      <c r="G329" s="5">
        <v>2.535109151710023E-2</v>
      </c>
      <c r="H329" s="5">
        <v>0.14418427040848569</v>
      </c>
      <c r="I329" s="5">
        <v>1.183837934639231E-2</v>
      </c>
      <c r="J329" s="5">
        <v>0.55112550109740388</v>
      </c>
      <c r="K329" s="5">
        <v>0.45198500789933033</v>
      </c>
      <c r="L329" s="32" t="s">
        <v>15</v>
      </c>
      <c r="M329" s="32" t="s">
        <v>15</v>
      </c>
      <c r="N329" s="33" t="s">
        <v>60</v>
      </c>
      <c r="O329" s="32" t="s">
        <v>60</v>
      </c>
      <c r="P329" s="32" t="s">
        <v>15</v>
      </c>
      <c r="Q329" s="32" t="s">
        <v>15</v>
      </c>
      <c r="R329" s="32" t="s">
        <v>60</v>
      </c>
      <c r="S329" s="32" t="s">
        <v>15</v>
      </c>
      <c r="T329" s="8" t="s">
        <v>378</v>
      </c>
      <c r="U329" s="6" t="s">
        <v>17</v>
      </c>
    </row>
    <row r="330" spans="1:21" x14ac:dyDescent="0.2">
      <c r="A330" s="4" t="s">
        <v>379</v>
      </c>
      <c r="B330" s="4" t="s">
        <v>146</v>
      </c>
      <c r="C330" s="33" t="s">
        <v>15</v>
      </c>
      <c r="D330" s="5">
        <v>1.3979999999999999E-2</v>
      </c>
      <c r="E330" s="5">
        <v>0.25489988062945201</v>
      </c>
      <c r="F330" s="5">
        <v>2.985959855475729E-2</v>
      </c>
      <c r="G330" s="5">
        <v>2.2026923723473649E-2</v>
      </c>
      <c r="H330" s="5">
        <v>0.21546100491457301</v>
      </c>
      <c r="I330" s="5">
        <v>6.2846408955361914E-3</v>
      </c>
      <c r="J330" s="5">
        <v>0.63981989858049115</v>
      </c>
      <c r="K330" s="5">
        <v>0.45924333293527098</v>
      </c>
      <c r="L330" s="32" t="s">
        <v>15</v>
      </c>
      <c r="M330" s="32" t="s">
        <v>60</v>
      </c>
      <c r="N330" s="33" t="s">
        <v>60</v>
      </c>
      <c r="O330" s="32" t="s">
        <v>60</v>
      </c>
      <c r="P330" s="32" t="s">
        <v>60</v>
      </c>
      <c r="Q330" s="32" t="s">
        <v>15</v>
      </c>
      <c r="R330" s="32" t="s">
        <v>60</v>
      </c>
      <c r="S330" s="32" t="s">
        <v>15</v>
      </c>
      <c r="T330" s="8" t="s">
        <v>378</v>
      </c>
      <c r="U330" s="6" t="s">
        <v>17</v>
      </c>
    </row>
    <row r="331" spans="1:21" x14ac:dyDescent="0.2">
      <c r="A331" s="4" t="s">
        <v>380</v>
      </c>
      <c r="B331" s="4" t="s">
        <v>146</v>
      </c>
      <c r="C331" s="33" t="s">
        <v>15</v>
      </c>
      <c r="D331" s="5">
        <v>1.6369999999999999E-2</v>
      </c>
      <c r="E331" s="5">
        <v>6.8994959934241262E-2</v>
      </c>
      <c r="F331" s="5">
        <v>2.9736794843321441E-2</v>
      </c>
      <c r="G331" s="5">
        <v>9.2843138837219504E-3</v>
      </c>
      <c r="H331" s="5">
        <v>5.2220111333444577E-2</v>
      </c>
      <c r="I331" s="5">
        <v>1.329157239935125E-2</v>
      </c>
      <c r="J331" s="5">
        <v>0.42440950532719962</v>
      </c>
      <c r="K331" s="5">
        <v>0.47694799858086812</v>
      </c>
      <c r="L331" s="32" t="s">
        <v>15</v>
      </c>
      <c r="M331" s="32" t="s">
        <v>15</v>
      </c>
      <c r="N331" s="32" t="s">
        <v>15</v>
      </c>
      <c r="O331" s="32" t="s">
        <v>15</v>
      </c>
      <c r="P331" s="32" t="s">
        <v>15</v>
      </c>
      <c r="Q331" s="32" t="s">
        <v>15</v>
      </c>
      <c r="R331" s="32" t="s">
        <v>15</v>
      </c>
      <c r="S331" s="32" t="s">
        <v>15</v>
      </c>
      <c r="T331" s="8" t="s">
        <v>378</v>
      </c>
      <c r="U331" s="6" t="s">
        <v>17</v>
      </c>
    </row>
    <row r="332" spans="1:21" x14ac:dyDescent="0.2">
      <c r="A332" s="4" t="s">
        <v>381</v>
      </c>
      <c r="B332" s="4" t="s">
        <v>95</v>
      </c>
      <c r="C332" s="33" t="s">
        <v>15</v>
      </c>
      <c r="D332" s="5">
        <v>0</v>
      </c>
      <c r="E332" s="5">
        <v>6.4896237299364834E-2</v>
      </c>
      <c r="F332" s="5">
        <v>2.9887616766590411E-2</v>
      </c>
      <c r="G332" s="5">
        <v>2.2396600142567211E-2</v>
      </c>
      <c r="H332" s="5">
        <v>2.9543449035081461E-2</v>
      </c>
      <c r="I332" s="5">
        <v>1.261285889368719E-2</v>
      </c>
      <c r="J332" s="5">
        <v>0.42365095011189108</v>
      </c>
      <c r="K332" s="5">
        <v>0.47821303305510432</v>
      </c>
      <c r="L332" s="32" t="s">
        <v>15</v>
      </c>
      <c r="M332" s="32" t="s">
        <v>15</v>
      </c>
      <c r="N332" s="33" t="s">
        <v>60</v>
      </c>
      <c r="O332" s="32" t="s">
        <v>60</v>
      </c>
      <c r="P332" s="32" t="s">
        <v>15</v>
      </c>
      <c r="Q332" s="32" t="s">
        <v>15</v>
      </c>
      <c r="R332" s="32" t="s">
        <v>15</v>
      </c>
      <c r="S332" s="32" t="s">
        <v>15</v>
      </c>
      <c r="T332" s="8" t="s">
        <v>378</v>
      </c>
      <c r="U332" s="6" t="s">
        <v>17</v>
      </c>
    </row>
    <row r="333" spans="1:21" x14ac:dyDescent="0.2">
      <c r="A333" s="4" t="s">
        <v>382</v>
      </c>
      <c r="B333" s="4" t="s">
        <v>95</v>
      </c>
      <c r="C333" s="33" t="s">
        <v>15</v>
      </c>
      <c r="D333" s="5">
        <v>1.968E-2</v>
      </c>
      <c r="E333" s="5">
        <v>0.24685797806979401</v>
      </c>
      <c r="F333" s="5">
        <v>2.9858974035360749E-2</v>
      </c>
      <c r="G333" s="5">
        <v>1.7774369848751009E-2</v>
      </c>
      <c r="H333" s="5">
        <v>0.141023015402269</v>
      </c>
      <c r="I333" s="5">
        <v>3.6166322220107512E-3</v>
      </c>
      <c r="J333" s="5">
        <v>0.59433867552128583</v>
      </c>
      <c r="K333" s="5">
        <v>0.46311772827540681</v>
      </c>
      <c r="L333" s="32" t="s">
        <v>15</v>
      </c>
      <c r="M333" s="32" t="s">
        <v>60</v>
      </c>
      <c r="N333" s="33" t="s">
        <v>60</v>
      </c>
      <c r="O333" s="32" t="s">
        <v>15</v>
      </c>
      <c r="P333" s="32" t="s">
        <v>15</v>
      </c>
      <c r="Q333" s="32" t="s">
        <v>15</v>
      </c>
      <c r="R333" s="32" t="s">
        <v>60</v>
      </c>
      <c r="S333" s="32" t="s">
        <v>15</v>
      </c>
      <c r="T333" s="8" t="s">
        <v>383</v>
      </c>
      <c r="U333" s="6" t="s">
        <v>17</v>
      </c>
    </row>
    <row r="334" spans="1:21" x14ac:dyDescent="0.2">
      <c r="A334" s="4" t="s">
        <v>384</v>
      </c>
      <c r="B334" s="4" t="s">
        <v>95</v>
      </c>
      <c r="C334" s="33" t="s">
        <v>15</v>
      </c>
      <c r="D334" s="5">
        <v>1.2529999999999999E-2</v>
      </c>
      <c r="E334" s="5">
        <v>4.6150646650205622E-2</v>
      </c>
      <c r="F334" s="5">
        <v>2.9784276012765499E-2</v>
      </c>
      <c r="G334" s="5">
        <v>5.8533008253512696E-3</v>
      </c>
      <c r="H334" s="5">
        <v>3.3345014961957221E-2</v>
      </c>
      <c r="I334" s="5">
        <v>7.2527159289818019E-3</v>
      </c>
      <c r="J334" s="5">
        <v>0.31886564477223223</v>
      </c>
      <c r="K334" s="5">
        <v>0.48775935065627091</v>
      </c>
      <c r="L334" s="32" t="s">
        <v>15</v>
      </c>
      <c r="M334" s="32" t="s">
        <v>15</v>
      </c>
      <c r="N334" s="32" t="s">
        <v>15</v>
      </c>
      <c r="O334" s="32" t="s">
        <v>15</v>
      </c>
      <c r="P334" s="32" t="s">
        <v>15</v>
      </c>
      <c r="Q334" s="32" t="s">
        <v>15</v>
      </c>
      <c r="R334" s="32" t="s">
        <v>15</v>
      </c>
      <c r="S334" s="32" t="s">
        <v>15</v>
      </c>
      <c r="T334" s="8" t="s">
        <v>383</v>
      </c>
      <c r="U334" s="6" t="s">
        <v>17</v>
      </c>
    </row>
    <row r="335" spans="1:21" x14ac:dyDescent="0.2">
      <c r="A335" s="4" t="s">
        <v>385</v>
      </c>
      <c r="B335" s="4" t="s">
        <v>95</v>
      </c>
      <c r="C335" s="33" t="s">
        <v>15</v>
      </c>
      <c r="D335" s="5">
        <v>1.0630000000000002E-2</v>
      </c>
      <c r="E335" s="5">
        <v>0.22097771209706249</v>
      </c>
      <c r="F335" s="5">
        <v>2.9818365482375458E-2</v>
      </c>
      <c r="G335" s="5">
        <v>1.8083188840494979E-2</v>
      </c>
      <c r="H335" s="5">
        <v>0.1522819267923223</v>
      </c>
      <c r="I335" s="5">
        <v>1.0801366703122419E-2</v>
      </c>
      <c r="J335" s="5">
        <v>0.60470862267228764</v>
      </c>
      <c r="K335" s="5">
        <v>0.47008437318214458</v>
      </c>
      <c r="L335" s="32" t="s">
        <v>15</v>
      </c>
      <c r="M335" s="32" t="s">
        <v>15</v>
      </c>
      <c r="N335" s="32" t="s">
        <v>15</v>
      </c>
      <c r="O335" s="32" t="s">
        <v>15</v>
      </c>
      <c r="P335" s="32" t="s">
        <v>15</v>
      </c>
      <c r="Q335" s="32" t="s">
        <v>15</v>
      </c>
      <c r="R335" s="32" t="s">
        <v>60</v>
      </c>
      <c r="S335" s="32" t="s">
        <v>15</v>
      </c>
      <c r="T335" s="8" t="s">
        <v>383</v>
      </c>
      <c r="U335" s="6" t="s">
        <v>17</v>
      </c>
    </row>
    <row r="336" spans="1:21" x14ac:dyDescent="0.2">
      <c r="A336" s="4" t="s">
        <v>386</v>
      </c>
      <c r="B336" s="4" t="s">
        <v>95</v>
      </c>
      <c r="C336" s="33" t="s">
        <v>15</v>
      </c>
      <c r="D336" s="5">
        <v>1.102E-2</v>
      </c>
      <c r="E336" s="5">
        <v>0.19685968340858451</v>
      </c>
      <c r="F336" s="5">
        <v>2.9861770553634408E-2</v>
      </c>
      <c r="G336" s="5">
        <v>1.5959395364877001E-2</v>
      </c>
      <c r="H336" s="5">
        <v>0.1212261712816279</v>
      </c>
      <c r="I336" s="5">
        <v>6.4465672405235484E-3</v>
      </c>
      <c r="J336" s="5">
        <v>0.55681027343985412</v>
      </c>
      <c r="K336" s="5">
        <v>0.47038133238629798</v>
      </c>
      <c r="L336" s="32" t="s">
        <v>15</v>
      </c>
      <c r="M336" s="32" t="s">
        <v>15</v>
      </c>
      <c r="N336" s="33" t="s">
        <v>60</v>
      </c>
      <c r="O336" s="32" t="s">
        <v>15</v>
      </c>
      <c r="P336" s="32" t="s">
        <v>15</v>
      </c>
      <c r="Q336" s="32" t="s">
        <v>15</v>
      </c>
      <c r="R336" s="32" t="s">
        <v>60</v>
      </c>
      <c r="S336" s="32" t="s">
        <v>15</v>
      </c>
      <c r="T336" s="8" t="s">
        <v>383</v>
      </c>
      <c r="U336" s="6" t="s">
        <v>17</v>
      </c>
    </row>
    <row r="337" spans="1:21" x14ac:dyDescent="0.2">
      <c r="A337" s="4" t="s">
        <v>387</v>
      </c>
      <c r="B337" s="4" t="s">
        <v>95</v>
      </c>
      <c r="C337" s="33" t="s">
        <v>15</v>
      </c>
      <c r="D337" s="5">
        <v>1.5779999999999999E-2</v>
      </c>
      <c r="E337" s="5">
        <v>0.19496055087155209</v>
      </c>
      <c r="F337" s="5">
        <v>2.9824628890241171E-2</v>
      </c>
      <c r="G337" s="5">
        <v>1.1361661254597279E-2</v>
      </c>
      <c r="H337" s="5">
        <v>0.1158195968786235</v>
      </c>
      <c r="I337" s="5">
        <v>5.8090901169409234E-3</v>
      </c>
      <c r="J337" s="5">
        <v>0.51909086360764212</v>
      </c>
      <c r="K337" s="5">
        <v>0.46116285107516841</v>
      </c>
      <c r="L337" s="32" t="s">
        <v>15</v>
      </c>
      <c r="M337" s="32" t="s">
        <v>15</v>
      </c>
      <c r="N337" s="32" t="s">
        <v>15</v>
      </c>
      <c r="O337" s="32" t="s">
        <v>15</v>
      </c>
      <c r="P337" s="32" t="s">
        <v>15</v>
      </c>
      <c r="Q337" s="32" t="s">
        <v>15</v>
      </c>
      <c r="R337" s="32" t="s">
        <v>60</v>
      </c>
      <c r="S337" s="32" t="s">
        <v>15</v>
      </c>
      <c r="T337" s="8" t="s">
        <v>383</v>
      </c>
      <c r="U337" s="6" t="s">
        <v>17</v>
      </c>
    </row>
    <row r="338" spans="1:21" x14ac:dyDescent="0.2">
      <c r="A338" s="4" t="s">
        <v>388</v>
      </c>
      <c r="B338" s="4" t="s">
        <v>220</v>
      </c>
      <c r="C338" s="33" t="s">
        <v>15</v>
      </c>
      <c r="D338" s="5">
        <v>0.01</v>
      </c>
      <c r="E338" s="5">
        <v>8.9019877381626922E-2</v>
      </c>
      <c r="F338" s="5">
        <v>2.9732671895019769E-2</v>
      </c>
      <c r="G338" s="5">
        <v>1.313716939915446E-2</v>
      </c>
      <c r="H338" s="5">
        <v>6.5282980973010815E-2</v>
      </c>
      <c r="I338" s="5">
        <v>6.6727527592323789E-3</v>
      </c>
      <c r="J338" s="5">
        <v>0.35840694903988318</v>
      </c>
      <c r="K338" s="5">
        <v>0.48931885491781157</v>
      </c>
      <c r="L338" s="32" t="s">
        <v>15</v>
      </c>
      <c r="M338" s="32" t="s">
        <v>15</v>
      </c>
      <c r="N338" s="32" t="s">
        <v>15</v>
      </c>
      <c r="O338" s="32" t="s">
        <v>15</v>
      </c>
      <c r="P338" s="32" t="s">
        <v>15</v>
      </c>
      <c r="Q338" s="32" t="s">
        <v>15</v>
      </c>
      <c r="R338" s="32" t="s">
        <v>15</v>
      </c>
      <c r="S338" s="32" t="s">
        <v>15</v>
      </c>
      <c r="T338" s="8" t="s">
        <v>383</v>
      </c>
      <c r="U338" s="6" t="s">
        <v>17</v>
      </c>
    </row>
    <row r="339" spans="1:21" x14ac:dyDescent="0.2">
      <c r="A339" s="4" t="s">
        <v>389</v>
      </c>
      <c r="B339" s="4" t="s">
        <v>220</v>
      </c>
      <c r="C339" s="33" t="s">
        <v>15</v>
      </c>
      <c r="D339" s="5">
        <v>1.0019999999999999E-2</v>
      </c>
      <c r="E339" s="5">
        <v>0.19449657108350621</v>
      </c>
      <c r="F339" s="5">
        <v>2.9772302286997721E-2</v>
      </c>
      <c r="G339" s="5">
        <v>1.057929941181669E-2</v>
      </c>
      <c r="H339" s="5">
        <v>0.11755188602610241</v>
      </c>
      <c r="I339" s="5">
        <v>2.3783714234557858E-3</v>
      </c>
      <c r="J339" s="5">
        <v>0.55161267877400533</v>
      </c>
      <c r="K339" s="5">
        <v>0.4725547816989969</v>
      </c>
      <c r="L339" s="32" t="s">
        <v>15</v>
      </c>
      <c r="M339" s="32" t="s">
        <v>15</v>
      </c>
      <c r="N339" s="32" t="s">
        <v>15</v>
      </c>
      <c r="O339" s="32" t="s">
        <v>15</v>
      </c>
      <c r="P339" s="32" t="s">
        <v>15</v>
      </c>
      <c r="Q339" s="32" t="s">
        <v>15</v>
      </c>
      <c r="R339" s="32" t="s">
        <v>60</v>
      </c>
      <c r="S339" s="32" t="s">
        <v>15</v>
      </c>
      <c r="T339" s="8" t="s">
        <v>383</v>
      </c>
      <c r="U339" s="6" t="s">
        <v>17</v>
      </c>
    </row>
    <row r="340" spans="1:21" x14ac:dyDescent="0.2">
      <c r="A340" s="4" t="s">
        <v>390</v>
      </c>
      <c r="B340" s="4" t="s">
        <v>220</v>
      </c>
      <c r="C340" s="33" t="s">
        <v>15</v>
      </c>
      <c r="D340" s="5">
        <v>0</v>
      </c>
      <c r="E340" s="5">
        <v>8.7919756457095363E-2</v>
      </c>
      <c r="F340" s="5">
        <v>2.9753179690328761E-2</v>
      </c>
      <c r="G340" s="5">
        <v>1.1291021114950251E-2</v>
      </c>
      <c r="H340" s="5">
        <v>5.166156341488818E-2</v>
      </c>
      <c r="I340" s="5">
        <v>5.3122114741907759E-3</v>
      </c>
      <c r="J340" s="5">
        <v>0.48747792303147491</v>
      </c>
      <c r="K340" s="5">
        <v>0.47937899222958669</v>
      </c>
      <c r="L340" s="32" t="s">
        <v>15</v>
      </c>
      <c r="M340" s="32" t="s">
        <v>15</v>
      </c>
      <c r="N340" s="32" t="s">
        <v>15</v>
      </c>
      <c r="O340" s="32" t="s">
        <v>15</v>
      </c>
      <c r="P340" s="32" t="s">
        <v>15</v>
      </c>
      <c r="Q340" s="32" t="s">
        <v>15</v>
      </c>
      <c r="R340" s="32" t="s">
        <v>15</v>
      </c>
      <c r="S340" s="32" t="s">
        <v>15</v>
      </c>
      <c r="T340" s="8" t="s">
        <v>383</v>
      </c>
      <c r="U340" s="6" t="s">
        <v>17</v>
      </c>
    </row>
    <row r="341" spans="1:21" x14ac:dyDescent="0.2">
      <c r="A341" s="4" t="s">
        <v>391</v>
      </c>
      <c r="B341" s="4" t="s">
        <v>220</v>
      </c>
      <c r="C341" s="33" t="s">
        <v>15</v>
      </c>
      <c r="D341" s="5">
        <v>1.0820000000000001E-2</v>
      </c>
      <c r="E341" s="5">
        <v>4.2840027441461551E-2</v>
      </c>
      <c r="F341" s="5">
        <v>2.9740189508589671E-2</v>
      </c>
      <c r="G341" s="5">
        <v>9.4739510448111786E-3</v>
      </c>
      <c r="H341" s="5">
        <v>3.0648507382801539E-2</v>
      </c>
      <c r="I341" s="5">
        <v>4.8814286106094867E-3</v>
      </c>
      <c r="J341" s="5">
        <v>0.37134055557431878</v>
      </c>
      <c r="K341" s="5">
        <v>0.47620224473312101</v>
      </c>
      <c r="L341" s="32" t="s">
        <v>15</v>
      </c>
      <c r="M341" s="32" t="s">
        <v>15</v>
      </c>
      <c r="N341" s="32" t="s">
        <v>15</v>
      </c>
      <c r="O341" s="32" t="s">
        <v>15</v>
      </c>
      <c r="P341" s="32" t="s">
        <v>15</v>
      </c>
      <c r="Q341" s="32" t="s">
        <v>15</v>
      </c>
      <c r="R341" s="32" t="s">
        <v>15</v>
      </c>
      <c r="S341" s="32" t="s">
        <v>15</v>
      </c>
      <c r="T341" s="8" t="s">
        <v>383</v>
      </c>
      <c r="U341" s="6" t="s">
        <v>17</v>
      </c>
    </row>
    <row r="342" spans="1:21" x14ac:dyDescent="0.2">
      <c r="A342" s="4" t="s">
        <v>392</v>
      </c>
      <c r="B342" s="4" t="s">
        <v>220</v>
      </c>
      <c r="C342" s="33" t="s">
        <v>15</v>
      </c>
      <c r="D342" s="5">
        <v>9.6830000000000006E-3</v>
      </c>
      <c r="E342" s="5">
        <v>7.5075583788772993E-2</v>
      </c>
      <c r="F342" s="5">
        <v>2.974126806457765E-2</v>
      </c>
      <c r="G342" s="5">
        <v>8.8393591979733233E-3</v>
      </c>
      <c r="H342" s="5">
        <v>5.9683829454354097E-2</v>
      </c>
      <c r="I342" s="5">
        <v>5.3715086880654246E-3</v>
      </c>
      <c r="J342" s="5">
        <v>0.32414996312102462</v>
      </c>
      <c r="K342" s="5">
        <v>0.48651135715691479</v>
      </c>
      <c r="L342" s="32" t="s">
        <v>15</v>
      </c>
      <c r="M342" s="32" t="s">
        <v>15</v>
      </c>
      <c r="N342" s="32" t="s">
        <v>15</v>
      </c>
      <c r="O342" s="32" t="s">
        <v>15</v>
      </c>
      <c r="P342" s="32" t="s">
        <v>15</v>
      </c>
      <c r="Q342" s="32" t="s">
        <v>15</v>
      </c>
      <c r="R342" s="32" t="s">
        <v>15</v>
      </c>
      <c r="S342" s="32" t="s">
        <v>15</v>
      </c>
      <c r="T342" s="8" t="s">
        <v>383</v>
      </c>
      <c r="U342" s="6" t="s">
        <v>17</v>
      </c>
    </row>
    <row r="343" spans="1:21" x14ac:dyDescent="0.2">
      <c r="A343" s="4" t="s">
        <v>393</v>
      </c>
      <c r="B343" s="4" t="s">
        <v>220</v>
      </c>
      <c r="C343" s="33" t="s">
        <v>60</v>
      </c>
      <c r="D343" s="5">
        <v>1.546E-2</v>
      </c>
      <c r="E343" s="5">
        <v>0.1178539432757116</v>
      </c>
      <c r="F343" s="5">
        <v>2.9788097651840029E-2</v>
      </c>
      <c r="G343" s="5">
        <v>1.816176201688572E-2</v>
      </c>
      <c r="H343" s="5">
        <v>7.92954471721386E-2</v>
      </c>
      <c r="I343" s="5">
        <v>5.2907435743590851E-3</v>
      </c>
      <c r="J343" s="5">
        <v>0.49201212883292689</v>
      </c>
      <c r="K343" s="5">
        <v>0.47877358889523502</v>
      </c>
      <c r="L343" s="32" t="s">
        <v>15</v>
      </c>
      <c r="M343" s="32" t="s">
        <v>15</v>
      </c>
      <c r="N343" s="32" t="s">
        <v>15</v>
      </c>
      <c r="O343" s="32" t="s">
        <v>15</v>
      </c>
      <c r="P343" s="32" t="s">
        <v>15</v>
      </c>
      <c r="Q343" s="32" t="s">
        <v>15</v>
      </c>
      <c r="R343" s="32" t="s">
        <v>15</v>
      </c>
      <c r="S343" s="32" t="s">
        <v>15</v>
      </c>
      <c r="T343" s="8" t="s">
        <v>383</v>
      </c>
      <c r="U343" s="6" t="s">
        <v>17</v>
      </c>
    </row>
    <row r="344" spans="1:21" x14ac:dyDescent="0.2">
      <c r="A344" s="4" t="s">
        <v>394</v>
      </c>
      <c r="B344" s="4" t="s">
        <v>220</v>
      </c>
      <c r="C344" s="33" t="s">
        <v>60</v>
      </c>
      <c r="D344" s="5">
        <v>1.593E-2</v>
      </c>
      <c r="E344" s="5">
        <v>5.3198839275427109E-2</v>
      </c>
      <c r="F344" s="5">
        <v>2.971678464225529E-2</v>
      </c>
      <c r="G344" s="5">
        <v>1.0406672831538569E-2</v>
      </c>
      <c r="H344" s="5">
        <v>5.2598463079060659E-2</v>
      </c>
      <c r="I344" s="5">
        <v>1.1652594196165629E-2</v>
      </c>
      <c r="J344" s="5">
        <v>0.33244111015828581</v>
      </c>
      <c r="K344" s="5">
        <v>0.48009477226661362</v>
      </c>
      <c r="L344" s="32" t="s">
        <v>15</v>
      </c>
      <c r="M344" s="32" t="s">
        <v>15</v>
      </c>
      <c r="N344" s="32" t="s">
        <v>15</v>
      </c>
      <c r="O344" s="32" t="s">
        <v>15</v>
      </c>
      <c r="P344" s="32" t="s">
        <v>15</v>
      </c>
      <c r="Q344" s="32" t="s">
        <v>15</v>
      </c>
      <c r="R344" s="32" t="s">
        <v>15</v>
      </c>
      <c r="S344" s="32" t="s">
        <v>15</v>
      </c>
      <c r="T344" s="8" t="s">
        <v>383</v>
      </c>
      <c r="U344" s="6" t="s">
        <v>17</v>
      </c>
    </row>
    <row r="345" spans="1:21" x14ac:dyDescent="0.2">
      <c r="A345" s="4" t="s">
        <v>395</v>
      </c>
      <c r="B345" s="4" t="s">
        <v>220</v>
      </c>
      <c r="C345" s="33" t="s">
        <v>60</v>
      </c>
      <c r="D345" s="5">
        <v>1.337E-2</v>
      </c>
      <c r="E345" s="5">
        <v>0.1241542688986461</v>
      </c>
      <c r="F345" s="5">
        <v>2.983957559569736E-2</v>
      </c>
      <c r="G345" s="5">
        <v>1.6589078944576539E-2</v>
      </c>
      <c r="H345" s="5">
        <v>0.11082496720416</v>
      </c>
      <c r="I345" s="5">
        <v>9.3861585018945298E-4</v>
      </c>
      <c r="J345" s="5">
        <v>0.51825310991168794</v>
      </c>
      <c r="K345" s="5">
        <v>0.46576661189058538</v>
      </c>
      <c r="L345" s="32" t="s">
        <v>15</v>
      </c>
      <c r="M345" s="32" t="s">
        <v>15</v>
      </c>
      <c r="N345" s="32" t="s">
        <v>15</v>
      </c>
      <c r="O345" s="32" t="s">
        <v>15</v>
      </c>
      <c r="P345" s="32" t="s">
        <v>15</v>
      </c>
      <c r="Q345" s="32" t="s">
        <v>15</v>
      </c>
      <c r="R345" s="32" t="s">
        <v>60</v>
      </c>
      <c r="S345" s="32" t="s">
        <v>15</v>
      </c>
      <c r="T345" s="8" t="s">
        <v>383</v>
      </c>
      <c r="U345" s="6" t="s">
        <v>17</v>
      </c>
    </row>
    <row r="346" spans="1:21" x14ac:dyDescent="0.2">
      <c r="A346" s="4" t="s">
        <v>396</v>
      </c>
      <c r="B346" s="4" t="s">
        <v>14</v>
      </c>
      <c r="C346" s="33" t="s">
        <v>15</v>
      </c>
      <c r="D346" s="5">
        <v>1.1690000000000001E-2</v>
      </c>
      <c r="E346" s="5">
        <v>0.1131678839162021</v>
      </c>
      <c r="F346" s="5">
        <v>2.9766932174253021E-2</v>
      </c>
      <c r="G346" s="5">
        <v>1.5412027879715649E-2</v>
      </c>
      <c r="H346" s="5">
        <v>9.8836123918845817E-2</v>
      </c>
      <c r="I346" s="5">
        <v>7.304911108968414E-3</v>
      </c>
      <c r="J346" s="5">
        <v>0.44832461238641608</v>
      </c>
      <c r="K346" s="5">
        <v>0.47129701092100112</v>
      </c>
      <c r="L346" s="32" t="s">
        <v>15</v>
      </c>
      <c r="M346" s="32" t="s">
        <v>15</v>
      </c>
      <c r="N346" s="32" t="s">
        <v>15</v>
      </c>
      <c r="O346" s="32" t="s">
        <v>15</v>
      </c>
      <c r="P346" s="32" t="s">
        <v>15</v>
      </c>
      <c r="Q346" s="32" t="s">
        <v>15</v>
      </c>
      <c r="R346" s="32" t="s">
        <v>15</v>
      </c>
      <c r="S346" s="32" t="s">
        <v>15</v>
      </c>
      <c r="T346" s="8" t="s">
        <v>378</v>
      </c>
      <c r="U346" s="6" t="s">
        <v>17</v>
      </c>
    </row>
    <row r="347" spans="1:21" x14ac:dyDescent="0.2">
      <c r="A347" s="4" t="s">
        <v>397</v>
      </c>
      <c r="B347" s="4" t="s">
        <v>14</v>
      </c>
      <c r="C347" s="33" t="s">
        <v>15</v>
      </c>
      <c r="D347" s="5">
        <v>1.154E-2</v>
      </c>
      <c r="E347" s="5">
        <v>7.1271304016433529E-2</v>
      </c>
      <c r="F347" s="5">
        <v>2.9757433856228411E-2</v>
      </c>
      <c r="G347" s="5">
        <v>1.371510877753602E-2</v>
      </c>
      <c r="H347" s="5">
        <v>5.1498446443298942E-2</v>
      </c>
      <c r="I347" s="5">
        <v>8.5670875491624249E-3</v>
      </c>
      <c r="J347" s="5">
        <v>0.35436850157560768</v>
      </c>
      <c r="K347" s="5">
        <v>0.48841025279127642</v>
      </c>
      <c r="L347" s="32" t="s">
        <v>15</v>
      </c>
      <c r="M347" s="32" t="s">
        <v>15</v>
      </c>
      <c r="N347" s="32" t="s">
        <v>15</v>
      </c>
      <c r="O347" s="32" t="s">
        <v>15</v>
      </c>
      <c r="P347" s="32" t="s">
        <v>15</v>
      </c>
      <c r="Q347" s="32" t="s">
        <v>15</v>
      </c>
      <c r="R347" s="32" t="s">
        <v>15</v>
      </c>
      <c r="S347" s="32" t="s">
        <v>15</v>
      </c>
      <c r="T347" s="8" t="s">
        <v>378</v>
      </c>
      <c r="U347" s="6" t="s">
        <v>17</v>
      </c>
    </row>
    <row r="348" spans="1:21" x14ac:dyDescent="0.2">
      <c r="A348" s="4" t="s">
        <v>398</v>
      </c>
      <c r="B348" s="4" t="s">
        <v>14</v>
      </c>
      <c r="C348" s="33" t="s">
        <v>15</v>
      </c>
      <c r="D348" s="5">
        <v>8.8409999999999999E-3</v>
      </c>
      <c r="E348" s="5">
        <v>2.5648866616425771E-2</v>
      </c>
      <c r="F348" s="5">
        <v>2.9709942957974911E-2</v>
      </c>
      <c r="G348" s="5">
        <v>7.5465887772281021E-3</v>
      </c>
      <c r="H348" s="5">
        <v>1.120074469083809E-2</v>
      </c>
      <c r="I348" s="5">
        <v>2.937947195560254E-3</v>
      </c>
      <c r="J348" s="5">
        <v>0.35519751327415738</v>
      </c>
      <c r="K348" s="5">
        <v>0.48049402917067507</v>
      </c>
      <c r="L348" s="32" t="s">
        <v>15</v>
      </c>
      <c r="M348" s="32" t="s">
        <v>15</v>
      </c>
      <c r="N348" s="32" t="s">
        <v>15</v>
      </c>
      <c r="O348" s="32" t="s">
        <v>15</v>
      </c>
      <c r="P348" s="32" t="s">
        <v>15</v>
      </c>
      <c r="Q348" s="32" t="s">
        <v>15</v>
      </c>
      <c r="R348" s="32" t="s">
        <v>15</v>
      </c>
      <c r="S348" s="32" t="s">
        <v>15</v>
      </c>
      <c r="T348" s="8" t="s">
        <v>378</v>
      </c>
      <c r="U348" s="6" t="s">
        <v>17</v>
      </c>
    </row>
    <row r="349" spans="1:21" x14ac:dyDescent="0.2">
      <c r="A349" s="4" t="s">
        <v>399</v>
      </c>
      <c r="B349" s="4" t="s">
        <v>14</v>
      </c>
      <c r="C349" s="33" t="s">
        <v>15</v>
      </c>
      <c r="D349" s="5">
        <v>5.690999999999999E-3</v>
      </c>
      <c r="E349" s="5">
        <v>5.2582686705999283E-2</v>
      </c>
      <c r="F349" s="5">
        <v>2.9705684752618401E-2</v>
      </c>
      <c r="G349" s="5">
        <v>9.8115465197894502E-3</v>
      </c>
      <c r="H349" s="5">
        <v>3.6885855009670121E-2</v>
      </c>
      <c r="I349" s="5">
        <v>8.6410541160524545E-3</v>
      </c>
      <c r="J349" s="5">
        <v>0.322295290329629</v>
      </c>
      <c r="K349" s="5">
        <v>0.48277929217439358</v>
      </c>
      <c r="L349" s="32" t="s">
        <v>15</v>
      </c>
      <c r="M349" s="32" t="s">
        <v>15</v>
      </c>
      <c r="N349" s="32" t="s">
        <v>15</v>
      </c>
      <c r="O349" s="32" t="s">
        <v>15</v>
      </c>
      <c r="P349" s="32" t="s">
        <v>15</v>
      </c>
      <c r="Q349" s="32" t="s">
        <v>15</v>
      </c>
      <c r="R349" s="32" t="s">
        <v>15</v>
      </c>
      <c r="S349" s="32" t="s">
        <v>15</v>
      </c>
      <c r="T349" s="8" t="s">
        <v>378</v>
      </c>
      <c r="U349" s="6" t="s">
        <v>17</v>
      </c>
    </row>
    <row r="350" spans="1:21" x14ac:dyDescent="0.2">
      <c r="A350" s="4" t="s">
        <v>400</v>
      </c>
      <c r="B350" s="4" t="s">
        <v>14</v>
      </c>
      <c r="C350" s="33" t="s">
        <v>15</v>
      </c>
      <c r="D350" s="5">
        <v>0</v>
      </c>
      <c r="E350" s="5">
        <v>3.0964677232360249E-2</v>
      </c>
      <c r="F350" s="5">
        <v>2.9738800647634098E-2</v>
      </c>
      <c r="G350" s="5">
        <v>1.0336107687499881E-2</v>
      </c>
      <c r="H350" s="5">
        <v>2.399034086200013E-2</v>
      </c>
      <c r="I350" s="5">
        <v>2.42999110173279E-3</v>
      </c>
      <c r="J350" s="5">
        <v>0.38424110463264399</v>
      </c>
      <c r="K350" s="5">
        <v>0.48909258908098002</v>
      </c>
      <c r="L350" s="32" t="s">
        <v>15</v>
      </c>
      <c r="M350" s="32" t="s">
        <v>15</v>
      </c>
      <c r="N350" s="32" t="s">
        <v>15</v>
      </c>
      <c r="O350" s="32" t="s">
        <v>15</v>
      </c>
      <c r="P350" s="32" t="s">
        <v>15</v>
      </c>
      <c r="Q350" s="32" t="s">
        <v>15</v>
      </c>
      <c r="R350" s="32" t="s">
        <v>15</v>
      </c>
      <c r="S350" s="32" t="s">
        <v>15</v>
      </c>
      <c r="T350" s="8" t="s">
        <v>383</v>
      </c>
      <c r="U350" s="6" t="s">
        <v>17</v>
      </c>
    </row>
    <row r="351" spans="1:21" x14ac:dyDescent="0.2">
      <c r="A351" s="4" t="s">
        <v>401</v>
      </c>
      <c r="B351" s="4" t="s">
        <v>14</v>
      </c>
      <c r="C351" s="33" t="s">
        <v>15</v>
      </c>
      <c r="D351" s="5">
        <v>1.1159999999999998E-2</v>
      </c>
      <c r="E351" s="5">
        <v>6.8964094265443823E-2</v>
      </c>
      <c r="F351" s="5">
        <v>2.9769643991965619E-2</v>
      </c>
      <c r="G351" s="5">
        <v>1.759464845896877E-2</v>
      </c>
      <c r="H351" s="5">
        <v>4.2097418583242778E-2</v>
      </c>
      <c r="I351" s="5">
        <v>9.7255785870789587E-3</v>
      </c>
      <c r="J351" s="5">
        <v>0.41715610335593228</v>
      </c>
      <c r="K351" s="5">
        <v>0.48965585137112377</v>
      </c>
      <c r="L351" s="32" t="s">
        <v>15</v>
      </c>
      <c r="M351" s="32" t="s">
        <v>15</v>
      </c>
      <c r="N351" s="32" t="s">
        <v>15</v>
      </c>
      <c r="O351" s="32" t="s">
        <v>15</v>
      </c>
      <c r="P351" s="32" t="s">
        <v>15</v>
      </c>
      <c r="Q351" s="32" t="s">
        <v>15</v>
      </c>
      <c r="R351" s="32" t="s">
        <v>15</v>
      </c>
      <c r="S351" s="32" t="s">
        <v>15</v>
      </c>
      <c r="T351" s="8" t="s">
        <v>383</v>
      </c>
      <c r="U351" s="6" t="s">
        <v>17</v>
      </c>
    </row>
    <row r="352" spans="1:21" x14ac:dyDescent="0.2">
      <c r="A352" s="4" t="s">
        <v>402</v>
      </c>
      <c r="B352" s="4" t="s">
        <v>14</v>
      </c>
      <c r="C352" s="33" t="s">
        <v>15</v>
      </c>
      <c r="D352" s="5">
        <v>1.0049999999999998E-2</v>
      </c>
      <c r="E352" s="5">
        <v>3.992206496412571E-2</v>
      </c>
      <c r="F352" s="5">
        <v>2.975737263138125E-2</v>
      </c>
      <c r="G352" s="5">
        <v>8.6939898719100954E-3</v>
      </c>
      <c r="H352" s="5">
        <v>2.8077750081788689E-2</v>
      </c>
      <c r="I352" s="5">
        <v>4.1206564615160904E-3</v>
      </c>
      <c r="J352" s="5">
        <v>0.32866863576276012</v>
      </c>
      <c r="K352" s="5">
        <v>0.48703042515460071</v>
      </c>
      <c r="L352" s="32" t="s">
        <v>15</v>
      </c>
      <c r="M352" s="32" t="s">
        <v>15</v>
      </c>
      <c r="N352" s="32" t="s">
        <v>15</v>
      </c>
      <c r="O352" s="32" t="s">
        <v>15</v>
      </c>
      <c r="P352" s="32" t="s">
        <v>15</v>
      </c>
      <c r="Q352" s="32" t="s">
        <v>15</v>
      </c>
      <c r="R352" s="32" t="s">
        <v>15</v>
      </c>
      <c r="S352" s="32" t="s">
        <v>15</v>
      </c>
      <c r="T352" s="8" t="s">
        <v>383</v>
      </c>
      <c r="U352" s="6" t="s">
        <v>17</v>
      </c>
    </row>
    <row r="353" spans="1:21" ht="16" thickBot="1" x14ac:dyDescent="0.25">
      <c r="A353" s="19" t="s">
        <v>403</v>
      </c>
      <c r="B353" s="19" t="s">
        <v>14</v>
      </c>
      <c r="C353" s="39" t="s">
        <v>15</v>
      </c>
      <c r="D353" s="5">
        <v>0</v>
      </c>
      <c r="E353" s="20">
        <v>8.543797058160621E-2</v>
      </c>
      <c r="F353" s="20">
        <v>2.9738599472475129E-2</v>
      </c>
      <c r="G353" s="20">
        <v>1.7347049994511681E-2</v>
      </c>
      <c r="H353" s="20">
        <v>5.3896439703625031E-2</v>
      </c>
      <c r="I353" s="20">
        <v>9.4188250073881687E-3</v>
      </c>
      <c r="J353" s="20">
        <v>0.44977365174225709</v>
      </c>
      <c r="K353" s="20">
        <v>0.4859908298036601</v>
      </c>
      <c r="L353" s="40" t="s">
        <v>15</v>
      </c>
      <c r="M353" s="40" t="s">
        <v>15</v>
      </c>
      <c r="N353" s="40" t="s">
        <v>15</v>
      </c>
      <c r="O353" s="40" t="s">
        <v>15</v>
      </c>
      <c r="P353" s="40" t="s">
        <v>15</v>
      </c>
      <c r="Q353" s="40" t="s">
        <v>15</v>
      </c>
      <c r="R353" s="40" t="s">
        <v>15</v>
      </c>
      <c r="S353" s="40" t="s">
        <v>15</v>
      </c>
      <c r="T353" s="21" t="s">
        <v>383</v>
      </c>
      <c r="U353" s="6" t="s">
        <v>17</v>
      </c>
    </row>
    <row r="354" spans="1:21" x14ac:dyDescent="0.2">
      <c r="A354" s="22" t="s">
        <v>404</v>
      </c>
      <c r="B354" s="22" t="s">
        <v>56</v>
      </c>
      <c r="C354" s="41" t="s">
        <v>59</v>
      </c>
      <c r="D354" s="5">
        <v>7.4239999999999992E-3</v>
      </c>
      <c r="E354" s="23">
        <v>8.5442721818052403E-2</v>
      </c>
      <c r="F354" s="23">
        <v>2.9740021797408419E-2</v>
      </c>
      <c r="G354" s="23">
        <v>1.366619825511616E-2</v>
      </c>
      <c r="H354" s="23">
        <v>6.5956611825187417E-2</v>
      </c>
      <c r="I354" s="23">
        <v>2.1382471159217191E-3</v>
      </c>
      <c r="J354" s="23">
        <v>0.28257648802502772</v>
      </c>
      <c r="K354" s="23">
        <v>0.48663787063801373</v>
      </c>
      <c r="L354" s="41" t="s">
        <v>15</v>
      </c>
      <c r="M354" s="41" t="s">
        <v>15</v>
      </c>
      <c r="N354" s="41" t="s">
        <v>15</v>
      </c>
      <c r="O354" s="41" t="s">
        <v>15</v>
      </c>
      <c r="P354" s="41" t="s">
        <v>15</v>
      </c>
      <c r="Q354" s="41" t="s">
        <v>15</v>
      </c>
      <c r="R354" s="41" t="s">
        <v>15</v>
      </c>
      <c r="S354" s="41" t="s">
        <v>15</v>
      </c>
      <c r="T354" s="24" t="s">
        <v>405</v>
      </c>
      <c r="U354" s="6" t="s">
        <v>17</v>
      </c>
    </row>
    <row r="355" spans="1:21" x14ac:dyDescent="0.2">
      <c r="A355" s="4" t="s">
        <v>406</v>
      </c>
      <c r="B355" s="4" t="s">
        <v>56</v>
      </c>
      <c r="C355" s="32" t="s">
        <v>60</v>
      </c>
      <c r="D355" s="5">
        <v>1.959E-2</v>
      </c>
      <c r="E355" s="5">
        <v>4.3941400904234609E-2</v>
      </c>
      <c r="F355" s="5">
        <v>2.9752526682025899E-2</v>
      </c>
      <c r="G355" s="5">
        <v>5.4966741235855212E-3</v>
      </c>
      <c r="H355" s="5">
        <v>2.504107935353856E-2</v>
      </c>
      <c r="I355" s="5">
        <v>1.19404553113185E-3</v>
      </c>
      <c r="J355" s="5">
        <v>0.37829443278630942</v>
      </c>
      <c r="K355" s="5">
        <v>0.48627526878898381</v>
      </c>
      <c r="L355" s="32" t="s">
        <v>15</v>
      </c>
      <c r="M355" s="32" t="s">
        <v>15</v>
      </c>
      <c r="N355" s="32" t="s">
        <v>15</v>
      </c>
      <c r="O355" s="32" t="s">
        <v>15</v>
      </c>
      <c r="P355" s="32" t="s">
        <v>15</v>
      </c>
      <c r="Q355" s="32" t="s">
        <v>15</v>
      </c>
      <c r="R355" s="32" t="s">
        <v>15</v>
      </c>
      <c r="S355" s="32" t="s">
        <v>15</v>
      </c>
      <c r="T355" s="6" t="s">
        <v>405</v>
      </c>
      <c r="U355" s="6" t="s">
        <v>17</v>
      </c>
    </row>
    <row r="356" spans="1:21" x14ac:dyDescent="0.2">
      <c r="A356" s="4" t="s">
        <v>407</v>
      </c>
      <c r="B356" s="4" t="s">
        <v>56</v>
      </c>
      <c r="C356" s="32" t="s">
        <v>59</v>
      </c>
      <c r="D356" s="5">
        <v>1.44E-2</v>
      </c>
      <c r="E356" s="5">
        <v>0.10188164679344031</v>
      </c>
      <c r="F356" s="5">
        <v>2.9785436293841581E-2</v>
      </c>
      <c r="G356" s="5">
        <v>6.587136785688983E-3</v>
      </c>
      <c r="H356" s="5">
        <v>5.3174601466823339E-2</v>
      </c>
      <c r="I356" s="5">
        <v>2.98581175873459E-3</v>
      </c>
      <c r="J356" s="5">
        <v>0.45796996322146932</v>
      </c>
      <c r="K356" s="5">
        <v>0.48025832925591472</v>
      </c>
      <c r="L356" s="32" t="s">
        <v>15</v>
      </c>
      <c r="M356" s="32" t="s">
        <v>15</v>
      </c>
      <c r="N356" s="32" t="s">
        <v>15</v>
      </c>
      <c r="O356" s="32" t="s">
        <v>15</v>
      </c>
      <c r="P356" s="32" t="s">
        <v>15</v>
      </c>
      <c r="Q356" s="32" t="s">
        <v>15</v>
      </c>
      <c r="R356" s="32" t="s">
        <v>15</v>
      </c>
      <c r="S356" s="32" t="s">
        <v>15</v>
      </c>
      <c r="T356" s="6" t="s">
        <v>405</v>
      </c>
      <c r="U356" s="6" t="s">
        <v>17</v>
      </c>
    </row>
    <row r="357" spans="1:21" x14ac:dyDescent="0.2">
      <c r="A357" s="4" t="s">
        <v>408</v>
      </c>
      <c r="B357" s="4" t="s">
        <v>56</v>
      </c>
      <c r="C357" s="32" t="s">
        <v>15</v>
      </c>
      <c r="D357" s="5">
        <v>1.294E-2</v>
      </c>
      <c r="E357" s="5">
        <v>0.16221742236018641</v>
      </c>
      <c r="F357" s="5">
        <v>2.9824692789244659E-2</v>
      </c>
      <c r="G357" s="5">
        <v>1.393221183061303E-2</v>
      </c>
      <c r="H357" s="5">
        <v>0.13796907224715041</v>
      </c>
      <c r="I357" s="5">
        <v>8.0471162427366034E-3</v>
      </c>
      <c r="J357" s="5">
        <v>0.52080659314982902</v>
      </c>
      <c r="K357" s="5">
        <v>0.46674270667451212</v>
      </c>
      <c r="L357" s="32" t="s">
        <v>15</v>
      </c>
      <c r="M357" s="32" t="s">
        <v>15</v>
      </c>
      <c r="N357" s="32" t="s">
        <v>15</v>
      </c>
      <c r="O357" s="32" t="s">
        <v>15</v>
      </c>
      <c r="P357" s="32" t="s">
        <v>15</v>
      </c>
      <c r="Q357" s="32" t="s">
        <v>15</v>
      </c>
      <c r="R357" s="32" t="s">
        <v>60</v>
      </c>
      <c r="S357" s="32" t="s">
        <v>15</v>
      </c>
      <c r="T357" s="6" t="s">
        <v>409</v>
      </c>
      <c r="U357" s="6" t="s">
        <v>17</v>
      </c>
    </row>
    <row r="358" spans="1:21" x14ac:dyDescent="0.2">
      <c r="A358" s="4" t="s">
        <v>410</v>
      </c>
      <c r="B358" s="4" t="s">
        <v>56</v>
      </c>
      <c r="C358" s="32" t="s">
        <v>60</v>
      </c>
      <c r="D358" s="5">
        <v>0.26669999999999999</v>
      </c>
      <c r="E358" s="5">
        <v>0.1644540260779484</v>
      </c>
      <c r="F358" s="5">
        <v>2.9877426982659359E-2</v>
      </c>
      <c r="G358" s="5">
        <v>2.9267185924497129E-2</v>
      </c>
      <c r="H358" s="5">
        <v>0.13065591727915729</v>
      </c>
      <c r="I358" s="5">
        <v>1.5686301360094971E-2</v>
      </c>
      <c r="J358" s="5">
        <v>0.567480193765596</v>
      </c>
      <c r="K358" s="5">
        <v>0.45735272773470059</v>
      </c>
      <c r="L358" s="32" t="s">
        <v>60</v>
      </c>
      <c r="M358" s="32" t="s">
        <v>15</v>
      </c>
      <c r="N358" s="32" t="s">
        <v>60</v>
      </c>
      <c r="O358" s="32" t="s">
        <v>60</v>
      </c>
      <c r="P358" s="32" t="s">
        <v>15</v>
      </c>
      <c r="Q358" s="32" t="s">
        <v>15</v>
      </c>
      <c r="R358" s="32" t="s">
        <v>60</v>
      </c>
      <c r="S358" s="32" t="s">
        <v>15</v>
      </c>
      <c r="T358" s="6" t="s">
        <v>405</v>
      </c>
      <c r="U358" s="6" t="s">
        <v>17</v>
      </c>
    </row>
    <row r="359" spans="1:21" x14ac:dyDescent="0.2">
      <c r="A359" s="4" t="s">
        <v>411</v>
      </c>
      <c r="B359" s="4" t="s">
        <v>56</v>
      </c>
      <c r="C359" s="32" t="s">
        <v>59</v>
      </c>
      <c r="D359" s="5">
        <v>6.7379999999999992E-3</v>
      </c>
      <c r="E359" s="5">
        <v>8.908508530304797E-2</v>
      </c>
      <c r="F359" s="5">
        <v>2.983979047811821E-2</v>
      </c>
      <c r="G359" s="5">
        <v>7.2924245943131686E-3</v>
      </c>
      <c r="H359" s="5">
        <v>5.1461337594477338E-2</v>
      </c>
      <c r="I359" s="5">
        <v>9.1930459439516585E-3</v>
      </c>
      <c r="J359" s="5">
        <v>0.43798605283966979</v>
      </c>
      <c r="K359" s="5">
        <v>0.47228397346048312</v>
      </c>
      <c r="L359" s="32" t="s">
        <v>15</v>
      </c>
      <c r="M359" s="32" t="s">
        <v>15</v>
      </c>
      <c r="N359" s="32" t="s">
        <v>15</v>
      </c>
      <c r="O359" s="32" t="s">
        <v>15</v>
      </c>
      <c r="P359" s="32" t="s">
        <v>15</v>
      </c>
      <c r="Q359" s="32" t="s">
        <v>15</v>
      </c>
      <c r="R359" s="32" t="s">
        <v>15</v>
      </c>
      <c r="S359" s="32" t="s">
        <v>15</v>
      </c>
      <c r="T359" s="6" t="s">
        <v>405</v>
      </c>
      <c r="U359" s="6" t="s">
        <v>17</v>
      </c>
    </row>
    <row r="360" spans="1:21" x14ac:dyDescent="0.2">
      <c r="A360" s="4" t="s">
        <v>412</v>
      </c>
      <c r="B360" s="4" t="s">
        <v>56</v>
      </c>
      <c r="C360" s="32" t="s">
        <v>60</v>
      </c>
      <c r="D360" s="5">
        <v>1.5190000000000002E-2</v>
      </c>
      <c r="E360" s="5">
        <v>4.6821868816763562E-2</v>
      </c>
      <c r="F360" s="5">
        <v>2.9799567640791821E-2</v>
      </c>
      <c r="G360" s="5">
        <v>8.1007170409846223E-3</v>
      </c>
      <c r="H360" s="5">
        <v>5.5045179548501133E-2</v>
      </c>
      <c r="I360" s="5">
        <v>4.3967399779245228E-3</v>
      </c>
      <c r="J360" s="5">
        <v>0.41421249777738828</v>
      </c>
      <c r="K360" s="5">
        <v>0.4783872758861562</v>
      </c>
      <c r="L360" s="32" t="s">
        <v>15</v>
      </c>
      <c r="M360" s="32" t="s">
        <v>15</v>
      </c>
      <c r="N360" s="32" t="s">
        <v>15</v>
      </c>
      <c r="O360" s="32" t="s">
        <v>15</v>
      </c>
      <c r="P360" s="32" t="s">
        <v>15</v>
      </c>
      <c r="Q360" s="32" t="s">
        <v>15</v>
      </c>
      <c r="R360" s="32" t="s">
        <v>15</v>
      </c>
      <c r="S360" s="32" t="s">
        <v>15</v>
      </c>
      <c r="T360" s="6" t="s">
        <v>409</v>
      </c>
      <c r="U360" s="6" t="s">
        <v>17</v>
      </c>
    </row>
    <row r="361" spans="1:21" x14ac:dyDescent="0.2">
      <c r="A361" s="4" t="s">
        <v>413</v>
      </c>
      <c r="B361" s="4" t="s">
        <v>56</v>
      </c>
      <c r="C361" s="32" t="s">
        <v>59</v>
      </c>
      <c r="D361" s="5">
        <v>1.091E-2</v>
      </c>
      <c r="E361" s="5">
        <v>5.2776557288418721E-2</v>
      </c>
      <c r="F361" s="5">
        <v>2.9761577639091281E-2</v>
      </c>
      <c r="G361" s="5">
        <v>5.2148591131151913E-3</v>
      </c>
      <c r="H361" s="5">
        <v>3.0852117919046691E-2</v>
      </c>
      <c r="I361" s="5">
        <v>8.1387122957542832E-3</v>
      </c>
      <c r="J361" s="5">
        <v>0.387717975605468</v>
      </c>
      <c r="K361" s="5">
        <v>0.48550016734703949</v>
      </c>
      <c r="L361" s="32" t="s">
        <v>15</v>
      </c>
      <c r="M361" s="32" t="s">
        <v>15</v>
      </c>
      <c r="N361" s="32" t="s">
        <v>15</v>
      </c>
      <c r="O361" s="32" t="s">
        <v>15</v>
      </c>
      <c r="P361" s="32" t="s">
        <v>15</v>
      </c>
      <c r="Q361" s="32" t="s">
        <v>15</v>
      </c>
      <c r="R361" s="32" t="s">
        <v>15</v>
      </c>
      <c r="S361" s="32" t="s">
        <v>15</v>
      </c>
      <c r="T361" s="6" t="s">
        <v>405</v>
      </c>
      <c r="U361" s="6" t="s">
        <v>17</v>
      </c>
    </row>
    <row r="362" spans="1:21" x14ac:dyDescent="0.2">
      <c r="A362" s="4" t="s">
        <v>414</v>
      </c>
      <c r="B362" s="4" t="s">
        <v>56</v>
      </c>
      <c r="C362" s="32" t="s">
        <v>60</v>
      </c>
      <c r="D362" s="5">
        <v>6.5110000000000003E-3</v>
      </c>
      <c r="E362" s="5">
        <v>6.7310828310887971E-2</v>
      </c>
      <c r="F362" s="5">
        <v>2.9706607290185909E-2</v>
      </c>
      <c r="G362" s="5">
        <v>1.191090977755596E-2</v>
      </c>
      <c r="H362" s="5">
        <v>6.7513347096808146E-2</v>
      </c>
      <c r="I362" s="5">
        <v>5.2889770485761304E-3</v>
      </c>
      <c r="J362" s="5">
        <v>0.3094858115870549</v>
      </c>
      <c r="K362" s="5">
        <v>0.49239334431631399</v>
      </c>
      <c r="L362" s="32" t="s">
        <v>15</v>
      </c>
      <c r="M362" s="32" t="s">
        <v>15</v>
      </c>
      <c r="N362" s="32" t="s">
        <v>15</v>
      </c>
      <c r="O362" s="32" t="s">
        <v>15</v>
      </c>
      <c r="P362" s="32" t="s">
        <v>15</v>
      </c>
      <c r="Q362" s="32" t="s">
        <v>15</v>
      </c>
      <c r="R362" s="32" t="s">
        <v>15</v>
      </c>
      <c r="S362" s="32" t="s">
        <v>15</v>
      </c>
      <c r="T362" s="6" t="s">
        <v>405</v>
      </c>
      <c r="U362" s="6" t="s">
        <v>17</v>
      </c>
    </row>
    <row r="363" spans="1:21" x14ac:dyDescent="0.2">
      <c r="A363" s="4" t="s">
        <v>415</v>
      </c>
      <c r="B363" s="4" t="s">
        <v>56</v>
      </c>
      <c r="C363" s="32" t="s">
        <v>59</v>
      </c>
      <c r="D363" s="5">
        <v>1.208E-2</v>
      </c>
      <c r="E363" s="5">
        <v>2.9321016956134489E-2</v>
      </c>
      <c r="F363" s="5">
        <v>2.9749860908494779E-2</v>
      </c>
      <c r="G363" s="5">
        <v>5.6338382469488272E-3</v>
      </c>
      <c r="H363" s="5">
        <v>2.231058278848861E-2</v>
      </c>
      <c r="I363" s="5">
        <v>4.3826830984757554E-3</v>
      </c>
      <c r="J363" s="5">
        <v>0.38867011710006738</v>
      </c>
      <c r="K363" s="5">
        <v>0.48231692488735661</v>
      </c>
      <c r="L363" s="32" t="s">
        <v>15</v>
      </c>
      <c r="M363" s="32" t="s">
        <v>15</v>
      </c>
      <c r="N363" s="32" t="s">
        <v>15</v>
      </c>
      <c r="O363" s="32" t="s">
        <v>15</v>
      </c>
      <c r="P363" s="32" t="s">
        <v>15</v>
      </c>
      <c r="Q363" s="32" t="s">
        <v>15</v>
      </c>
      <c r="R363" s="32" t="s">
        <v>15</v>
      </c>
      <c r="S363" s="32" t="s">
        <v>15</v>
      </c>
      <c r="T363" s="6" t="s">
        <v>405</v>
      </c>
      <c r="U363" s="6" t="s">
        <v>17</v>
      </c>
    </row>
    <row r="364" spans="1:21" x14ac:dyDescent="0.2">
      <c r="A364" s="4" t="s">
        <v>416</v>
      </c>
      <c r="B364" s="4" t="s">
        <v>56</v>
      </c>
      <c r="C364" s="32" t="s">
        <v>59</v>
      </c>
      <c r="D364" s="5">
        <v>7.7260000000000002E-3</v>
      </c>
      <c r="E364" s="5">
        <v>0.1121287674123977</v>
      </c>
      <c r="F364" s="5">
        <v>2.9781286686114839E-2</v>
      </c>
      <c r="G364" s="5">
        <v>9.6898631918445628E-3</v>
      </c>
      <c r="H364" s="5">
        <v>9.4022215342263155E-2</v>
      </c>
      <c r="I364" s="5">
        <v>9.5388154247566161E-3</v>
      </c>
      <c r="J364" s="5">
        <v>0.50197228610285693</v>
      </c>
      <c r="K364" s="5">
        <v>0.46857871953360047</v>
      </c>
      <c r="L364" s="32" t="s">
        <v>15</v>
      </c>
      <c r="M364" s="32" t="s">
        <v>15</v>
      </c>
      <c r="N364" s="32" t="s">
        <v>15</v>
      </c>
      <c r="O364" s="32" t="s">
        <v>15</v>
      </c>
      <c r="P364" s="32" t="s">
        <v>15</v>
      </c>
      <c r="Q364" s="32" t="s">
        <v>15</v>
      </c>
      <c r="R364" s="32" t="s">
        <v>15</v>
      </c>
      <c r="S364" s="32" t="s">
        <v>15</v>
      </c>
      <c r="T364" s="6" t="s">
        <v>409</v>
      </c>
      <c r="U364" s="6" t="s">
        <v>17</v>
      </c>
    </row>
    <row r="365" spans="1:21" x14ac:dyDescent="0.2">
      <c r="A365" s="4" t="s">
        <v>417</v>
      </c>
      <c r="B365" s="4" t="s">
        <v>56</v>
      </c>
      <c r="C365" s="32" t="s">
        <v>60</v>
      </c>
      <c r="D365" s="5">
        <v>9.3439999999999995E-2</v>
      </c>
      <c r="E365" s="5">
        <v>0.15169991271574229</v>
      </c>
      <c r="F365" s="5">
        <v>2.9862328633948491E-2</v>
      </c>
      <c r="G365" s="5">
        <v>1.361235980630127E-2</v>
      </c>
      <c r="H365" s="5">
        <v>0.13437324128170189</v>
      </c>
      <c r="I365" s="5">
        <v>6.1153507335166791E-3</v>
      </c>
      <c r="J365" s="5">
        <v>0.54569876282228735</v>
      </c>
      <c r="K365" s="5">
        <v>0.46690666045909501</v>
      </c>
      <c r="L365" s="32" t="s">
        <v>60</v>
      </c>
      <c r="M365" s="32" t="s">
        <v>15</v>
      </c>
      <c r="N365" s="32" t="s">
        <v>60</v>
      </c>
      <c r="O365" s="32" t="s">
        <v>15</v>
      </c>
      <c r="P365" s="32" t="s">
        <v>15</v>
      </c>
      <c r="Q365" s="32" t="s">
        <v>15</v>
      </c>
      <c r="R365" s="32" t="s">
        <v>60</v>
      </c>
      <c r="S365" s="32" t="s">
        <v>15</v>
      </c>
      <c r="T365" s="6" t="s">
        <v>405</v>
      </c>
      <c r="U365" s="6" t="s">
        <v>17</v>
      </c>
    </row>
    <row r="366" spans="1:21" x14ac:dyDescent="0.2">
      <c r="A366" s="4" t="s">
        <v>418</v>
      </c>
      <c r="B366" s="4" t="s">
        <v>56</v>
      </c>
      <c r="C366" s="32" t="s">
        <v>59</v>
      </c>
      <c r="D366" s="5">
        <v>6.4570000000000009E-3</v>
      </c>
      <c r="E366" s="5">
        <v>5.657558487483208E-2</v>
      </c>
      <c r="F366" s="5">
        <v>2.9808551156531599E-2</v>
      </c>
      <c r="G366" s="5">
        <v>1.7194779481730031E-2</v>
      </c>
      <c r="H366" s="5">
        <v>5.5839409519699013E-2</v>
      </c>
      <c r="I366" s="5">
        <v>3.0541000698959069E-3</v>
      </c>
      <c r="J366" s="5">
        <v>0.40657847066794822</v>
      </c>
      <c r="K366" s="5">
        <v>0.4704305737169025</v>
      </c>
      <c r="L366" s="32" t="s">
        <v>15</v>
      </c>
      <c r="M366" s="32" t="s">
        <v>15</v>
      </c>
      <c r="N366" s="32" t="s">
        <v>15</v>
      </c>
      <c r="O366" s="32" t="s">
        <v>15</v>
      </c>
      <c r="P366" s="32" t="s">
        <v>15</v>
      </c>
      <c r="Q366" s="32" t="s">
        <v>15</v>
      </c>
      <c r="R366" s="32" t="s">
        <v>15</v>
      </c>
      <c r="S366" s="32" t="s">
        <v>15</v>
      </c>
      <c r="T366" s="6" t="s">
        <v>409</v>
      </c>
      <c r="U366" s="6" t="s">
        <v>17</v>
      </c>
    </row>
    <row r="367" spans="1:21" x14ac:dyDescent="0.2">
      <c r="A367" s="4" t="s">
        <v>419</v>
      </c>
      <c r="B367" s="4" t="s">
        <v>56</v>
      </c>
      <c r="C367" s="32" t="s">
        <v>59</v>
      </c>
      <c r="D367" s="5">
        <v>1.187E-2</v>
      </c>
      <c r="E367" s="5">
        <v>0.17723616034911149</v>
      </c>
      <c r="F367" s="5">
        <v>2.9851724073206819E-2</v>
      </c>
      <c r="G367" s="5">
        <v>1.518865918575491E-2</v>
      </c>
      <c r="H367" s="5">
        <v>0.1129590424035868</v>
      </c>
      <c r="I367" s="5">
        <v>7.504136566546432E-3</v>
      </c>
      <c r="J367" s="5">
        <v>0.53283123419650091</v>
      </c>
      <c r="K367" s="5">
        <v>0.47425582740445937</v>
      </c>
      <c r="L367" s="32" t="s">
        <v>15</v>
      </c>
      <c r="M367" s="32" t="s">
        <v>15</v>
      </c>
      <c r="N367" s="32" t="s">
        <v>60</v>
      </c>
      <c r="O367" s="32" t="s">
        <v>15</v>
      </c>
      <c r="P367" s="32" t="s">
        <v>15</v>
      </c>
      <c r="Q367" s="32" t="s">
        <v>15</v>
      </c>
      <c r="R367" s="32" t="s">
        <v>60</v>
      </c>
      <c r="S367" s="32" t="s">
        <v>15</v>
      </c>
      <c r="T367" s="6" t="s">
        <v>409</v>
      </c>
      <c r="U367" s="6" t="s">
        <v>17</v>
      </c>
    </row>
    <row r="368" spans="1:21" x14ac:dyDescent="0.2">
      <c r="A368" s="4" t="s">
        <v>420</v>
      </c>
      <c r="B368" s="4" t="s">
        <v>95</v>
      </c>
      <c r="C368" s="32" t="s">
        <v>60</v>
      </c>
      <c r="D368" s="5">
        <v>2.035E-2</v>
      </c>
      <c r="E368" s="5">
        <v>0.14675869222719101</v>
      </c>
      <c r="F368" s="5">
        <v>2.979311713050932E-2</v>
      </c>
      <c r="G368" s="5">
        <v>1.2911106691180819E-2</v>
      </c>
      <c r="H368" s="5">
        <v>0.117008438737916</v>
      </c>
      <c r="I368" s="5">
        <v>8.284764838126242E-3</v>
      </c>
      <c r="J368" s="5">
        <v>0.52865568246810535</v>
      </c>
      <c r="K368" s="5">
        <v>0.47204075711347221</v>
      </c>
      <c r="L368" s="32" t="s">
        <v>60</v>
      </c>
      <c r="M368" s="32" t="s">
        <v>15</v>
      </c>
      <c r="N368" s="32" t="s">
        <v>15</v>
      </c>
      <c r="O368" s="32" t="s">
        <v>15</v>
      </c>
      <c r="P368" s="32" t="s">
        <v>15</v>
      </c>
      <c r="Q368" s="32" t="s">
        <v>15</v>
      </c>
      <c r="R368" s="32" t="s">
        <v>60</v>
      </c>
      <c r="S368" s="32" t="s">
        <v>15</v>
      </c>
      <c r="T368" s="6" t="s">
        <v>421</v>
      </c>
      <c r="U368" s="6" t="s">
        <v>17</v>
      </c>
    </row>
    <row r="369" spans="1:21" x14ac:dyDescent="0.2">
      <c r="A369" s="4" t="s">
        <v>422</v>
      </c>
      <c r="B369" s="4" t="s">
        <v>95</v>
      </c>
      <c r="C369" s="32" t="s">
        <v>60</v>
      </c>
      <c r="D369" s="5">
        <v>0.1114</v>
      </c>
      <c r="E369" s="5">
        <v>0.32104129601797732</v>
      </c>
      <c r="F369" s="5">
        <v>2.9831681335975791E-2</v>
      </c>
      <c r="G369" s="5">
        <v>3.9921637987731511E-2</v>
      </c>
      <c r="H369" s="5">
        <v>0.31263031715513973</v>
      </c>
      <c r="I369" s="5">
        <v>1.8086337594485281E-2</v>
      </c>
      <c r="J369" s="5">
        <v>0.56638637040169326</v>
      </c>
      <c r="K369" s="5">
        <v>0.45306442117628309</v>
      </c>
      <c r="L369" s="32" t="s">
        <v>60</v>
      </c>
      <c r="M369" s="32" t="s">
        <v>60</v>
      </c>
      <c r="N369" s="32" t="s">
        <v>15</v>
      </c>
      <c r="O369" s="32" t="s">
        <v>60</v>
      </c>
      <c r="P369" s="32" t="s">
        <v>60</v>
      </c>
      <c r="Q369" s="32" t="s">
        <v>15</v>
      </c>
      <c r="R369" s="32" t="s">
        <v>60</v>
      </c>
      <c r="S369" s="32" t="s">
        <v>15</v>
      </c>
      <c r="T369" s="6" t="s">
        <v>421</v>
      </c>
      <c r="U369" s="6" t="s">
        <v>17</v>
      </c>
    </row>
    <row r="370" spans="1:21" x14ac:dyDescent="0.2">
      <c r="A370" s="4" t="s">
        <v>423</v>
      </c>
      <c r="B370" s="4" t="s">
        <v>95</v>
      </c>
      <c r="C370" s="32" t="s">
        <v>60</v>
      </c>
      <c r="D370" s="5">
        <v>1.093E-2</v>
      </c>
      <c r="E370" s="5">
        <v>8.471769696036785E-2</v>
      </c>
      <c r="F370" s="5">
        <v>2.9741194991339041E-2</v>
      </c>
      <c r="G370" s="5">
        <v>8.195796962707301E-3</v>
      </c>
      <c r="H370" s="5">
        <v>5.9291121652933682E-2</v>
      </c>
      <c r="I370" s="5">
        <v>4.0969411949819002E-3</v>
      </c>
      <c r="J370" s="5">
        <v>0.45736639147046199</v>
      </c>
      <c r="K370" s="5">
        <v>0.47143538885283542</v>
      </c>
      <c r="L370" s="32" t="s">
        <v>15</v>
      </c>
      <c r="M370" s="32" t="s">
        <v>15</v>
      </c>
      <c r="N370" s="32" t="s">
        <v>15</v>
      </c>
      <c r="O370" s="32" t="s">
        <v>15</v>
      </c>
      <c r="P370" s="32" t="s">
        <v>15</v>
      </c>
      <c r="Q370" s="32" t="s">
        <v>15</v>
      </c>
      <c r="R370" s="32" t="s">
        <v>15</v>
      </c>
      <c r="S370" s="32" t="s">
        <v>15</v>
      </c>
      <c r="T370" s="6" t="s">
        <v>421</v>
      </c>
      <c r="U370" s="6" t="s">
        <v>17</v>
      </c>
    </row>
    <row r="371" spans="1:21" x14ac:dyDescent="0.2">
      <c r="A371" s="4" t="s">
        <v>424</v>
      </c>
      <c r="B371" s="4" t="s">
        <v>95</v>
      </c>
      <c r="C371" s="32" t="s">
        <v>60</v>
      </c>
      <c r="D371" s="5">
        <v>8.0109999999999987E-2</v>
      </c>
      <c r="E371" s="5">
        <v>0.13580328243659229</v>
      </c>
      <c r="F371" s="5">
        <v>2.983207192053983E-2</v>
      </c>
      <c r="G371" s="5">
        <v>1.262884325669923E-2</v>
      </c>
      <c r="H371" s="5">
        <v>0.14142755658921599</v>
      </c>
      <c r="I371" s="5">
        <v>7.0272716790340042E-3</v>
      </c>
      <c r="J371" s="5">
        <v>0.50157377667061287</v>
      </c>
      <c r="K371" s="5">
        <v>0.46898708815887608</v>
      </c>
      <c r="L371" s="32" t="s">
        <v>60</v>
      </c>
      <c r="M371" s="32" t="s">
        <v>15</v>
      </c>
      <c r="N371" s="32" t="s">
        <v>15</v>
      </c>
      <c r="O371" s="32" t="s">
        <v>15</v>
      </c>
      <c r="P371" s="32" t="s">
        <v>15</v>
      </c>
      <c r="Q371" s="32" t="s">
        <v>15</v>
      </c>
      <c r="R371" s="32" t="s">
        <v>15</v>
      </c>
      <c r="S371" s="32" t="s">
        <v>15</v>
      </c>
      <c r="T371" s="6" t="s">
        <v>421</v>
      </c>
      <c r="U371" s="6" t="s">
        <v>17</v>
      </c>
    </row>
    <row r="372" spans="1:21" x14ac:dyDescent="0.2">
      <c r="A372" s="4" t="s">
        <v>425</v>
      </c>
      <c r="B372" s="4" t="s">
        <v>95</v>
      </c>
      <c r="C372" s="32" t="s">
        <v>59</v>
      </c>
      <c r="D372" s="5">
        <v>1.1560000000000001E-2</v>
      </c>
      <c r="E372" s="5">
        <v>0.12220104806923721</v>
      </c>
      <c r="F372" s="5">
        <v>2.9798857656685621E-2</v>
      </c>
      <c r="G372" s="5">
        <v>1.058741031321038E-2</v>
      </c>
      <c r="H372" s="5">
        <v>9.1391078607811357E-2</v>
      </c>
      <c r="I372" s="5">
        <v>6.1415913193961771E-3</v>
      </c>
      <c r="J372" s="5">
        <v>0.48828582812316201</v>
      </c>
      <c r="K372" s="5">
        <v>0.47237291015094668</v>
      </c>
      <c r="L372" s="32" t="s">
        <v>15</v>
      </c>
      <c r="M372" s="32" t="s">
        <v>15</v>
      </c>
      <c r="N372" s="32" t="s">
        <v>15</v>
      </c>
      <c r="O372" s="32" t="s">
        <v>15</v>
      </c>
      <c r="P372" s="32" t="s">
        <v>15</v>
      </c>
      <c r="Q372" s="32" t="s">
        <v>15</v>
      </c>
      <c r="R372" s="32" t="s">
        <v>15</v>
      </c>
      <c r="S372" s="32" t="s">
        <v>15</v>
      </c>
      <c r="T372" s="6" t="s">
        <v>421</v>
      </c>
      <c r="U372" s="6" t="s">
        <v>17</v>
      </c>
    </row>
    <row r="373" spans="1:21" x14ac:dyDescent="0.2">
      <c r="A373" s="4" t="s">
        <v>426</v>
      </c>
      <c r="B373" s="4" t="s">
        <v>95</v>
      </c>
      <c r="C373" s="32" t="s">
        <v>60</v>
      </c>
      <c r="D373" s="5">
        <v>1.1280000000000002E-2</v>
      </c>
      <c r="E373" s="5">
        <v>8.6766618998580139E-2</v>
      </c>
      <c r="F373" s="5">
        <v>2.9758811671072052E-2</v>
      </c>
      <c r="G373" s="5">
        <v>6.8420121620112757E-3</v>
      </c>
      <c r="H373" s="5">
        <v>4.2059517950671872E-2</v>
      </c>
      <c r="I373" s="5">
        <v>1.3377193026808561E-3</v>
      </c>
      <c r="J373" s="5">
        <v>0.43618360583112381</v>
      </c>
      <c r="K373" s="5">
        <v>0.47851844294427359</v>
      </c>
      <c r="L373" s="32" t="s">
        <v>15</v>
      </c>
      <c r="M373" s="32" t="s">
        <v>15</v>
      </c>
      <c r="N373" s="32" t="s">
        <v>15</v>
      </c>
      <c r="O373" s="32" t="s">
        <v>15</v>
      </c>
      <c r="P373" s="32" t="s">
        <v>15</v>
      </c>
      <c r="Q373" s="32" t="s">
        <v>15</v>
      </c>
      <c r="R373" s="32" t="s">
        <v>15</v>
      </c>
      <c r="S373" s="32" t="s">
        <v>15</v>
      </c>
      <c r="T373" s="6" t="s">
        <v>405</v>
      </c>
      <c r="U373" s="6" t="s">
        <v>17</v>
      </c>
    </row>
    <row r="374" spans="1:21" x14ac:dyDescent="0.2">
      <c r="A374" s="4" t="s">
        <v>427</v>
      </c>
      <c r="B374" s="4" t="s">
        <v>95</v>
      </c>
      <c r="C374" s="32" t="s">
        <v>60</v>
      </c>
      <c r="D374" s="5">
        <v>0.115</v>
      </c>
      <c r="E374" s="5">
        <v>0.1679754852694112</v>
      </c>
      <c r="F374" s="5">
        <v>2.982343957919268E-2</v>
      </c>
      <c r="G374" s="5">
        <v>2.041028743333469E-2</v>
      </c>
      <c r="H374" s="5">
        <v>0.1771582327032046</v>
      </c>
      <c r="I374" s="5">
        <v>2.8654492645851921E-2</v>
      </c>
      <c r="J374" s="5">
        <v>0.51249847428966511</v>
      </c>
      <c r="K374" s="5">
        <v>0.46523897527540659</v>
      </c>
      <c r="L374" s="32" t="s">
        <v>60</v>
      </c>
      <c r="M374" s="32" t="s">
        <v>15</v>
      </c>
      <c r="N374" s="32" t="s">
        <v>15</v>
      </c>
      <c r="O374" s="32" t="s">
        <v>60</v>
      </c>
      <c r="P374" s="32" t="s">
        <v>15</v>
      </c>
      <c r="Q374" s="32" t="s">
        <v>60</v>
      </c>
      <c r="R374" s="32" t="s">
        <v>15</v>
      </c>
      <c r="S374" s="32" t="s">
        <v>15</v>
      </c>
      <c r="T374" s="6" t="s">
        <v>421</v>
      </c>
      <c r="U374" s="6" t="s">
        <v>17</v>
      </c>
    </row>
    <row r="375" spans="1:21" x14ac:dyDescent="0.2">
      <c r="A375" s="4" t="s">
        <v>428</v>
      </c>
      <c r="B375" s="4" t="s">
        <v>95</v>
      </c>
      <c r="C375" s="32" t="s">
        <v>60</v>
      </c>
      <c r="D375" s="5">
        <v>0.31230000000000002</v>
      </c>
      <c r="E375" s="5">
        <v>0.37959076187258622</v>
      </c>
      <c r="F375" s="5">
        <v>2.9928969310445312E-2</v>
      </c>
      <c r="G375" s="5">
        <v>5.1135525727791509E-2</v>
      </c>
      <c r="H375" s="5">
        <v>0.33715975478079419</v>
      </c>
      <c r="I375" s="5">
        <v>2.5708007668085731E-2</v>
      </c>
      <c r="J375" s="5">
        <v>0.76982115135160767</v>
      </c>
      <c r="K375" s="5">
        <v>0.43181754147832913</v>
      </c>
      <c r="L375" s="32" t="s">
        <v>60</v>
      </c>
      <c r="M375" s="32" t="s">
        <v>60</v>
      </c>
      <c r="N375" s="32" t="s">
        <v>60</v>
      </c>
      <c r="O375" s="32" t="s">
        <v>60</v>
      </c>
      <c r="P375" s="32" t="s">
        <v>60</v>
      </c>
      <c r="Q375" s="32" t="s">
        <v>60</v>
      </c>
      <c r="R375" s="32" t="s">
        <v>60</v>
      </c>
      <c r="S375" s="32" t="s">
        <v>15</v>
      </c>
      <c r="T375" s="6" t="s">
        <v>421</v>
      </c>
      <c r="U375" s="6" t="s">
        <v>17</v>
      </c>
    </row>
    <row r="376" spans="1:21" x14ac:dyDescent="0.2">
      <c r="A376" s="4" t="s">
        <v>429</v>
      </c>
      <c r="B376" s="4" t="s">
        <v>95</v>
      </c>
      <c r="C376" s="32" t="s">
        <v>60</v>
      </c>
      <c r="D376" s="5">
        <v>1.9709999999999998E-2</v>
      </c>
      <c r="E376" s="5">
        <v>0.1134102146637668</v>
      </c>
      <c r="F376" s="5">
        <v>2.9719330769904791E-2</v>
      </c>
      <c r="G376" s="5">
        <v>1.1021497123800281E-2</v>
      </c>
      <c r="H376" s="5">
        <v>8.7124601051395315E-2</v>
      </c>
      <c r="I376" s="5">
        <v>7.4855472821400218E-3</v>
      </c>
      <c r="J376" s="5">
        <v>0.27178480838116648</v>
      </c>
      <c r="K376" s="5">
        <v>0.49576980523244168</v>
      </c>
      <c r="L376" s="32" t="s">
        <v>15</v>
      </c>
      <c r="M376" s="32" t="s">
        <v>15</v>
      </c>
      <c r="N376" s="32" t="s">
        <v>15</v>
      </c>
      <c r="O376" s="32" t="s">
        <v>15</v>
      </c>
      <c r="P376" s="32" t="s">
        <v>15</v>
      </c>
      <c r="Q376" s="32" t="s">
        <v>15</v>
      </c>
      <c r="R376" s="32" t="s">
        <v>15</v>
      </c>
      <c r="S376" s="32" t="s">
        <v>15</v>
      </c>
      <c r="T376" s="6" t="s">
        <v>421</v>
      </c>
      <c r="U376" s="6" t="s">
        <v>17</v>
      </c>
    </row>
    <row r="377" spans="1:21" x14ac:dyDescent="0.2">
      <c r="A377" s="4" t="s">
        <v>430</v>
      </c>
      <c r="B377" s="4" t="s">
        <v>95</v>
      </c>
      <c r="C377" s="32" t="s">
        <v>60</v>
      </c>
      <c r="D377" s="5">
        <v>6.7089999999999997E-3</v>
      </c>
      <c r="E377" s="5">
        <v>0.29640744063121399</v>
      </c>
      <c r="F377" s="5">
        <v>2.9839635681292741E-2</v>
      </c>
      <c r="G377" s="5">
        <v>2.201228013907517E-2</v>
      </c>
      <c r="H377" s="5">
        <v>0.21033944531647611</v>
      </c>
      <c r="I377" s="5">
        <v>1.498023886830167E-2</v>
      </c>
      <c r="J377" s="5">
        <v>0.69367432928584027</v>
      </c>
      <c r="K377" s="5">
        <v>0.4608500759533769</v>
      </c>
      <c r="L377" s="32" t="s">
        <v>15</v>
      </c>
      <c r="M377" s="32" t="s">
        <v>60</v>
      </c>
      <c r="N377" s="32" t="s">
        <v>15</v>
      </c>
      <c r="O377" s="32" t="s">
        <v>60</v>
      </c>
      <c r="P377" s="32" t="s">
        <v>60</v>
      </c>
      <c r="Q377" s="32" t="s">
        <v>15</v>
      </c>
      <c r="R377" s="32" t="s">
        <v>60</v>
      </c>
      <c r="S377" s="32" t="s">
        <v>15</v>
      </c>
      <c r="T377" s="6" t="s">
        <v>421</v>
      </c>
      <c r="U377" s="6" t="s">
        <v>17</v>
      </c>
    </row>
    <row r="378" spans="1:21" x14ac:dyDescent="0.2">
      <c r="A378" s="4" t="s">
        <v>431</v>
      </c>
      <c r="B378" s="4" t="s">
        <v>95</v>
      </c>
      <c r="C378" s="32" t="s">
        <v>60</v>
      </c>
      <c r="D378" s="5">
        <v>7.5649999999999997E-3</v>
      </c>
      <c r="E378" s="5">
        <v>0.10650514513058611</v>
      </c>
      <c r="F378" s="5">
        <v>2.9739354256119351E-2</v>
      </c>
      <c r="G378" s="5">
        <v>1.0771094498935589E-2</v>
      </c>
      <c r="H378" s="5">
        <v>6.9844929069104292E-2</v>
      </c>
      <c r="I378" s="5">
        <v>7.9038017616895415E-3</v>
      </c>
      <c r="J378" s="5">
        <v>0.44620274557847012</v>
      </c>
      <c r="K378" s="5">
        <v>0.50491334987178826</v>
      </c>
      <c r="L378" s="32" t="s">
        <v>15</v>
      </c>
      <c r="M378" s="32" t="s">
        <v>15</v>
      </c>
      <c r="N378" s="32" t="s">
        <v>15</v>
      </c>
      <c r="O378" s="32" t="s">
        <v>15</v>
      </c>
      <c r="P378" s="32" t="s">
        <v>15</v>
      </c>
      <c r="Q378" s="32" t="s">
        <v>15</v>
      </c>
      <c r="R378" s="32" t="s">
        <v>15</v>
      </c>
      <c r="S378" s="32" t="s">
        <v>60</v>
      </c>
      <c r="T378" s="6" t="s">
        <v>421</v>
      </c>
      <c r="U378" s="6" t="s">
        <v>17</v>
      </c>
    </row>
    <row r="379" spans="1:21" x14ac:dyDescent="0.2">
      <c r="A379" s="4" t="s">
        <v>432</v>
      </c>
      <c r="B379" s="4" t="s">
        <v>95</v>
      </c>
      <c r="C379" s="32" t="s">
        <v>60</v>
      </c>
      <c r="D379" s="5">
        <v>1.291E-2</v>
      </c>
      <c r="E379" s="5">
        <v>4.196283414991421E-2</v>
      </c>
      <c r="F379" s="5">
        <v>2.9723644782302671E-2</v>
      </c>
      <c r="G379" s="5">
        <v>6.8636813385882182E-3</v>
      </c>
      <c r="H379" s="5">
        <v>2.599455216327972E-2</v>
      </c>
      <c r="I379" s="5">
        <v>4.739160996522611E-3</v>
      </c>
      <c r="J379" s="5">
        <v>0.32202390016243593</v>
      </c>
      <c r="K379" s="5">
        <v>0.48365851538077631</v>
      </c>
      <c r="L379" s="32" t="s">
        <v>15</v>
      </c>
      <c r="M379" s="32" t="s">
        <v>15</v>
      </c>
      <c r="N379" s="32" t="s">
        <v>15</v>
      </c>
      <c r="O379" s="32" t="s">
        <v>15</v>
      </c>
      <c r="P379" s="32" t="s">
        <v>15</v>
      </c>
      <c r="Q379" s="32" t="s">
        <v>15</v>
      </c>
      <c r="R379" s="32" t="s">
        <v>15</v>
      </c>
      <c r="S379" s="32" t="s">
        <v>15</v>
      </c>
      <c r="T379" s="6" t="s">
        <v>421</v>
      </c>
      <c r="U379" s="6" t="s">
        <v>17</v>
      </c>
    </row>
    <row r="380" spans="1:21" x14ac:dyDescent="0.2">
      <c r="A380" s="4" t="s">
        <v>433</v>
      </c>
      <c r="B380" s="4" t="s">
        <v>434</v>
      </c>
      <c r="C380" s="32" t="s">
        <v>60</v>
      </c>
      <c r="D380" s="5">
        <v>2.7309999999999997E-2</v>
      </c>
      <c r="E380" s="5">
        <v>0.1804296233920259</v>
      </c>
      <c r="F380" s="5">
        <v>2.9724138227740501E-2</v>
      </c>
      <c r="G380" s="5">
        <v>4.1137792279525173E-2</v>
      </c>
      <c r="H380" s="5">
        <v>0.16746699100179191</v>
      </c>
      <c r="I380" s="5">
        <v>1.937436559012673E-2</v>
      </c>
      <c r="J380" s="5">
        <v>0.57374740322635565</v>
      </c>
      <c r="K380" s="5">
        <v>0.44799473110362398</v>
      </c>
      <c r="L380" s="32" t="s">
        <v>60</v>
      </c>
      <c r="M380" s="32" t="s">
        <v>15</v>
      </c>
      <c r="N380" s="32" t="s">
        <v>15</v>
      </c>
      <c r="O380" s="32" t="s">
        <v>60</v>
      </c>
      <c r="P380" s="32" t="s">
        <v>15</v>
      </c>
      <c r="Q380" s="32" t="s">
        <v>15</v>
      </c>
      <c r="R380" s="32" t="s">
        <v>60</v>
      </c>
      <c r="S380" s="32" t="s">
        <v>15</v>
      </c>
      <c r="T380" s="6" t="s">
        <v>421</v>
      </c>
      <c r="U380" s="6" t="s">
        <v>17</v>
      </c>
    </row>
    <row r="381" spans="1:21" x14ac:dyDescent="0.2">
      <c r="A381" s="4" t="s">
        <v>435</v>
      </c>
      <c r="B381" s="4" t="s">
        <v>146</v>
      </c>
      <c r="C381" s="32" t="s">
        <v>60</v>
      </c>
      <c r="D381" s="5">
        <v>0.41039999999999999</v>
      </c>
      <c r="E381" s="5">
        <v>0.16623374181917069</v>
      </c>
      <c r="F381" s="5">
        <v>2.9820980029693842E-2</v>
      </c>
      <c r="G381" s="5">
        <v>5.3614118688134642E-2</v>
      </c>
      <c r="H381" s="5">
        <v>9.2971345674167385E-2</v>
      </c>
      <c r="I381" s="5">
        <v>1.1178637357785031E-2</v>
      </c>
      <c r="J381" s="5">
        <v>0.4683143266167244</v>
      </c>
      <c r="K381" s="5">
        <v>0.45011323261826952</v>
      </c>
      <c r="L381" s="32" t="s">
        <v>60</v>
      </c>
      <c r="M381" s="32" t="s">
        <v>15</v>
      </c>
      <c r="N381" s="32" t="s">
        <v>15</v>
      </c>
      <c r="O381" s="32" t="s">
        <v>60</v>
      </c>
      <c r="P381" s="32" t="s">
        <v>15</v>
      </c>
      <c r="Q381" s="32" t="s">
        <v>15</v>
      </c>
      <c r="R381" s="32" t="s">
        <v>15</v>
      </c>
      <c r="S381" s="32" t="s">
        <v>15</v>
      </c>
      <c r="T381" s="6" t="s">
        <v>421</v>
      </c>
      <c r="U381" s="6" t="s">
        <v>17</v>
      </c>
    </row>
    <row r="382" spans="1:21" x14ac:dyDescent="0.2">
      <c r="A382" s="4" t="s">
        <v>436</v>
      </c>
      <c r="B382" s="4" t="s">
        <v>146</v>
      </c>
      <c r="C382" s="32" t="s">
        <v>60</v>
      </c>
      <c r="D382" s="5">
        <v>8.4239999999999992E-3</v>
      </c>
      <c r="E382" s="5">
        <v>0.12937055141262041</v>
      </c>
      <c r="F382" s="5">
        <v>2.9776933950829091E-2</v>
      </c>
      <c r="G382" s="5">
        <v>9.9843798773602034E-3</v>
      </c>
      <c r="H382" s="5">
        <v>7.5835340746862448E-2</v>
      </c>
      <c r="I382" s="5">
        <v>2.096958375886224E-3</v>
      </c>
      <c r="J382" s="5">
        <v>0.46960492041927948</v>
      </c>
      <c r="K382" s="5">
        <v>0.47735781438520269</v>
      </c>
      <c r="L382" s="32" t="s">
        <v>15</v>
      </c>
      <c r="M382" s="32" t="s">
        <v>15</v>
      </c>
      <c r="N382" s="32" t="s">
        <v>15</v>
      </c>
      <c r="O382" s="32" t="s">
        <v>15</v>
      </c>
      <c r="P382" s="32" t="s">
        <v>15</v>
      </c>
      <c r="Q382" s="32" t="s">
        <v>15</v>
      </c>
      <c r="R382" s="32" t="s">
        <v>15</v>
      </c>
      <c r="S382" s="32" t="s">
        <v>15</v>
      </c>
      <c r="T382" s="6" t="s">
        <v>421</v>
      </c>
      <c r="U382" s="6" t="s">
        <v>17</v>
      </c>
    </row>
    <row r="383" spans="1:21" x14ac:dyDescent="0.2">
      <c r="A383" s="4" t="s">
        <v>437</v>
      </c>
      <c r="B383" s="4" t="s">
        <v>220</v>
      </c>
      <c r="C383" s="32" t="s">
        <v>60</v>
      </c>
      <c r="D383" s="5">
        <v>9.2350000000000002E-3</v>
      </c>
      <c r="E383" s="5">
        <v>0.118577963569619</v>
      </c>
      <c r="F383" s="5">
        <v>2.9762420260174789E-2</v>
      </c>
      <c r="G383" s="5">
        <v>1.1945639736984931E-2</v>
      </c>
      <c r="H383" s="5">
        <v>7.8964541520101544E-2</v>
      </c>
      <c r="I383" s="5">
        <v>7.4588257167289814E-3</v>
      </c>
      <c r="J383" s="5">
        <v>0.48528413378698693</v>
      </c>
      <c r="K383" s="5">
        <v>0.47853233145555979</v>
      </c>
      <c r="L383" s="32" t="s">
        <v>15</v>
      </c>
      <c r="M383" s="32" t="s">
        <v>15</v>
      </c>
      <c r="N383" s="32" t="s">
        <v>15</v>
      </c>
      <c r="O383" s="32" t="s">
        <v>15</v>
      </c>
      <c r="P383" s="32" t="s">
        <v>15</v>
      </c>
      <c r="Q383" s="32" t="s">
        <v>15</v>
      </c>
      <c r="R383" s="32" t="s">
        <v>15</v>
      </c>
      <c r="S383" s="32" t="s">
        <v>15</v>
      </c>
      <c r="T383" s="6" t="s">
        <v>421</v>
      </c>
      <c r="U383" s="6" t="s">
        <v>17</v>
      </c>
    </row>
    <row r="384" spans="1:21" x14ac:dyDescent="0.2">
      <c r="A384" s="4" t="s">
        <v>438</v>
      </c>
      <c r="B384" s="4" t="s">
        <v>220</v>
      </c>
      <c r="C384" s="32" t="s">
        <v>60</v>
      </c>
      <c r="D384" s="5">
        <v>1.0320000000000001E-2</v>
      </c>
      <c r="E384" s="5">
        <v>8.664135185788284E-2</v>
      </c>
      <c r="F384" s="5">
        <v>2.9750051502499281E-2</v>
      </c>
      <c r="G384" s="5">
        <v>1.1909212869626439E-2</v>
      </c>
      <c r="H384" s="5">
        <v>8.8377539344259251E-2</v>
      </c>
      <c r="I384" s="5">
        <v>6.1717812190324678E-3</v>
      </c>
      <c r="J384" s="5">
        <v>0.2875844901699301</v>
      </c>
      <c r="K384" s="5">
        <v>0.49534768549621988</v>
      </c>
      <c r="L384" s="32" t="s">
        <v>15</v>
      </c>
      <c r="M384" s="32" t="s">
        <v>15</v>
      </c>
      <c r="N384" s="32" t="s">
        <v>15</v>
      </c>
      <c r="O384" s="32" t="s">
        <v>15</v>
      </c>
      <c r="P384" s="32" t="s">
        <v>15</v>
      </c>
      <c r="Q384" s="32" t="s">
        <v>15</v>
      </c>
      <c r="R384" s="32" t="s">
        <v>15</v>
      </c>
      <c r="S384" s="32" t="s">
        <v>15</v>
      </c>
      <c r="T384" s="6" t="s">
        <v>405</v>
      </c>
      <c r="U384" s="6" t="s">
        <v>17</v>
      </c>
    </row>
    <row r="385" spans="1:21" x14ac:dyDescent="0.2">
      <c r="A385" s="4" t="s">
        <v>439</v>
      </c>
      <c r="B385" s="4" t="s">
        <v>220</v>
      </c>
      <c r="C385" s="32" t="s">
        <v>59</v>
      </c>
      <c r="D385" s="5">
        <v>1.0320000000000001E-2</v>
      </c>
      <c r="E385" s="5">
        <v>0.22202143895034379</v>
      </c>
      <c r="F385" s="5">
        <v>2.9752687321608962E-2</v>
      </c>
      <c r="G385" s="5">
        <v>1.6939795815793249E-2</v>
      </c>
      <c r="H385" s="5">
        <v>0.1778794629944892</v>
      </c>
      <c r="I385" s="5">
        <v>3.6979666937707878E-3</v>
      </c>
      <c r="J385" s="5">
        <v>0.61639895923117316</v>
      </c>
      <c r="K385" s="5">
        <v>0.46498646356600432</v>
      </c>
      <c r="L385" s="32" t="s">
        <v>15</v>
      </c>
      <c r="M385" s="32" t="s">
        <v>15</v>
      </c>
      <c r="N385" s="32" t="s">
        <v>15</v>
      </c>
      <c r="O385" s="32" t="s">
        <v>15</v>
      </c>
      <c r="P385" s="32" t="s">
        <v>15</v>
      </c>
      <c r="Q385" s="32" t="s">
        <v>15</v>
      </c>
      <c r="R385" s="32" t="s">
        <v>60</v>
      </c>
      <c r="S385" s="32" t="s">
        <v>15</v>
      </c>
      <c r="T385" s="6" t="s">
        <v>405</v>
      </c>
      <c r="U385" s="6" t="s">
        <v>17</v>
      </c>
    </row>
    <row r="386" spans="1:21" x14ac:dyDescent="0.2">
      <c r="A386" s="4" t="s">
        <v>440</v>
      </c>
      <c r="B386" s="4" t="s">
        <v>220</v>
      </c>
      <c r="C386" s="32" t="s">
        <v>59</v>
      </c>
      <c r="D386" s="5">
        <v>1.3780000000000001E-2</v>
      </c>
      <c r="E386" s="5">
        <v>3.5642506347189691E-2</v>
      </c>
      <c r="F386" s="5">
        <v>2.9774227264549771E-2</v>
      </c>
      <c r="G386" s="5">
        <v>7.9052541761912738E-3</v>
      </c>
      <c r="H386" s="5">
        <v>2.64760323497512E-2</v>
      </c>
      <c r="I386" s="5">
        <v>2.5700061235356328E-3</v>
      </c>
      <c r="J386" s="5">
        <v>0.38891725116980952</v>
      </c>
      <c r="K386" s="5">
        <v>0.4855387099257682</v>
      </c>
      <c r="L386" s="32" t="s">
        <v>15</v>
      </c>
      <c r="M386" s="32" t="s">
        <v>15</v>
      </c>
      <c r="N386" s="32" t="s">
        <v>15</v>
      </c>
      <c r="O386" s="32" t="s">
        <v>15</v>
      </c>
      <c r="P386" s="32" t="s">
        <v>15</v>
      </c>
      <c r="Q386" s="32" t="s">
        <v>15</v>
      </c>
      <c r="R386" s="32" t="s">
        <v>15</v>
      </c>
      <c r="S386" s="32" t="s">
        <v>15</v>
      </c>
      <c r="T386" s="6" t="s">
        <v>405</v>
      </c>
      <c r="U386" s="6" t="s">
        <v>17</v>
      </c>
    </row>
    <row r="387" spans="1:21" x14ac:dyDescent="0.2">
      <c r="A387" s="4" t="s">
        <v>441</v>
      </c>
      <c r="B387" s="4" t="s">
        <v>220</v>
      </c>
      <c r="C387" s="32" t="s">
        <v>60</v>
      </c>
      <c r="D387" s="5">
        <v>8.9800000000000005E-2</v>
      </c>
      <c r="E387" s="5">
        <v>0.12657472792786251</v>
      </c>
      <c r="F387" s="5">
        <v>2.9780212957182389E-2</v>
      </c>
      <c r="G387" s="5">
        <v>1.7559841557430522E-2</v>
      </c>
      <c r="H387" s="5">
        <v>0.1027923314995815</v>
      </c>
      <c r="I387" s="5">
        <v>2.9410859176632409E-3</v>
      </c>
      <c r="J387" s="5">
        <v>0.50824878823230191</v>
      </c>
      <c r="K387" s="5">
        <v>0.46691431587412441</v>
      </c>
      <c r="L387" s="32" t="s">
        <v>60</v>
      </c>
      <c r="M387" s="32" t="s">
        <v>15</v>
      </c>
      <c r="N387" s="32" t="s">
        <v>15</v>
      </c>
      <c r="O387" s="32" t="s">
        <v>15</v>
      </c>
      <c r="P387" s="32" t="s">
        <v>15</v>
      </c>
      <c r="Q387" s="32" t="s">
        <v>15</v>
      </c>
      <c r="R387" s="32" t="s">
        <v>15</v>
      </c>
      <c r="S387" s="32" t="s">
        <v>15</v>
      </c>
      <c r="T387" s="6" t="s">
        <v>405</v>
      </c>
      <c r="U387" s="6" t="s">
        <v>17</v>
      </c>
    </row>
    <row r="388" spans="1:21" x14ac:dyDescent="0.2">
      <c r="A388" s="4" t="s">
        <v>442</v>
      </c>
      <c r="B388" s="4" t="s">
        <v>220</v>
      </c>
      <c r="C388" s="32" t="s">
        <v>60</v>
      </c>
      <c r="D388" s="5">
        <v>8.5419999999999992E-3</v>
      </c>
      <c r="E388" s="5">
        <v>4.1172208382709838E-2</v>
      </c>
      <c r="F388" s="5">
        <v>2.9816154496461678E-2</v>
      </c>
      <c r="G388" s="5">
        <v>6.4533636447532718E-3</v>
      </c>
      <c r="H388" s="5">
        <v>3.4047619669178693E-2</v>
      </c>
      <c r="I388" s="5">
        <v>1.8620683911596801E-3</v>
      </c>
      <c r="J388" s="5">
        <v>0.38330170983398559</v>
      </c>
      <c r="K388" s="5">
        <v>0.48367041491468271</v>
      </c>
      <c r="L388" s="32" t="s">
        <v>15</v>
      </c>
      <c r="M388" s="32" t="s">
        <v>15</v>
      </c>
      <c r="N388" s="32" t="s">
        <v>15</v>
      </c>
      <c r="O388" s="32" t="s">
        <v>15</v>
      </c>
      <c r="P388" s="32" t="s">
        <v>15</v>
      </c>
      <c r="Q388" s="32" t="s">
        <v>15</v>
      </c>
      <c r="R388" s="32" t="s">
        <v>15</v>
      </c>
      <c r="S388" s="32" t="s">
        <v>15</v>
      </c>
      <c r="T388" s="6" t="s">
        <v>405</v>
      </c>
      <c r="U388" s="6" t="s">
        <v>17</v>
      </c>
    </row>
    <row r="389" spans="1:21" ht="16" thickBot="1" x14ac:dyDescent="0.25">
      <c r="A389" s="25" t="s">
        <v>443</v>
      </c>
      <c r="B389" s="25" t="s">
        <v>220</v>
      </c>
      <c r="C389" s="35" t="s">
        <v>60</v>
      </c>
      <c r="D389" s="5">
        <v>1.332E-2</v>
      </c>
      <c r="E389" s="14">
        <v>0.10244075362110321</v>
      </c>
      <c r="F389" s="14">
        <v>2.9753838614621511E-2</v>
      </c>
      <c r="G389" s="14">
        <v>8.3308243976621659E-3</v>
      </c>
      <c r="H389" s="14">
        <v>5.3651737872807588E-2</v>
      </c>
      <c r="I389" s="14">
        <v>1.172460124337835E-2</v>
      </c>
      <c r="J389" s="14">
        <v>0.48297138619865759</v>
      </c>
      <c r="K389" s="14">
        <v>0.47125945169359212</v>
      </c>
      <c r="L389" s="35" t="s">
        <v>15</v>
      </c>
      <c r="M389" s="35" t="s">
        <v>15</v>
      </c>
      <c r="N389" s="35" t="s">
        <v>15</v>
      </c>
      <c r="O389" s="35" t="s">
        <v>15</v>
      </c>
      <c r="P389" s="35" t="s">
        <v>15</v>
      </c>
      <c r="Q389" s="35" t="s">
        <v>15</v>
      </c>
      <c r="R389" s="35" t="s">
        <v>15</v>
      </c>
      <c r="S389" s="35" t="s">
        <v>15</v>
      </c>
      <c r="T389" s="15" t="s">
        <v>405</v>
      </c>
      <c r="U389" s="6" t="s">
        <v>17</v>
      </c>
    </row>
    <row r="390" spans="1:21" x14ac:dyDescent="0.2">
      <c r="A390" s="4" t="s">
        <v>444</v>
      </c>
      <c r="B390" s="4" t="s">
        <v>56</v>
      </c>
      <c r="C390" s="32" t="s">
        <v>60</v>
      </c>
      <c r="D390" s="5">
        <v>1.0210000000000002E-2</v>
      </c>
      <c r="E390" s="5">
        <v>0.17949899999999999</v>
      </c>
      <c r="F390" s="5">
        <v>2.9951999999999999E-2</v>
      </c>
      <c r="G390" s="5">
        <v>1.6372000000000001E-2</v>
      </c>
      <c r="H390" s="5">
        <v>0.127447</v>
      </c>
      <c r="I390" s="5">
        <v>1.0876E-2</v>
      </c>
      <c r="J390" s="5">
        <v>0.56200799999999995</v>
      </c>
      <c r="K390" s="5">
        <v>0.47993599999999997</v>
      </c>
      <c r="L390" s="32" t="s">
        <v>15</v>
      </c>
      <c r="M390" s="32" t="s">
        <v>15</v>
      </c>
      <c r="N390" s="32" t="s">
        <v>60</v>
      </c>
      <c r="O390" s="32" t="s">
        <v>15</v>
      </c>
      <c r="P390" s="32" t="s">
        <v>15</v>
      </c>
      <c r="Q390" s="32" t="s">
        <v>60</v>
      </c>
      <c r="R390" s="32" t="s">
        <v>60</v>
      </c>
      <c r="S390" s="32" t="s">
        <v>15</v>
      </c>
      <c r="T390" s="6" t="s">
        <v>445</v>
      </c>
      <c r="U390" s="6" t="s">
        <v>17</v>
      </c>
    </row>
    <row r="391" spans="1:21" x14ac:dyDescent="0.2">
      <c r="A391" s="4" t="s">
        <v>446</v>
      </c>
      <c r="B391" s="4" t="s">
        <v>56</v>
      </c>
      <c r="C391" s="32" t="s">
        <v>60</v>
      </c>
      <c r="D391" s="5">
        <v>1.1310000000000001E-2</v>
      </c>
      <c r="E391" s="5">
        <v>4.4102000000000002E-2</v>
      </c>
      <c r="F391" s="5">
        <v>2.9838E-2</v>
      </c>
      <c r="G391" s="5">
        <v>6.8120000000000003E-3</v>
      </c>
      <c r="H391" s="5">
        <v>2.2863000000000001E-2</v>
      </c>
      <c r="I391" s="5">
        <v>3.9909999999999998E-3</v>
      </c>
      <c r="J391" s="5">
        <v>0.40747699999999998</v>
      </c>
      <c r="K391" s="5">
        <v>0.48562699999999998</v>
      </c>
      <c r="L391" s="32" t="s">
        <v>15</v>
      </c>
      <c r="M391" s="32" t="s">
        <v>15</v>
      </c>
      <c r="N391" s="32" t="s">
        <v>15</v>
      </c>
      <c r="O391" s="32" t="s">
        <v>15</v>
      </c>
      <c r="P391" s="32" t="s">
        <v>15</v>
      </c>
      <c r="Q391" s="32" t="s">
        <v>15</v>
      </c>
      <c r="R391" s="32" t="s">
        <v>15</v>
      </c>
      <c r="S391" s="32" t="s">
        <v>15</v>
      </c>
      <c r="T391" s="6" t="s">
        <v>445</v>
      </c>
      <c r="U391" s="6" t="s">
        <v>17</v>
      </c>
    </row>
    <row r="392" spans="1:21" x14ac:dyDescent="0.2">
      <c r="A392" s="4" t="s">
        <v>447</v>
      </c>
      <c r="B392" s="4" t="s">
        <v>56</v>
      </c>
      <c r="C392" s="32" t="s">
        <v>60</v>
      </c>
      <c r="D392" s="5">
        <v>0</v>
      </c>
      <c r="E392" s="5">
        <v>7.442E-2</v>
      </c>
      <c r="F392" s="5">
        <v>2.9873E-2</v>
      </c>
      <c r="G392" s="5">
        <v>1.2939000000000001E-2</v>
      </c>
      <c r="H392" s="5">
        <v>5.57E-2</v>
      </c>
      <c r="I392" s="5">
        <v>5.7829999999999999E-3</v>
      </c>
      <c r="J392" s="5">
        <v>0.45572200000000002</v>
      </c>
      <c r="K392" s="5">
        <v>0.47162399999999999</v>
      </c>
      <c r="L392" s="32" t="s">
        <v>15</v>
      </c>
      <c r="M392" s="32" t="s">
        <v>15</v>
      </c>
      <c r="N392" s="32" t="s">
        <v>60</v>
      </c>
      <c r="O392" s="32" t="s">
        <v>15</v>
      </c>
      <c r="P392" s="32" t="s">
        <v>15</v>
      </c>
      <c r="Q392" s="32" t="s">
        <v>15</v>
      </c>
      <c r="R392" s="32" t="s">
        <v>15</v>
      </c>
      <c r="S392" s="32" t="s">
        <v>15</v>
      </c>
      <c r="T392" s="6" t="s">
        <v>445</v>
      </c>
      <c r="U392" s="6" t="s">
        <v>17</v>
      </c>
    </row>
    <row r="393" spans="1:21" x14ac:dyDescent="0.2">
      <c r="A393" s="4" t="s">
        <v>448</v>
      </c>
      <c r="B393" s="4" t="s">
        <v>56</v>
      </c>
      <c r="C393" s="32" t="s">
        <v>59</v>
      </c>
      <c r="D393" s="5">
        <v>9.4179999999999993E-3</v>
      </c>
      <c r="E393" s="5">
        <v>0.13939699999999999</v>
      </c>
      <c r="F393" s="5">
        <v>2.9949E-2</v>
      </c>
      <c r="G393" s="5">
        <v>1.8526000000000001E-2</v>
      </c>
      <c r="H393" s="5">
        <v>0.12479800000000001</v>
      </c>
      <c r="I393" s="5">
        <v>8.5859999999999999E-3</v>
      </c>
      <c r="J393" s="5">
        <v>0.52457799999999999</v>
      </c>
      <c r="K393" s="5">
        <v>0.46233800000000003</v>
      </c>
      <c r="L393" s="32" t="s">
        <v>15</v>
      </c>
      <c r="M393" s="32" t="s">
        <v>15</v>
      </c>
      <c r="N393" s="32" t="s">
        <v>60</v>
      </c>
      <c r="O393" s="32" t="s">
        <v>15</v>
      </c>
      <c r="P393" s="32" t="s">
        <v>15</v>
      </c>
      <c r="Q393" s="32" t="s">
        <v>60</v>
      </c>
      <c r="R393" s="32" t="s">
        <v>60</v>
      </c>
      <c r="S393" s="32" t="s">
        <v>15</v>
      </c>
      <c r="T393" s="6" t="s">
        <v>445</v>
      </c>
      <c r="U393" s="6" t="s">
        <v>17</v>
      </c>
    </row>
    <row r="394" spans="1:21" x14ac:dyDescent="0.2">
      <c r="A394" s="4" t="s">
        <v>449</v>
      </c>
      <c r="B394" s="4" t="s">
        <v>56</v>
      </c>
      <c r="C394" s="32" t="s">
        <v>60</v>
      </c>
      <c r="D394" s="5">
        <v>1.4019999999999999E-2</v>
      </c>
      <c r="E394" s="5">
        <v>0.14451</v>
      </c>
      <c r="F394" s="5">
        <v>2.9911E-2</v>
      </c>
      <c r="G394" s="5">
        <v>3.7851000000000003E-2</v>
      </c>
      <c r="H394" s="5">
        <v>0.13081200000000001</v>
      </c>
      <c r="I394" s="5">
        <v>1.9292E-2</v>
      </c>
      <c r="J394" s="5">
        <v>0.52790599999999999</v>
      </c>
      <c r="K394" s="5">
        <v>0.43962499999999999</v>
      </c>
      <c r="L394" s="32" t="s">
        <v>15</v>
      </c>
      <c r="M394" s="32" t="s">
        <v>15</v>
      </c>
      <c r="N394" s="32" t="s">
        <v>60</v>
      </c>
      <c r="O394" s="32" t="s">
        <v>60</v>
      </c>
      <c r="P394" s="32" t="s">
        <v>15</v>
      </c>
      <c r="Q394" s="32" t="s">
        <v>60</v>
      </c>
      <c r="R394" s="32" t="s">
        <v>60</v>
      </c>
      <c r="S394" s="32" t="s">
        <v>15</v>
      </c>
      <c r="T394" s="6" t="s">
        <v>445</v>
      </c>
      <c r="U394" s="6" t="s">
        <v>17</v>
      </c>
    </row>
    <row r="395" spans="1:21" x14ac:dyDescent="0.2">
      <c r="A395" s="4" t="s">
        <v>450</v>
      </c>
      <c r="B395" s="4" t="s">
        <v>56</v>
      </c>
      <c r="C395" s="32" t="s">
        <v>59</v>
      </c>
      <c r="D395" s="5">
        <v>9.6369999999999997E-3</v>
      </c>
      <c r="E395" s="5">
        <v>6.148E-2</v>
      </c>
      <c r="F395" s="5">
        <v>2.9850999999999999E-2</v>
      </c>
      <c r="G395" s="5">
        <v>1.0624E-2</v>
      </c>
      <c r="H395" s="5">
        <v>3.8816000000000003E-2</v>
      </c>
      <c r="I395" s="5">
        <v>5.0509999999999999E-3</v>
      </c>
      <c r="J395" s="5">
        <v>0.41663699999999998</v>
      </c>
      <c r="K395" s="5">
        <v>0.47740100000000002</v>
      </c>
      <c r="L395" s="32" t="s">
        <v>15</v>
      </c>
      <c r="M395" s="32" t="s">
        <v>15</v>
      </c>
      <c r="N395" s="32" t="s">
        <v>60</v>
      </c>
      <c r="O395" s="32" t="s">
        <v>15</v>
      </c>
      <c r="P395" s="32" t="s">
        <v>15</v>
      </c>
      <c r="Q395" s="32" t="s">
        <v>15</v>
      </c>
      <c r="R395" s="32" t="s">
        <v>15</v>
      </c>
      <c r="S395" s="32" t="s">
        <v>15</v>
      </c>
      <c r="T395" s="6" t="s">
        <v>445</v>
      </c>
      <c r="U395" s="6" t="s">
        <v>17</v>
      </c>
    </row>
    <row r="396" spans="1:21" x14ac:dyDescent="0.2">
      <c r="A396" s="4" t="s">
        <v>451</v>
      </c>
      <c r="B396" s="4" t="s">
        <v>56</v>
      </c>
      <c r="C396" s="32" t="s">
        <v>60</v>
      </c>
      <c r="D396" s="5">
        <v>1.1180000000000001E-2</v>
      </c>
      <c r="E396" s="5">
        <v>2.5270000000000001E-2</v>
      </c>
      <c r="F396" s="5">
        <v>2.9772E-2</v>
      </c>
      <c r="G396" s="5">
        <v>9.9089999999999994E-3</v>
      </c>
      <c r="H396" s="5">
        <v>1.367E-2</v>
      </c>
      <c r="I396" s="5">
        <v>5.4330000000000003E-3</v>
      </c>
      <c r="J396" s="5">
        <v>0.39060499999999998</v>
      </c>
      <c r="K396" s="5">
        <v>0.494753</v>
      </c>
      <c r="L396" s="32" t="s">
        <v>15</v>
      </c>
      <c r="M396" s="32" t="s">
        <v>15</v>
      </c>
      <c r="N396" s="32" t="s">
        <v>15</v>
      </c>
      <c r="O396" s="32" t="s">
        <v>15</v>
      </c>
      <c r="P396" s="32" t="s">
        <v>15</v>
      </c>
      <c r="Q396" s="32" t="s">
        <v>15</v>
      </c>
      <c r="R396" s="32" t="s">
        <v>15</v>
      </c>
      <c r="S396" s="32" t="s">
        <v>15</v>
      </c>
      <c r="T396" s="6" t="s">
        <v>445</v>
      </c>
      <c r="U396" s="6" t="s">
        <v>17</v>
      </c>
    </row>
    <row r="397" spans="1:21" x14ac:dyDescent="0.2">
      <c r="A397" s="4" t="s">
        <v>452</v>
      </c>
      <c r="B397" s="4" t="s">
        <v>56</v>
      </c>
      <c r="C397" s="32" t="s">
        <v>59</v>
      </c>
      <c r="D397" s="5">
        <v>9.0939999999999997E-3</v>
      </c>
      <c r="E397" s="5">
        <v>5.5899999999999998E-2</v>
      </c>
      <c r="F397" s="5">
        <v>2.9812000000000002E-2</v>
      </c>
      <c r="G397" s="5">
        <v>1.2803999999999999E-2</v>
      </c>
      <c r="H397" s="5">
        <v>3.7718000000000002E-2</v>
      </c>
      <c r="I397" s="5">
        <v>7.3610000000000004E-3</v>
      </c>
      <c r="J397" s="5">
        <v>0.421462</v>
      </c>
      <c r="K397" s="5">
        <v>0.475132</v>
      </c>
      <c r="L397" s="32" t="s">
        <v>15</v>
      </c>
      <c r="M397" s="32" t="s">
        <v>15</v>
      </c>
      <c r="N397" s="32" t="s">
        <v>15</v>
      </c>
      <c r="O397" s="32" t="s">
        <v>15</v>
      </c>
      <c r="P397" s="32" t="s">
        <v>15</v>
      </c>
      <c r="Q397" s="32" t="s">
        <v>15</v>
      </c>
      <c r="R397" s="32" t="s">
        <v>15</v>
      </c>
      <c r="S397" s="32" t="s">
        <v>15</v>
      </c>
      <c r="T397" s="6" t="s">
        <v>445</v>
      </c>
      <c r="U397" s="6" t="s">
        <v>17</v>
      </c>
    </row>
    <row r="398" spans="1:21" x14ac:dyDescent="0.2">
      <c r="A398" s="4" t="s">
        <v>453</v>
      </c>
      <c r="B398" s="4" t="s">
        <v>220</v>
      </c>
      <c r="C398" s="32" t="s">
        <v>59</v>
      </c>
      <c r="D398" s="5">
        <v>1.3769999999999999E-2</v>
      </c>
      <c r="E398" s="5">
        <v>5.8113999999999999E-2</v>
      </c>
      <c r="F398" s="5">
        <v>2.9725999999999999E-2</v>
      </c>
      <c r="G398" s="5">
        <v>1.379E-2</v>
      </c>
      <c r="H398" s="5">
        <v>5.6483999999999999E-2</v>
      </c>
      <c r="I398" s="5">
        <v>6.4520000000000003E-3</v>
      </c>
      <c r="J398" s="5">
        <v>0.34334300000000001</v>
      </c>
      <c r="K398" s="5">
        <v>0.50689099999999998</v>
      </c>
      <c r="L398" s="32" t="s">
        <v>15</v>
      </c>
      <c r="M398" s="32" t="s">
        <v>15</v>
      </c>
      <c r="N398" s="32" t="s">
        <v>15</v>
      </c>
      <c r="O398" s="32" t="s">
        <v>15</v>
      </c>
      <c r="P398" s="32" t="s">
        <v>15</v>
      </c>
      <c r="Q398" s="32" t="s">
        <v>15</v>
      </c>
      <c r="R398" s="32" t="s">
        <v>15</v>
      </c>
      <c r="S398" s="32" t="s">
        <v>60</v>
      </c>
      <c r="T398" s="6" t="s">
        <v>454</v>
      </c>
      <c r="U398" s="6" t="s">
        <v>17</v>
      </c>
    </row>
    <row r="399" spans="1:21" x14ac:dyDescent="0.2">
      <c r="A399" s="4" t="s">
        <v>455</v>
      </c>
      <c r="B399" s="4" t="s">
        <v>220</v>
      </c>
      <c r="C399" s="32" t="s">
        <v>59</v>
      </c>
      <c r="D399" s="5">
        <v>1.1850000000000001E-2</v>
      </c>
      <c r="E399" s="5">
        <v>0.28155999999999998</v>
      </c>
      <c r="F399" s="5">
        <v>2.9856000000000001E-2</v>
      </c>
      <c r="G399" s="5">
        <v>3.6490000000000002E-2</v>
      </c>
      <c r="H399" s="5">
        <v>0.24019099999999999</v>
      </c>
      <c r="I399" s="5">
        <v>1.6468E-2</v>
      </c>
      <c r="J399" s="5">
        <v>0.65442</v>
      </c>
      <c r="K399" s="5">
        <v>0.43614900000000001</v>
      </c>
      <c r="L399" s="32" t="s">
        <v>15</v>
      </c>
      <c r="M399" s="32" t="s">
        <v>60</v>
      </c>
      <c r="N399" s="32" t="s">
        <v>60</v>
      </c>
      <c r="O399" s="32" t="s">
        <v>60</v>
      </c>
      <c r="P399" s="32" t="s">
        <v>15</v>
      </c>
      <c r="Q399" s="32" t="s">
        <v>60</v>
      </c>
      <c r="R399" s="32" t="s">
        <v>60</v>
      </c>
      <c r="S399" s="32" t="s">
        <v>15</v>
      </c>
      <c r="T399" s="6" t="s">
        <v>454</v>
      </c>
      <c r="U399" s="6" t="s">
        <v>17</v>
      </c>
    </row>
    <row r="400" spans="1:21" x14ac:dyDescent="0.2">
      <c r="A400" s="4" t="s">
        <v>456</v>
      </c>
      <c r="B400" s="4" t="s">
        <v>220</v>
      </c>
      <c r="C400" s="32" t="s">
        <v>59</v>
      </c>
      <c r="D400" s="5">
        <v>1.456E-2</v>
      </c>
      <c r="E400" s="5">
        <v>6.8689E-2</v>
      </c>
      <c r="F400" s="5">
        <v>2.9790000000000001E-2</v>
      </c>
      <c r="G400" s="5">
        <v>6.5680000000000001E-3</v>
      </c>
      <c r="H400" s="5">
        <v>4.0971E-2</v>
      </c>
      <c r="I400" s="5">
        <v>3.375E-3</v>
      </c>
      <c r="J400" s="5">
        <v>0.42709999999999998</v>
      </c>
      <c r="K400" s="5">
        <v>0.48719000000000001</v>
      </c>
      <c r="L400" s="32" t="s">
        <v>15</v>
      </c>
      <c r="M400" s="32" t="s">
        <v>15</v>
      </c>
      <c r="N400" s="32" t="s">
        <v>15</v>
      </c>
      <c r="O400" s="32" t="s">
        <v>15</v>
      </c>
      <c r="P400" s="32" t="s">
        <v>15</v>
      </c>
      <c r="Q400" s="32" t="s">
        <v>15</v>
      </c>
      <c r="R400" s="32" t="s">
        <v>15</v>
      </c>
      <c r="S400" s="32" t="s">
        <v>15</v>
      </c>
      <c r="T400" s="6" t="s">
        <v>454</v>
      </c>
      <c r="U400" s="6" t="s">
        <v>17</v>
      </c>
    </row>
    <row r="401" spans="1:21" x14ac:dyDescent="0.2">
      <c r="A401" s="4" t="s">
        <v>457</v>
      </c>
      <c r="B401" s="4" t="s">
        <v>220</v>
      </c>
      <c r="C401" s="32" t="s">
        <v>59</v>
      </c>
      <c r="D401" s="5">
        <v>0.06</v>
      </c>
      <c r="E401" s="5">
        <v>7.6572000000000001E-2</v>
      </c>
      <c r="F401" s="5">
        <v>2.9763000000000001E-2</v>
      </c>
      <c r="G401" s="5">
        <v>8.7950000000000007E-3</v>
      </c>
      <c r="H401" s="5">
        <v>5.8594E-2</v>
      </c>
      <c r="I401" s="5">
        <v>4.0200000000000001E-3</v>
      </c>
      <c r="J401" s="5">
        <v>0.456901</v>
      </c>
      <c r="K401" s="5">
        <v>0.49140499999999998</v>
      </c>
      <c r="L401" s="32" t="s">
        <v>60</v>
      </c>
      <c r="M401" s="32" t="s">
        <v>15</v>
      </c>
      <c r="N401" s="32" t="s">
        <v>15</v>
      </c>
      <c r="O401" s="32" t="s">
        <v>15</v>
      </c>
      <c r="P401" s="32" t="s">
        <v>15</v>
      </c>
      <c r="Q401" s="32" t="s">
        <v>15</v>
      </c>
      <c r="R401" s="32" t="s">
        <v>15</v>
      </c>
      <c r="S401" s="32" t="s">
        <v>15</v>
      </c>
      <c r="T401" s="6" t="s">
        <v>454</v>
      </c>
      <c r="U401" s="6" t="s">
        <v>17</v>
      </c>
    </row>
    <row r="402" spans="1:21" x14ac:dyDescent="0.2">
      <c r="A402" s="7" t="s">
        <v>458</v>
      </c>
      <c r="B402" s="4" t="s">
        <v>56</v>
      </c>
      <c r="C402" s="32" t="s">
        <v>60</v>
      </c>
      <c r="D402" s="5">
        <v>2.2450000000000001E-2</v>
      </c>
      <c r="E402" s="5">
        <v>0.14491899999999999</v>
      </c>
      <c r="F402" s="5">
        <v>2.9870000000000001E-2</v>
      </c>
      <c r="G402" s="5">
        <v>1.0439E-2</v>
      </c>
      <c r="H402" s="5">
        <v>9.0814000000000006E-2</v>
      </c>
      <c r="I402" s="5">
        <v>6.5770000000000004E-3</v>
      </c>
      <c r="J402" s="5">
        <v>0.48500700000000002</v>
      </c>
      <c r="K402" s="5">
        <v>0.48309400000000002</v>
      </c>
      <c r="L402" s="32" t="s">
        <v>60</v>
      </c>
      <c r="M402" s="32" t="s">
        <v>15</v>
      </c>
      <c r="N402" s="33" t="s">
        <v>60</v>
      </c>
      <c r="O402" s="32" t="s">
        <v>15</v>
      </c>
      <c r="P402" s="32" t="s">
        <v>15</v>
      </c>
      <c r="Q402" s="32" t="s">
        <v>15</v>
      </c>
      <c r="R402" s="32" t="s">
        <v>15</v>
      </c>
      <c r="S402" s="32" t="s">
        <v>15</v>
      </c>
      <c r="T402" s="6" t="s">
        <v>459</v>
      </c>
      <c r="U402" s="6" t="s">
        <v>17</v>
      </c>
    </row>
    <row r="403" spans="1:21" x14ac:dyDescent="0.2">
      <c r="A403" s="7" t="s">
        <v>460</v>
      </c>
      <c r="B403" s="4" t="s">
        <v>56</v>
      </c>
      <c r="C403" s="32" t="s">
        <v>60</v>
      </c>
      <c r="D403" s="5">
        <v>1.5900000000000001E-2</v>
      </c>
      <c r="E403" s="5">
        <v>6.5547999999999995E-2</v>
      </c>
      <c r="F403" s="5">
        <v>2.9825000000000001E-2</v>
      </c>
      <c r="G403" s="5">
        <v>1.1912000000000001E-2</v>
      </c>
      <c r="H403" s="5">
        <v>6.6812999999999997E-2</v>
      </c>
      <c r="I403" s="5">
        <v>9.4269999999999996E-3</v>
      </c>
      <c r="J403" s="5">
        <v>0.34757500000000002</v>
      </c>
      <c r="K403" s="5">
        <v>0.48616500000000001</v>
      </c>
      <c r="L403" s="32" t="s">
        <v>15</v>
      </c>
      <c r="M403" s="32" t="s">
        <v>15</v>
      </c>
      <c r="N403" s="33" t="s">
        <v>15</v>
      </c>
      <c r="O403" s="32" t="s">
        <v>15</v>
      </c>
      <c r="P403" s="32" t="s">
        <v>15</v>
      </c>
      <c r="Q403" s="32" t="s">
        <v>15</v>
      </c>
      <c r="R403" s="32" t="s">
        <v>15</v>
      </c>
      <c r="S403" s="32" t="s">
        <v>15</v>
      </c>
      <c r="T403" s="6" t="s">
        <v>459</v>
      </c>
      <c r="U403" s="6" t="s">
        <v>17</v>
      </c>
    </row>
    <row r="404" spans="1:21" x14ac:dyDescent="0.2">
      <c r="A404" s="7" t="s">
        <v>461</v>
      </c>
      <c r="B404" s="4" t="s">
        <v>56</v>
      </c>
      <c r="C404" s="32" t="s">
        <v>60</v>
      </c>
      <c r="D404" s="5">
        <v>5.757E-3</v>
      </c>
      <c r="E404" s="5">
        <v>5.7154000000000003E-2</v>
      </c>
      <c r="F404" s="5">
        <v>2.9832000000000001E-2</v>
      </c>
      <c r="G404" s="5">
        <v>6.6309999999999997E-3</v>
      </c>
      <c r="H404" s="5">
        <v>3.7087000000000002E-2</v>
      </c>
      <c r="I404" s="5">
        <v>3.4229999999999998E-3</v>
      </c>
      <c r="J404" s="5">
        <v>0.36835099999999998</v>
      </c>
      <c r="K404" s="5">
        <v>0.48475099999999999</v>
      </c>
      <c r="L404" s="32" t="s">
        <v>15</v>
      </c>
      <c r="M404" s="32" t="s">
        <v>15</v>
      </c>
      <c r="N404" s="33" t="s">
        <v>15</v>
      </c>
      <c r="O404" s="32" t="s">
        <v>15</v>
      </c>
      <c r="P404" s="32" t="s">
        <v>15</v>
      </c>
      <c r="Q404" s="32" t="s">
        <v>15</v>
      </c>
      <c r="R404" s="32" t="s">
        <v>15</v>
      </c>
      <c r="S404" s="32" t="s">
        <v>15</v>
      </c>
      <c r="T404" s="6" t="s">
        <v>459</v>
      </c>
      <c r="U404" s="6" t="s">
        <v>17</v>
      </c>
    </row>
    <row r="405" spans="1:21" x14ac:dyDescent="0.2">
      <c r="A405" s="7" t="s">
        <v>462</v>
      </c>
      <c r="B405" s="4" t="s">
        <v>56</v>
      </c>
      <c r="C405" s="32" t="s">
        <v>60</v>
      </c>
      <c r="D405" s="5">
        <v>9.4070000000000004E-3</v>
      </c>
      <c r="E405" s="5">
        <v>4.9078999999999998E-2</v>
      </c>
      <c r="F405" s="5">
        <v>2.9843999999999999E-2</v>
      </c>
      <c r="G405" s="5">
        <v>6.4330000000000003E-3</v>
      </c>
      <c r="H405" s="5">
        <v>2.8962000000000002E-2</v>
      </c>
      <c r="I405" s="5">
        <v>3.9100000000000003E-3</v>
      </c>
      <c r="J405" s="5">
        <v>0.36083999999999999</v>
      </c>
      <c r="K405" s="5">
        <v>0.48805199999999999</v>
      </c>
      <c r="L405" s="32" t="s">
        <v>15</v>
      </c>
      <c r="M405" s="32" t="s">
        <v>15</v>
      </c>
      <c r="N405" s="33" t="s">
        <v>60</v>
      </c>
      <c r="O405" s="32" t="s">
        <v>15</v>
      </c>
      <c r="P405" s="32" t="s">
        <v>15</v>
      </c>
      <c r="Q405" s="32" t="s">
        <v>15</v>
      </c>
      <c r="R405" s="32" t="s">
        <v>15</v>
      </c>
      <c r="S405" s="32" t="s">
        <v>15</v>
      </c>
      <c r="T405" s="6" t="s">
        <v>459</v>
      </c>
      <c r="U405" s="6" t="s">
        <v>17</v>
      </c>
    </row>
    <row r="406" spans="1:21" x14ac:dyDescent="0.2">
      <c r="A406" s="7" t="s">
        <v>463</v>
      </c>
      <c r="B406" s="4" t="s">
        <v>56</v>
      </c>
      <c r="C406" s="32" t="s">
        <v>59</v>
      </c>
      <c r="D406" s="5">
        <v>7.9930000000000001E-3</v>
      </c>
      <c r="E406" s="5">
        <v>5.4465E-2</v>
      </c>
      <c r="F406" s="5">
        <v>2.9871999999999999E-2</v>
      </c>
      <c r="G406" s="5">
        <v>1.6015000000000001E-2</v>
      </c>
      <c r="H406" s="5">
        <v>6.1830999999999997E-2</v>
      </c>
      <c r="I406" s="5">
        <v>7.2220000000000001E-3</v>
      </c>
      <c r="J406" s="5">
        <v>0.39313700000000001</v>
      </c>
      <c r="K406" s="5">
        <v>0.472555</v>
      </c>
      <c r="L406" s="32" t="s">
        <v>15</v>
      </c>
      <c r="M406" s="32" t="s">
        <v>15</v>
      </c>
      <c r="N406" s="33" t="s">
        <v>60</v>
      </c>
      <c r="O406" s="32" t="s">
        <v>15</v>
      </c>
      <c r="P406" s="32" t="s">
        <v>15</v>
      </c>
      <c r="Q406" s="32" t="s">
        <v>15</v>
      </c>
      <c r="R406" s="32" t="s">
        <v>15</v>
      </c>
      <c r="S406" s="32" t="s">
        <v>15</v>
      </c>
      <c r="T406" s="6" t="s">
        <v>459</v>
      </c>
      <c r="U406" s="6" t="s">
        <v>17</v>
      </c>
    </row>
    <row r="407" spans="1:21" x14ac:dyDescent="0.2">
      <c r="A407" s="7" t="s">
        <v>464</v>
      </c>
      <c r="B407" s="4" t="s">
        <v>56</v>
      </c>
      <c r="C407" s="32" t="s">
        <v>60</v>
      </c>
      <c r="D407" s="5">
        <v>3.9699999999999999E-2</v>
      </c>
      <c r="E407" s="5">
        <v>2.0879999999999999E-2</v>
      </c>
      <c r="F407" s="5">
        <v>2.9793E-2</v>
      </c>
      <c r="G407" s="5">
        <v>6.0239999999999998E-3</v>
      </c>
      <c r="H407" s="5">
        <v>5.633E-3</v>
      </c>
      <c r="I407" s="5">
        <v>4.032E-3</v>
      </c>
      <c r="J407" s="5">
        <v>0.36057699999999998</v>
      </c>
      <c r="K407" s="5">
        <v>0.49017300000000003</v>
      </c>
      <c r="L407" s="32" t="s">
        <v>60</v>
      </c>
      <c r="M407" s="32" t="s">
        <v>15</v>
      </c>
      <c r="N407" s="33" t="s">
        <v>15</v>
      </c>
      <c r="O407" s="32" t="s">
        <v>15</v>
      </c>
      <c r="P407" s="32" t="s">
        <v>15</v>
      </c>
      <c r="Q407" s="32" t="s">
        <v>15</v>
      </c>
      <c r="R407" s="32" t="s">
        <v>15</v>
      </c>
      <c r="S407" s="32" t="s">
        <v>15</v>
      </c>
      <c r="T407" s="6" t="s">
        <v>459</v>
      </c>
      <c r="U407" s="6" t="s">
        <v>17</v>
      </c>
    </row>
    <row r="408" spans="1:21" x14ac:dyDescent="0.2">
      <c r="A408" s="4" t="s">
        <v>465</v>
      </c>
      <c r="B408" s="4" t="s">
        <v>56</v>
      </c>
      <c r="C408" s="33" t="s">
        <v>60</v>
      </c>
      <c r="D408" s="5">
        <v>1.4579999999999999E-2</v>
      </c>
      <c r="E408" s="5">
        <v>0.22897551041687231</v>
      </c>
      <c r="F408" s="5">
        <v>2.942630245341198E-2</v>
      </c>
      <c r="G408" s="5">
        <v>2.39435017395562E-2</v>
      </c>
      <c r="H408" s="5">
        <v>0.30154399933838261</v>
      </c>
      <c r="I408" s="5">
        <v>2.1512996350162239E-2</v>
      </c>
      <c r="J408" s="5">
        <v>0.16207498173853399</v>
      </c>
      <c r="K408" s="5">
        <v>0.5227801355662719</v>
      </c>
      <c r="L408" s="32" t="s">
        <v>15</v>
      </c>
      <c r="M408" s="32" t="s">
        <v>60</v>
      </c>
      <c r="N408" s="32" t="s">
        <v>15</v>
      </c>
      <c r="O408" s="32" t="s">
        <v>60</v>
      </c>
      <c r="P408" s="32" t="s">
        <v>60</v>
      </c>
      <c r="Q408" s="32" t="s">
        <v>60</v>
      </c>
      <c r="R408" s="32" t="s">
        <v>15</v>
      </c>
      <c r="S408" s="32" t="s">
        <v>60</v>
      </c>
      <c r="T408" s="6" t="s">
        <v>466</v>
      </c>
      <c r="U408" s="6" t="s">
        <v>204</v>
      </c>
    </row>
    <row r="409" spans="1:21" x14ac:dyDescent="0.2">
      <c r="A409" s="7" t="s">
        <v>467</v>
      </c>
      <c r="B409" s="4" t="s">
        <v>56</v>
      </c>
      <c r="C409" s="32" t="s">
        <v>15</v>
      </c>
      <c r="D409" s="5">
        <v>1.3259999999999999E-2</v>
      </c>
      <c r="E409" s="5">
        <v>7.1549000000000001E-2</v>
      </c>
      <c r="F409" s="5">
        <v>2.9760000000000002E-2</v>
      </c>
      <c r="G409" s="5">
        <v>1.5487000000000001E-2</v>
      </c>
      <c r="H409" s="5">
        <v>6.5061999999999995E-2</v>
      </c>
      <c r="I409" s="5">
        <v>7.5719999999999997E-3</v>
      </c>
      <c r="J409" s="5">
        <v>0.29006199999999999</v>
      </c>
      <c r="K409" s="5">
        <v>0.51044999999999996</v>
      </c>
      <c r="L409" s="32" t="s">
        <v>15</v>
      </c>
      <c r="M409" s="32" t="s">
        <v>15</v>
      </c>
      <c r="N409" s="33" t="s">
        <v>15</v>
      </c>
      <c r="O409" s="32" t="s">
        <v>15</v>
      </c>
      <c r="P409" s="32" t="s">
        <v>15</v>
      </c>
      <c r="Q409" s="32" t="s">
        <v>15</v>
      </c>
      <c r="R409" s="32" t="s">
        <v>15</v>
      </c>
      <c r="S409" s="32" t="s">
        <v>60</v>
      </c>
      <c r="T409" s="6" t="s">
        <v>459</v>
      </c>
      <c r="U409" s="6" t="s">
        <v>17</v>
      </c>
    </row>
    <row r="410" spans="1:21" x14ac:dyDescent="0.2">
      <c r="A410" s="7" t="s">
        <v>468</v>
      </c>
      <c r="B410" s="4" t="s">
        <v>56</v>
      </c>
      <c r="C410" s="32" t="s">
        <v>59</v>
      </c>
      <c r="D410" s="5">
        <v>6.8900000000000003E-3</v>
      </c>
      <c r="E410" s="5">
        <v>4.2509999999999999E-2</v>
      </c>
      <c r="F410" s="5">
        <v>2.9756000000000001E-2</v>
      </c>
      <c r="G410" s="5">
        <v>1.754E-2</v>
      </c>
      <c r="H410" s="5">
        <v>4.4604999999999999E-2</v>
      </c>
      <c r="I410" s="5">
        <v>7.9769999999999997E-3</v>
      </c>
      <c r="J410" s="5">
        <v>0.34039700000000001</v>
      </c>
      <c r="K410" s="5">
        <v>0.51532</v>
      </c>
      <c r="L410" s="32" t="s">
        <v>15</v>
      </c>
      <c r="M410" s="32" t="s">
        <v>15</v>
      </c>
      <c r="N410" s="33" t="s">
        <v>15</v>
      </c>
      <c r="O410" s="32" t="s">
        <v>15</v>
      </c>
      <c r="P410" s="32" t="s">
        <v>15</v>
      </c>
      <c r="Q410" s="32" t="s">
        <v>15</v>
      </c>
      <c r="R410" s="32" t="s">
        <v>15</v>
      </c>
      <c r="S410" s="32" t="s">
        <v>60</v>
      </c>
      <c r="T410" s="6" t="s">
        <v>459</v>
      </c>
      <c r="U410" s="6" t="s">
        <v>17</v>
      </c>
    </row>
    <row r="411" spans="1:21" x14ac:dyDescent="0.2">
      <c r="A411" s="7" t="s">
        <v>469</v>
      </c>
      <c r="B411" s="4" t="s">
        <v>56</v>
      </c>
      <c r="C411" s="32" t="s">
        <v>60</v>
      </c>
      <c r="D411" s="5">
        <v>1.1310000000000001E-2</v>
      </c>
      <c r="E411" s="5">
        <v>4.4676E-2</v>
      </c>
      <c r="F411" s="5">
        <v>2.9822999999999999E-2</v>
      </c>
      <c r="G411" s="5">
        <v>7.3530000000000002E-3</v>
      </c>
      <c r="H411" s="5">
        <v>2.3377999999999999E-2</v>
      </c>
      <c r="I411" s="5">
        <v>4.8669999999999998E-3</v>
      </c>
      <c r="J411" s="5">
        <v>0.381548</v>
      </c>
      <c r="K411" s="5">
        <v>0.487286</v>
      </c>
      <c r="L411" s="32" t="s">
        <v>15</v>
      </c>
      <c r="M411" s="32" t="s">
        <v>15</v>
      </c>
      <c r="N411" s="33" t="s">
        <v>15</v>
      </c>
      <c r="O411" s="32" t="s">
        <v>15</v>
      </c>
      <c r="P411" s="32" t="s">
        <v>15</v>
      </c>
      <c r="Q411" s="32" t="s">
        <v>15</v>
      </c>
      <c r="R411" s="32" t="s">
        <v>15</v>
      </c>
      <c r="S411" s="32" t="s">
        <v>15</v>
      </c>
      <c r="T411" s="6" t="s">
        <v>459</v>
      </c>
      <c r="U411" s="6" t="s">
        <v>17</v>
      </c>
    </row>
    <row r="412" spans="1:21" x14ac:dyDescent="0.2">
      <c r="A412" s="4" t="s">
        <v>470</v>
      </c>
      <c r="B412" s="4" t="s">
        <v>95</v>
      </c>
      <c r="C412" s="32" t="s">
        <v>60</v>
      </c>
      <c r="D412" s="5">
        <v>8.7849999999999994E-3</v>
      </c>
      <c r="E412" s="5">
        <v>9.9850999999999995E-2</v>
      </c>
      <c r="F412" s="5">
        <v>2.9515E-2</v>
      </c>
      <c r="G412" s="5">
        <v>1.4236E-2</v>
      </c>
      <c r="H412" s="5">
        <v>5.4801999999999997E-2</v>
      </c>
      <c r="I412" s="5">
        <v>1.5115999999999999E-2</v>
      </c>
      <c r="J412" s="5">
        <v>0.42957699999999999</v>
      </c>
      <c r="K412" s="5">
        <v>0.48985699999999999</v>
      </c>
      <c r="L412" s="32" t="s">
        <v>15</v>
      </c>
      <c r="M412" s="32" t="s">
        <v>15</v>
      </c>
      <c r="N412" s="32" t="s">
        <v>15</v>
      </c>
      <c r="O412" s="32" t="s">
        <v>15</v>
      </c>
      <c r="P412" s="32" t="s">
        <v>15</v>
      </c>
      <c r="Q412" s="32" t="s">
        <v>15</v>
      </c>
      <c r="R412" s="32" t="s">
        <v>15</v>
      </c>
      <c r="S412" s="32" t="s">
        <v>15</v>
      </c>
      <c r="T412" s="6" t="s">
        <v>471</v>
      </c>
      <c r="U412" s="6" t="s">
        <v>204</v>
      </c>
    </row>
    <row r="413" spans="1:21" x14ac:dyDescent="0.2">
      <c r="A413" s="7" t="s">
        <v>472</v>
      </c>
      <c r="B413" s="4" t="s">
        <v>95</v>
      </c>
      <c r="C413" s="32" t="s">
        <v>60</v>
      </c>
      <c r="D413" s="5">
        <v>1.0170000000000002E-2</v>
      </c>
      <c r="E413" s="5">
        <v>0.174843</v>
      </c>
      <c r="F413" s="5">
        <v>2.9843999999999999E-2</v>
      </c>
      <c r="G413" s="5">
        <v>1.0907999999999999E-2</v>
      </c>
      <c r="H413" s="5">
        <v>0.10417700000000001</v>
      </c>
      <c r="I413" s="5">
        <v>6.4140000000000004E-3</v>
      </c>
      <c r="J413" s="5">
        <v>0.55616399999999999</v>
      </c>
      <c r="K413" s="5">
        <v>0.47598200000000002</v>
      </c>
      <c r="L413" s="32" t="s">
        <v>15</v>
      </c>
      <c r="M413" s="32" t="s">
        <v>15</v>
      </c>
      <c r="N413" s="33" t="s">
        <v>60</v>
      </c>
      <c r="O413" s="32" t="s">
        <v>15</v>
      </c>
      <c r="P413" s="32" t="s">
        <v>15</v>
      </c>
      <c r="Q413" s="32" t="s">
        <v>15</v>
      </c>
      <c r="R413" s="32" t="s">
        <v>60</v>
      </c>
      <c r="S413" s="32" t="s">
        <v>15</v>
      </c>
      <c r="T413" s="6" t="s">
        <v>459</v>
      </c>
      <c r="U413" s="6" t="s">
        <v>17</v>
      </c>
    </row>
    <row r="414" spans="1:21" x14ac:dyDescent="0.2">
      <c r="A414" s="7" t="s">
        <v>473</v>
      </c>
      <c r="B414" s="4" t="s">
        <v>56</v>
      </c>
      <c r="C414" s="32" t="s">
        <v>59</v>
      </c>
      <c r="D414" s="5">
        <v>0</v>
      </c>
      <c r="E414" s="5">
        <v>3.5088000000000001E-2</v>
      </c>
      <c r="F414" s="5">
        <v>2.9811000000000001E-2</v>
      </c>
      <c r="G414" s="5">
        <v>1.2113000000000001E-2</v>
      </c>
      <c r="H414" s="5">
        <v>1.8055999999999999E-2</v>
      </c>
      <c r="I414" s="5">
        <v>6.8120000000000003E-3</v>
      </c>
      <c r="J414" s="5">
        <v>0.362813</v>
      </c>
      <c r="K414" s="5">
        <v>0.48365799999999998</v>
      </c>
      <c r="L414" s="32" t="s">
        <v>15</v>
      </c>
      <c r="M414" s="32" t="s">
        <v>15</v>
      </c>
      <c r="N414" s="33" t="s">
        <v>15</v>
      </c>
      <c r="O414" s="32" t="s">
        <v>15</v>
      </c>
      <c r="P414" s="32" t="s">
        <v>15</v>
      </c>
      <c r="Q414" s="32" t="s">
        <v>15</v>
      </c>
      <c r="R414" s="32" t="s">
        <v>15</v>
      </c>
      <c r="S414" s="32" t="s">
        <v>15</v>
      </c>
      <c r="T414" s="6" t="s">
        <v>459</v>
      </c>
      <c r="U414" s="6" t="s">
        <v>17</v>
      </c>
    </row>
    <row r="415" spans="1:21" x14ac:dyDescent="0.2">
      <c r="A415" s="7" t="s">
        <v>474</v>
      </c>
      <c r="B415" s="4" t="s">
        <v>220</v>
      </c>
      <c r="C415" s="32" t="s">
        <v>59</v>
      </c>
      <c r="D415" s="5">
        <v>9.0950000000000007E-3</v>
      </c>
      <c r="E415" s="5">
        <v>7.2608000000000006E-2</v>
      </c>
      <c r="F415" s="5">
        <v>2.9798999999999999E-2</v>
      </c>
      <c r="G415" s="5">
        <v>6.463E-3</v>
      </c>
      <c r="H415" s="5">
        <v>4.8014000000000001E-2</v>
      </c>
      <c r="I415" s="5">
        <v>1.3140000000000001E-3</v>
      </c>
      <c r="J415" s="5">
        <v>0.377382</v>
      </c>
      <c r="K415" s="5">
        <v>0.49096800000000002</v>
      </c>
      <c r="L415" s="32" t="s">
        <v>15</v>
      </c>
      <c r="M415" s="32" t="s">
        <v>15</v>
      </c>
      <c r="N415" s="33" t="s">
        <v>15</v>
      </c>
      <c r="O415" s="32" t="s">
        <v>15</v>
      </c>
      <c r="P415" s="32" t="s">
        <v>15</v>
      </c>
      <c r="Q415" s="32" t="s">
        <v>15</v>
      </c>
      <c r="R415" s="32" t="s">
        <v>15</v>
      </c>
      <c r="S415" s="32" t="s">
        <v>15</v>
      </c>
      <c r="T415" s="6" t="s">
        <v>459</v>
      </c>
      <c r="U415" s="6" t="s">
        <v>17</v>
      </c>
    </row>
    <row r="416" spans="1:21" x14ac:dyDescent="0.2">
      <c r="A416" s="4" t="s">
        <v>475</v>
      </c>
      <c r="B416" s="4" t="s">
        <v>56</v>
      </c>
      <c r="C416" s="33" t="s">
        <v>60</v>
      </c>
      <c r="D416" s="5">
        <v>9.7179999999999992E-3</v>
      </c>
      <c r="E416" s="5">
        <v>0.15581894541448191</v>
      </c>
      <c r="F416" s="5">
        <v>2.9531529240360319E-2</v>
      </c>
      <c r="G416" s="5">
        <v>2.2873268646421929E-2</v>
      </c>
      <c r="H416" s="5">
        <v>0.13857120867180839</v>
      </c>
      <c r="I416" s="5">
        <v>2.1885982945452392E-2</v>
      </c>
      <c r="J416" s="5">
        <v>0.2231659591908926</v>
      </c>
      <c r="K416" s="5">
        <v>0.51765591538009559</v>
      </c>
      <c r="L416" s="32" t="s">
        <v>15</v>
      </c>
      <c r="M416" s="32" t="s">
        <v>15</v>
      </c>
      <c r="N416" s="32" t="s">
        <v>15</v>
      </c>
      <c r="O416" s="32" t="s">
        <v>60</v>
      </c>
      <c r="P416" s="32" t="s">
        <v>15</v>
      </c>
      <c r="Q416" s="32" t="s">
        <v>60</v>
      </c>
      <c r="R416" s="32" t="s">
        <v>15</v>
      </c>
      <c r="S416" s="32" t="s">
        <v>60</v>
      </c>
      <c r="T416" s="8" t="s">
        <v>476</v>
      </c>
      <c r="U416" s="6" t="s">
        <v>204</v>
      </c>
    </row>
    <row r="417" spans="1:21" x14ac:dyDescent="0.2">
      <c r="A417" s="4" t="s">
        <v>477</v>
      </c>
      <c r="B417" s="4" t="s">
        <v>56</v>
      </c>
      <c r="C417" s="32" t="s">
        <v>60</v>
      </c>
      <c r="D417" s="5">
        <v>1.2789999999999999E-2</v>
      </c>
      <c r="E417" s="5">
        <v>0.105035</v>
      </c>
      <c r="F417" s="5">
        <v>2.9673999999999999E-2</v>
      </c>
      <c r="G417" s="5">
        <v>1.4949E-2</v>
      </c>
      <c r="H417" s="5">
        <v>9.6918000000000004E-2</v>
      </c>
      <c r="I417" s="5">
        <v>7.8499999999999993E-3</v>
      </c>
      <c r="J417" s="5">
        <v>0.25021500000000002</v>
      </c>
      <c r="K417" s="5">
        <v>0.51556199999999996</v>
      </c>
      <c r="L417" s="32" t="s">
        <v>15</v>
      </c>
      <c r="M417" s="32" t="s">
        <v>15</v>
      </c>
      <c r="N417" s="33" t="s">
        <v>15</v>
      </c>
      <c r="O417" s="33" t="s">
        <v>15</v>
      </c>
      <c r="P417" s="33" t="s">
        <v>15</v>
      </c>
      <c r="Q417" s="32" t="s">
        <v>15</v>
      </c>
      <c r="R417" s="32" t="s">
        <v>15</v>
      </c>
      <c r="S417" s="32" t="s">
        <v>60</v>
      </c>
      <c r="T417" s="6" t="s">
        <v>478</v>
      </c>
      <c r="U417" s="6" t="s">
        <v>17</v>
      </c>
    </row>
    <row r="418" spans="1:21" x14ac:dyDescent="0.2">
      <c r="A418" s="4" t="s">
        <v>479</v>
      </c>
      <c r="B418" s="4" t="s">
        <v>56</v>
      </c>
      <c r="C418" s="32" t="s">
        <v>60</v>
      </c>
      <c r="D418" s="5">
        <v>1.8530000000000001E-2</v>
      </c>
      <c r="E418" s="5">
        <v>6.7455000000000001E-2</v>
      </c>
      <c r="F418" s="5">
        <v>2.9763000000000001E-2</v>
      </c>
      <c r="G418" s="5">
        <v>6.5709999999999996E-3</v>
      </c>
      <c r="H418" s="5">
        <v>4.6529000000000001E-2</v>
      </c>
      <c r="I418" s="5">
        <v>3.264E-3</v>
      </c>
      <c r="J418" s="5">
        <v>0.43580999999999998</v>
      </c>
      <c r="K418" s="5">
        <v>0.48591400000000001</v>
      </c>
      <c r="L418" s="32" t="s">
        <v>15</v>
      </c>
      <c r="M418" s="32" t="s">
        <v>15</v>
      </c>
      <c r="N418" s="33" t="s">
        <v>15</v>
      </c>
      <c r="O418" s="33" t="s">
        <v>15</v>
      </c>
      <c r="P418" s="33" t="s">
        <v>15</v>
      </c>
      <c r="Q418" s="32" t="s">
        <v>15</v>
      </c>
      <c r="R418" s="32" t="s">
        <v>15</v>
      </c>
      <c r="S418" s="32" t="s">
        <v>15</v>
      </c>
      <c r="T418" s="6" t="s">
        <v>478</v>
      </c>
      <c r="U418" s="6" t="s">
        <v>17</v>
      </c>
    </row>
    <row r="419" spans="1:21" x14ac:dyDescent="0.2">
      <c r="A419" s="4" t="s">
        <v>480</v>
      </c>
      <c r="B419" s="4" t="s">
        <v>56</v>
      </c>
      <c r="C419" s="32" t="s">
        <v>60</v>
      </c>
      <c r="D419" s="5">
        <v>6.3290000000000004E-3</v>
      </c>
      <c r="E419" s="5">
        <v>0.17488400000000001</v>
      </c>
      <c r="F419" s="5">
        <v>2.9485999999999998E-2</v>
      </c>
      <c r="G419" s="5">
        <v>2.5429E-2</v>
      </c>
      <c r="H419" s="5">
        <v>0.180422</v>
      </c>
      <c r="I419" s="5">
        <v>1.9720000000000001E-2</v>
      </c>
      <c r="J419" s="5">
        <v>0.179064</v>
      </c>
      <c r="K419" s="5">
        <v>0.52352600000000005</v>
      </c>
      <c r="L419" s="32" t="s">
        <v>15</v>
      </c>
      <c r="M419" s="32" t="s">
        <v>15</v>
      </c>
      <c r="N419" s="33" t="s">
        <v>15</v>
      </c>
      <c r="O419" s="33" t="s">
        <v>60</v>
      </c>
      <c r="P419" s="33" t="s">
        <v>60</v>
      </c>
      <c r="Q419" s="32" t="s">
        <v>60</v>
      </c>
      <c r="R419" s="32" t="s">
        <v>15</v>
      </c>
      <c r="S419" s="32" t="s">
        <v>60</v>
      </c>
      <c r="T419" s="6" t="s">
        <v>481</v>
      </c>
      <c r="U419" s="6" t="s">
        <v>204</v>
      </c>
    </row>
    <row r="420" spans="1:21" x14ac:dyDescent="0.2">
      <c r="A420" s="4" t="s">
        <v>482</v>
      </c>
      <c r="B420" s="4" t="s">
        <v>56</v>
      </c>
      <c r="C420" s="32" t="s">
        <v>15</v>
      </c>
      <c r="D420" s="5">
        <v>1.0699999999999998E-2</v>
      </c>
      <c r="E420" s="5">
        <v>5.3072000000000001E-2</v>
      </c>
      <c r="F420" s="5">
        <v>2.9781999999999999E-2</v>
      </c>
      <c r="G420" s="5">
        <v>1.0418E-2</v>
      </c>
      <c r="H420" s="5">
        <v>3.8113000000000001E-2</v>
      </c>
      <c r="I420" s="5">
        <v>5.6369999999999996E-3</v>
      </c>
      <c r="J420" s="5">
        <v>0.33282299999999998</v>
      </c>
      <c r="K420" s="5">
        <v>0.50363599999999997</v>
      </c>
      <c r="L420" s="32" t="s">
        <v>15</v>
      </c>
      <c r="M420" s="32" t="s">
        <v>15</v>
      </c>
      <c r="N420" s="33" t="s">
        <v>15</v>
      </c>
      <c r="O420" s="33" t="s">
        <v>15</v>
      </c>
      <c r="P420" s="33" t="s">
        <v>15</v>
      </c>
      <c r="Q420" s="32" t="s">
        <v>15</v>
      </c>
      <c r="R420" s="32" t="s">
        <v>15</v>
      </c>
      <c r="S420" s="32" t="s">
        <v>60</v>
      </c>
      <c r="T420" s="6" t="s">
        <v>478</v>
      </c>
      <c r="U420" s="6" t="s">
        <v>17</v>
      </c>
    </row>
    <row r="421" spans="1:21" x14ac:dyDescent="0.2">
      <c r="A421" s="4" t="s">
        <v>483</v>
      </c>
      <c r="B421" s="4" t="s">
        <v>56</v>
      </c>
      <c r="C421" s="32" t="s">
        <v>59</v>
      </c>
      <c r="D421" s="5">
        <v>9.4059999999999994E-3</v>
      </c>
      <c r="E421" s="5">
        <v>0.136321</v>
      </c>
      <c r="F421" s="5">
        <v>2.9849000000000001E-2</v>
      </c>
      <c r="G421" s="5">
        <v>1.1139E-2</v>
      </c>
      <c r="H421" s="5">
        <v>0.119709</v>
      </c>
      <c r="I421" s="5">
        <v>5.5139999999999998E-3</v>
      </c>
      <c r="J421" s="5">
        <v>0.52198199999999995</v>
      </c>
      <c r="K421" s="5">
        <v>0.47376499999999999</v>
      </c>
      <c r="L421" s="32" t="s">
        <v>15</v>
      </c>
      <c r="M421" s="32" t="s">
        <v>15</v>
      </c>
      <c r="N421" s="33" t="s">
        <v>60</v>
      </c>
      <c r="O421" s="33" t="s">
        <v>15</v>
      </c>
      <c r="P421" s="33" t="s">
        <v>15</v>
      </c>
      <c r="Q421" s="32" t="s">
        <v>15</v>
      </c>
      <c r="R421" s="32" t="s">
        <v>60</v>
      </c>
      <c r="S421" s="32" t="s">
        <v>15</v>
      </c>
      <c r="T421" s="6" t="s">
        <v>478</v>
      </c>
      <c r="U421" s="6" t="s">
        <v>17</v>
      </c>
    </row>
    <row r="422" spans="1:21" x14ac:dyDescent="0.2">
      <c r="A422" s="4" t="s">
        <v>484</v>
      </c>
      <c r="B422" s="4" t="s">
        <v>56</v>
      </c>
      <c r="C422" s="32" t="s">
        <v>60</v>
      </c>
      <c r="D422" s="5">
        <v>1.1890000000000001E-2</v>
      </c>
      <c r="E422" s="5">
        <v>6.8442000000000003E-2</v>
      </c>
      <c r="F422" s="5">
        <v>2.9850999999999999E-2</v>
      </c>
      <c r="G422" s="5">
        <v>6.9829999999999996E-3</v>
      </c>
      <c r="H422" s="5">
        <v>6.4283999999999994E-2</v>
      </c>
      <c r="I422" s="5">
        <v>3.1080000000000001E-3</v>
      </c>
      <c r="J422" s="5">
        <v>0.44511800000000001</v>
      </c>
      <c r="K422" s="5">
        <v>0.48162300000000002</v>
      </c>
      <c r="L422" s="32" t="s">
        <v>15</v>
      </c>
      <c r="M422" s="32" t="s">
        <v>15</v>
      </c>
      <c r="N422" s="33" t="s">
        <v>60</v>
      </c>
      <c r="O422" s="33" t="s">
        <v>15</v>
      </c>
      <c r="P422" s="33" t="s">
        <v>15</v>
      </c>
      <c r="Q422" s="32" t="s">
        <v>15</v>
      </c>
      <c r="R422" s="32" t="s">
        <v>15</v>
      </c>
      <c r="S422" s="32" t="s">
        <v>15</v>
      </c>
      <c r="T422" s="6" t="s">
        <v>478</v>
      </c>
      <c r="U422" s="6" t="s">
        <v>17</v>
      </c>
    </row>
    <row r="423" spans="1:21" x14ac:dyDescent="0.2">
      <c r="A423" s="4" t="s">
        <v>485</v>
      </c>
      <c r="B423" s="4" t="s">
        <v>95</v>
      </c>
      <c r="C423" s="32" t="s">
        <v>60</v>
      </c>
      <c r="D423" s="5">
        <v>1.0820000000000001E-2</v>
      </c>
      <c r="E423" s="5">
        <v>9.6785999999999997E-2</v>
      </c>
      <c r="F423" s="5">
        <v>2.9780999999999998E-2</v>
      </c>
      <c r="G423" s="5">
        <v>2.3203000000000001E-2</v>
      </c>
      <c r="H423" s="5">
        <v>7.5140999999999999E-2</v>
      </c>
      <c r="I423" s="5">
        <v>1.1535E-2</v>
      </c>
      <c r="J423" s="5">
        <v>0.486593</v>
      </c>
      <c r="K423" s="5">
        <v>0.45935500000000001</v>
      </c>
      <c r="L423" s="32" t="s">
        <v>15</v>
      </c>
      <c r="M423" s="32" t="s">
        <v>15</v>
      </c>
      <c r="N423" s="33" t="s">
        <v>15</v>
      </c>
      <c r="O423" s="32" t="s">
        <v>60</v>
      </c>
      <c r="P423" s="33" t="s">
        <v>15</v>
      </c>
      <c r="Q423" s="32" t="s">
        <v>15</v>
      </c>
      <c r="R423" s="32" t="s">
        <v>15</v>
      </c>
      <c r="S423" s="32" t="s">
        <v>15</v>
      </c>
      <c r="T423" s="6" t="s">
        <v>478</v>
      </c>
      <c r="U423" s="6" t="s">
        <v>17</v>
      </c>
    </row>
    <row r="424" spans="1:21" x14ac:dyDescent="0.2">
      <c r="A424" s="4" t="s">
        <v>486</v>
      </c>
      <c r="B424" s="4" t="s">
        <v>95</v>
      </c>
      <c r="C424" s="32" t="s">
        <v>60</v>
      </c>
      <c r="D424" s="5">
        <v>3.6720000000000003E-2</v>
      </c>
      <c r="E424" s="5">
        <v>5.1403999999999998E-2</v>
      </c>
      <c r="F424" s="5">
        <v>2.9781999999999999E-2</v>
      </c>
      <c r="G424" s="5">
        <v>6.6039999999999996E-3</v>
      </c>
      <c r="H424" s="5">
        <v>3.3023999999999998E-2</v>
      </c>
      <c r="I424" s="5">
        <v>3.669E-3</v>
      </c>
      <c r="J424" s="5">
        <v>0.42256500000000002</v>
      </c>
      <c r="K424" s="5">
        <v>0.48479699999999998</v>
      </c>
      <c r="L424" s="32" t="s">
        <v>60</v>
      </c>
      <c r="M424" s="32" t="s">
        <v>15</v>
      </c>
      <c r="N424" s="33" t="s">
        <v>15</v>
      </c>
      <c r="O424" s="33" t="s">
        <v>15</v>
      </c>
      <c r="P424" s="33" t="s">
        <v>15</v>
      </c>
      <c r="Q424" s="32" t="s">
        <v>15</v>
      </c>
      <c r="R424" s="32" t="s">
        <v>15</v>
      </c>
      <c r="S424" s="32" t="s">
        <v>15</v>
      </c>
      <c r="T424" s="6" t="s">
        <v>478</v>
      </c>
      <c r="U424" s="6" t="s">
        <v>17</v>
      </c>
    </row>
    <row r="425" spans="1:21" x14ac:dyDescent="0.2">
      <c r="A425" s="4" t="s">
        <v>487</v>
      </c>
      <c r="B425" s="4" t="s">
        <v>95</v>
      </c>
      <c r="C425" s="32" t="s">
        <v>60</v>
      </c>
      <c r="D425" s="5">
        <v>5.5659999999999998E-3</v>
      </c>
      <c r="E425" s="5">
        <v>9.3356999999999996E-2</v>
      </c>
      <c r="F425" s="5">
        <v>2.9770999999999999E-2</v>
      </c>
      <c r="G425" s="5">
        <v>9.1629999999999993E-3</v>
      </c>
      <c r="H425" s="5">
        <v>7.5774999999999995E-2</v>
      </c>
      <c r="I425" s="5">
        <v>3.7929999999999999E-3</v>
      </c>
      <c r="J425" s="5">
        <v>0.44683600000000001</v>
      </c>
      <c r="K425" s="5">
        <v>0.47767199999999999</v>
      </c>
      <c r="L425" s="32" t="s">
        <v>15</v>
      </c>
      <c r="M425" s="32" t="s">
        <v>15</v>
      </c>
      <c r="N425" s="33" t="s">
        <v>15</v>
      </c>
      <c r="O425" s="33" t="s">
        <v>15</v>
      </c>
      <c r="P425" s="33" t="s">
        <v>15</v>
      </c>
      <c r="Q425" s="32" t="s">
        <v>15</v>
      </c>
      <c r="R425" s="32" t="s">
        <v>15</v>
      </c>
      <c r="S425" s="32" t="s">
        <v>15</v>
      </c>
      <c r="T425" s="6" t="s">
        <v>478</v>
      </c>
      <c r="U425" s="6" t="s">
        <v>17</v>
      </c>
    </row>
    <row r="426" spans="1:21" x14ac:dyDescent="0.2">
      <c r="A426" s="4" t="s">
        <v>488</v>
      </c>
      <c r="B426" s="4" t="s">
        <v>95</v>
      </c>
      <c r="C426" s="32" t="s">
        <v>59</v>
      </c>
      <c r="D426" s="5">
        <v>7.9520000000000007E-3</v>
      </c>
      <c r="E426" s="5">
        <v>0.20452699999999999</v>
      </c>
      <c r="F426" s="5">
        <v>2.9787999999999999E-2</v>
      </c>
      <c r="G426" s="5">
        <v>1.5939999999999999E-2</v>
      </c>
      <c r="H426" s="5">
        <v>0.13228799999999999</v>
      </c>
      <c r="I426" s="5">
        <v>1.2636E-2</v>
      </c>
      <c r="J426" s="5">
        <v>0.57467500000000005</v>
      </c>
      <c r="K426" s="5">
        <v>0.472555</v>
      </c>
      <c r="L426" s="32" t="s">
        <v>15</v>
      </c>
      <c r="M426" s="32" t="s">
        <v>15</v>
      </c>
      <c r="N426" s="33" t="s">
        <v>15</v>
      </c>
      <c r="O426" s="33" t="s">
        <v>15</v>
      </c>
      <c r="P426" s="33" t="s">
        <v>15</v>
      </c>
      <c r="Q426" s="32" t="s">
        <v>15</v>
      </c>
      <c r="R426" s="32" t="s">
        <v>60</v>
      </c>
      <c r="S426" s="32" t="s">
        <v>15</v>
      </c>
      <c r="T426" s="6" t="s">
        <v>478</v>
      </c>
      <c r="U426" s="6" t="s">
        <v>17</v>
      </c>
    </row>
    <row r="427" spans="1:21" x14ac:dyDescent="0.2">
      <c r="A427" s="4" t="s">
        <v>489</v>
      </c>
      <c r="B427" s="4" t="s">
        <v>95</v>
      </c>
      <c r="C427" s="32" t="s">
        <v>60</v>
      </c>
      <c r="D427" s="5">
        <v>8.5360000000000002E-3</v>
      </c>
      <c r="E427" s="5">
        <v>6.9792000000000007E-2</v>
      </c>
      <c r="F427" s="5">
        <v>2.9774999999999999E-2</v>
      </c>
      <c r="G427" s="5">
        <v>7.2090000000000001E-3</v>
      </c>
      <c r="H427" s="5">
        <v>4.8398999999999998E-2</v>
      </c>
      <c r="I427" s="5">
        <v>3.8630000000000001E-3</v>
      </c>
      <c r="J427" s="5">
        <v>0.448264</v>
      </c>
      <c r="K427" s="5">
        <v>0.48175499999999999</v>
      </c>
      <c r="L427" s="32" t="s">
        <v>15</v>
      </c>
      <c r="M427" s="32" t="s">
        <v>15</v>
      </c>
      <c r="N427" s="33" t="s">
        <v>15</v>
      </c>
      <c r="O427" s="33" t="s">
        <v>15</v>
      </c>
      <c r="P427" s="33" t="s">
        <v>15</v>
      </c>
      <c r="Q427" s="32" t="s">
        <v>15</v>
      </c>
      <c r="R427" s="32" t="s">
        <v>15</v>
      </c>
      <c r="S427" s="32" t="s">
        <v>15</v>
      </c>
      <c r="T427" s="6" t="s">
        <v>478</v>
      </c>
      <c r="U427" s="6" t="s">
        <v>17</v>
      </c>
    </row>
    <row r="428" spans="1:21" x14ac:dyDescent="0.2">
      <c r="A428" s="4" t="s">
        <v>490</v>
      </c>
      <c r="B428" s="4" t="s">
        <v>56</v>
      </c>
      <c r="C428" s="32" t="s">
        <v>60</v>
      </c>
      <c r="D428" s="5">
        <v>7.7029999999999998E-3</v>
      </c>
      <c r="E428" s="5">
        <v>0.1198334839261451</v>
      </c>
      <c r="F428" s="5">
        <v>2.9413274137797579E-2</v>
      </c>
      <c r="G428" s="5">
        <v>1.4009130469874939E-2</v>
      </c>
      <c r="H428" s="5">
        <v>0.1174194963283625</v>
      </c>
      <c r="I428" s="5">
        <v>1.5113484007364821E-2</v>
      </c>
      <c r="J428" s="5">
        <v>0.23913313534435329</v>
      </c>
      <c r="K428" s="5">
        <v>0.49776384035686438</v>
      </c>
      <c r="L428" s="32" t="s">
        <v>15</v>
      </c>
      <c r="M428" s="32" t="s">
        <v>15</v>
      </c>
      <c r="N428" s="33" t="s">
        <v>15</v>
      </c>
      <c r="O428" s="33" t="s">
        <v>15</v>
      </c>
      <c r="P428" s="33" t="s">
        <v>15</v>
      </c>
      <c r="Q428" s="32" t="s">
        <v>15</v>
      </c>
      <c r="R428" s="32" t="s">
        <v>15</v>
      </c>
      <c r="S428" s="32" t="s">
        <v>15</v>
      </c>
      <c r="T428" s="6" t="s">
        <v>476</v>
      </c>
      <c r="U428" s="6" t="s">
        <v>204</v>
      </c>
    </row>
    <row r="429" spans="1:21" x14ac:dyDescent="0.2">
      <c r="A429" s="4" t="s">
        <v>491</v>
      </c>
      <c r="B429" s="4" t="s">
        <v>56</v>
      </c>
      <c r="C429" s="32" t="s">
        <v>59</v>
      </c>
      <c r="D429" s="5">
        <v>1.345E-2</v>
      </c>
      <c r="E429" s="5">
        <v>8.8231000000000004E-2</v>
      </c>
      <c r="F429" s="5">
        <v>2.9793E-2</v>
      </c>
      <c r="G429" s="5">
        <v>1.9369999999999998E-2</v>
      </c>
      <c r="H429" s="5">
        <v>8.8730000000000003E-2</v>
      </c>
      <c r="I429" s="5">
        <v>8.4499999999999992E-3</v>
      </c>
      <c r="J429" s="5">
        <v>0.39399400000000001</v>
      </c>
      <c r="K429" s="5">
        <v>0.46516999999999997</v>
      </c>
      <c r="L429" s="32" t="s">
        <v>15</v>
      </c>
      <c r="M429" s="32" t="s">
        <v>15</v>
      </c>
      <c r="N429" s="33" t="s">
        <v>15</v>
      </c>
      <c r="O429" s="33" t="s">
        <v>15</v>
      </c>
      <c r="P429" s="33" t="s">
        <v>15</v>
      </c>
      <c r="Q429" s="32" t="s">
        <v>15</v>
      </c>
      <c r="R429" s="32" t="s">
        <v>15</v>
      </c>
      <c r="S429" s="32" t="s">
        <v>15</v>
      </c>
      <c r="T429" s="6" t="s">
        <v>478</v>
      </c>
      <c r="U429" s="6" t="s">
        <v>17</v>
      </c>
    </row>
    <row r="430" spans="1:21" x14ac:dyDescent="0.2">
      <c r="A430" s="4" t="s">
        <v>492</v>
      </c>
      <c r="B430" s="4" t="s">
        <v>56</v>
      </c>
      <c r="C430" s="32" t="s">
        <v>60</v>
      </c>
      <c r="D430" s="5">
        <v>7.1500000000000001E-3</v>
      </c>
      <c r="E430" s="5">
        <v>5.4169000000000002E-2</v>
      </c>
      <c r="F430" s="5">
        <v>2.9836999999999999E-2</v>
      </c>
      <c r="G430" s="5">
        <v>1.0924E-2</v>
      </c>
      <c r="H430" s="5">
        <v>4.8874000000000001E-2</v>
      </c>
      <c r="I430" s="5">
        <v>4.3410000000000002E-3</v>
      </c>
      <c r="J430" s="5">
        <v>0.42071599999999998</v>
      </c>
      <c r="K430" s="5">
        <v>0.47693400000000002</v>
      </c>
      <c r="L430" s="32" t="s">
        <v>15</v>
      </c>
      <c r="M430" s="32" t="s">
        <v>15</v>
      </c>
      <c r="N430" s="33" t="s">
        <v>15</v>
      </c>
      <c r="O430" s="33" t="s">
        <v>15</v>
      </c>
      <c r="P430" s="33" t="s">
        <v>15</v>
      </c>
      <c r="Q430" s="32" t="s">
        <v>15</v>
      </c>
      <c r="R430" s="32" t="s">
        <v>15</v>
      </c>
      <c r="S430" s="32" t="s">
        <v>15</v>
      </c>
      <c r="T430" s="6" t="s">
        <v>478</v>
      </c>
      <c r="U430" s="6" t="s">
        <v>17</v>
      </c>
    </row>
    <row r="431" spans="1:21" x14ac:dyDescent="0.2">
      <c r="A431" s="4" t="s">
        <v>493</v>
      </c>
      <c r="B431" s="4" t="s">
        <v>95</v>
      </c>
      <c r="C431" s="32" t="s">
        <v>60</v>
      </c>
      <c r="D431" s="5">
        <v>1.0330000000000001E-2</v>
      </c>
      <c r="E431" s="5">
        <v>4.6175000000000001E-2</v>
      </c>
      <c r="F431" s="5">
        <v>2.9848E-2</v>
      </c>
      <c r="G431" s="5">
        <v>5.7549999999999997E-3</v>
      </c>
      <c r="H431" s="5">
        <v>4.7279000000000002E-2</v>
      </c>
      <c r="I431" s="5">
        <v>2.8930000000000002E-3</v>
      </c>
      <c r="J431" s="5">
        <v>0.40872599999999998</v>
      </c>
      <c r="K431" s="5">
        <v>0.48329100000000003</v>
      </c>
      <c r="L431" s="32" t="s">
        <v>15</v>
      </c>
      <c r="M431" s="32" t="s">
        <v>15</v>
      </c>
      <c r="N431" s="33" t="s">
        <v>60</v>
      </c>
      <c r="O431" s="33" t="s">
        <v>15</v>
      </c>
      <c r="P431" s="33" t="s">
        <v>15</v>
      </c>
      <c r="Q431" s="32" t="s">
        <v>15</v>
      </c>
      <c r="R431" s="32" t="s">
        <v>15</v>
      </c>
      <c r="S431" s="32" t="s">
        <v>15</v>
      </c>
      <c r="T431" s="6" t="s">
        <v>478</v>
      </c>
      <c r="U431" s="6" t="s">
        <v>17</v>
      </c>
    </row>
    <row r="432" spans="1:21" x14ac:dyDescent="0.2">
      <c r="A432" s="4" t="s">
        <v>494</v>
      </c>
      <c r="B432" s="4" t="s">
        <v>95</v>
      </c>
      <c r="C432" s="32" t="s">
        <v>60</v>
      </c>
      <c r="D432" s="5">
        <v>9.2219999999999993E-3</v>
      </c>
      <c r="E432" s="5">
        <v>5.1221000000000003E-2</v>
      </c>
      <c r="F432" s="5">
        <v>2.9850000000000002E-2</v>
      </c>
      <c r="G432" s="5">
        <v>9.9880000000000004E-3</v>
      </c>
      <c r="H432" s="5">
        <v>3.7977999999999998E-2</v>
      </c>
      <c r="I432" s="5">
        <v>4.1920000000000004E-3</v>
      </c>
      <c r="J432" s="5">
        <v>0.40495399999999998</v>
      </c>
      <c r="K432" s="5">
        <v>0.47878500000000002</v>
      </c>
      <c r="L432" s="32" t="s">
        <v>15</v>
      </c>
      <c r="M432" s="32" t="s">
        <v>15</v>
      </c>
      <c r="N432" s="33" t="s">
        <v>60</v>
      </c>
      <c r="O432" s="33" t="s">
        <v>15</v>
      </c>
      <c r="P432" s="33" t="s">
        <v>15</v>
      </c>
      <c r="Q432" s="32" t="s">
        <v>15</v>
      </c>
      <c r="R432" s="32" t="s">
        <v>15</v>
      </c>
      <c r="S432" s="32" t="s">
        <v>15</v>
      </c>
      <c r="T432" s="6" t="s">
        <v>478</v>
      </c>
      <c r="U432" s="6" t="s">
        <v>17</v>
      </c>
    </row>
    <row r="433" spans="1:21" x14ac:dyDescent="0.2">
      <c r="A433" s="4" t="s">
        <v>495</v>
      </c>
      <c r="B433" s="4" t="s">
        <v>95</v>
      </c>
      <c r="C433" s="32" t="s">
        <v>60</v>
      </c>
      <c r="D433" s="5">
        <v>1.831E-2</v>
      </c>
      <c r="E433" s="5">
        <v>7.5157000000000002E-2</v>
      </c>
      <c r="F433" s="5">
        <v>2.9898999999999998E-2</v>
      </c>
      <c r="G433" s="5">
        <v>7.4590000000000004E-3</v>
      </c>
      <c r="H433" s="5">
        <v>4.4816000000000002E-2</v>
      </c>
      <c r="I433" s="5">
        <v>4.8069999999999996E-3</v>
      </c>
      <c r="J433" s="5">
        <v>0.41128399999999998</v>
      </c>
      <c r="K433" s="5">
        <v>0.48832300000000001</v>
      </c>
      <c r="L433" s="32" t="s">
        <v>15</v>
      </c>
      <c r="M433" s="32" t="s">
        <v>15</v>
      </c>
      <c r="N433" s="33" t="s">
        <v>60</v>
      </c>
      <c r="O433" s="33" t="s">
        <v>15</v>
      </c>
      <c r="P433" s="33" t="s">
        <v>15</v>
      </c>
      <c r="Q433" s="32" t="s">
        <v>15</v>
      </c>
      <c r="R433" s="32" t="s">
        <v>15</v>
      </c>
      <c r="S433" s="32" t="s">
        <v>15</v>
      </c>
      <c r="T433" s="6" t="s">
        <v>478</v>
      </c>
      <c r="U433" s="6" t="s">
        <v>17</v>
      </c>
    </row>
    <row r="434" spans="1:21" x14ac:dyDescent="0.2">
      <c r="A434" s="4" t="s">
        <v>496</v>
      </c>
      <c r="B434" s="4" t="s">
        <v>95</v>
      </c>
      <c r="C434" s="32" t="s">
        <v>60</v>
      </c>
      <c r="D434" s="5">
        <v>8.1799999999999998E-3</v>
      </c>
      <c r="E434" s="5">
        <v>0.28275600000000001</v>
      </c>
      <c r="F434" s="5">
        <v>2.997E-2</v>
      </c>
      <c r="G434" s="5">
        <v>3.0398000000000001E-2</v>
      </c>
      <c r="H434" s="5">
        <v>0.24646899999999999</v>
      </c>
      <c r="I434" s="5">
        <v>1.5764E-2</v>
      </c>
      <c r="J434" s="5">
        <v>0.67557999999999996</v>
      </c>
      <c r="K434" s="5">
        <v>0.43974299999999999</v>
      </c>
      <c r="L434" s="32" t="s">
        <v>15</v>
      </c>
      <c r="M434" s="32" t="s">
        <v>60</v>
      </c>
      <c r="N434" s="33" t="s">
        <v>60</v>
      </c>
      <c r="O434" s="33" t="s">
        <v>60</v>
      </c>
      <c r="P434" s="33" t="s">
        <v>60</v>
      </c>
      <c r="Q434" s="32" t="s">
        <v>15</v>
      </c>
      <c r="R434" s="32" t="s">
        <v>60</v>
      </c>
      <c r="S434" s="32" t="s">
        <v>15</v>
      </c>
      <c r="T434" s="6" t="s">
        <v>497</v>
      </c>
      <c r="U434" s="6" t="s">
        <v>17</v>
      </c>
    </row>
    <row r="435" spans="1:21" x14ac:dyDescent="0.2">
      <c r="A435" s="4" t="s">
        <v>498</v>
      </c>
      <c r="B435" s="4" t="s">
        <v>95</v>
      </c>
      <c r="C435" s="32" t="s">
        <v>60</v>
      </c>
      <c r="D435" s="5">
        <v>8.2459999999999999E-3</v>
      </c>
      <c r="E435" s="5">
        <v>7.3397000000000004E-2</v>
      </c>
      <c r="F435" s="5">
        <v>2.9840999999999999E-2</v>
      </c>
      <c r="G435" s="5">
        <v>9.8069999999999997E-3</v>
      </c>
      <c r="H435" s="5">
        <v>5.8860999999999997E-2</v>
      </c>
      <c r="I435" s="5">
        <v>4.3779999999999999E-3</v>
      </c>
      <c r="J435" s="5">
        <v>0.41705300000000001</v>
      </c>
      <c r="K435" s="5">
        <v>0.47731299999999999</v>
      </c>
      <c r="L435" s="32" t="s">
        <v>15</v>
      </c>
      <c r="M435" s="32" t="s">
        <v>15</v>
      </c>
      <c r="N435" s="33" t="s">
        <v>15</v>
      </c>
      <c r="O435" s="33" t="s">
        <v>15</v>
      </c>
      <c r="P435" s="33" t="s">
        <v>15</v>
      </c>
      <c r="Q435" s="32" t="s">
        <v>15</v>
      </c>
      <c r="R435" s="32" t="s">
        <v>15</v>
      </c>
      <c r="S435" s="32" t="s">
        <v>15</v>
      </c>
      <c r="T435" s="6" t="s">
        <v>497</v>
      </c>
      <c r="U435" s="6" t="s">
        <v>17</v>
      </c>
    </row>
    <row r="436" spans="1:21" ht="16" thickBot="1" x14ac:dyDescent="0.25">
      <c r="A436" s="25" t="s">
        <v>499</v>
      </c>
      <c r="B436" s="25" t="s">
        <v>95</v>
      </c>
      <c r="C436" s="35" t="s">
        <v>60</v>
      </c>
      <c r="D436" s="5">
        <v>1.0030000000000001E-2</v>
      </c>
      <c r="E436" s="14">
        <v>6.9169999999999995E-2</v>
      </c>
      <c r="F436" s="14">
        <v>2.988E-2</v>
      </c>
      <c r="G436" s="14">
        <v>7.3860000000000002E-3</v>
      </c>
      <c r="H436" s="14">
        <v>5.0971000000000002E-2</v>
      </c>
      <c r="I436" s="14">
        <v>3.0309999999999998E-3</v>
      </c>
      <c r="J436" s="14">
        <v>0.44786799999999999</v>
      </c>
      <c r="K436" s="14">
        <v>0.48321900000000001</v>
      </c>
      <c r="L436" s="35" t="s">
        <v>15</v>
      </c>
      <c r="M436" s="35" t="s">
        <v>15</v>
      </c>
      <c r="N436" s="36" t="s">
        <v>60</v>
      </c>
      <c r="O436" s="36" t="s">
        <v>15</v>
      </c>
      <c r="P436" s="36" t="s">
        <v>15</v>
      </c>
      <c r="Q436" s="35" t="s">
        <v>15</v>
      </c>
      <c r="R436" s="35" t="s">
        <v>15</v>
      </c>
      <c r="S436" s="35" t="s">
        <v>15</v>
      </c>
      <c r="T436" s="15" t="s">
        <v>497</v>
      </c>
      <c r="U436" s="6" t="s">
        <v>17</v>
      </c>
    </row>
    <row r="437" spans="1:21" x14ac:dyDescent="0.2">
      <c r="A437" s="4" t="s">
        <v>500</v>
      </c>
      <c r="B437" s="4" t="s">
        <v>220</v>
      </c>
      <c r="C437" s="32" t="s">
        <v>59</v>
      </c>
      <c r="D437" s="5">
        <v>1.5650000000000001E-2</v>
      </c>
      <c r="E437" s="5">
        <v>0.10419200000000001</v>
      </c>
      <c r="F437" s="5">
        <v>2.9832999999999998E-2</v>
      </c>
      <c r="G437" s="5">
        <v>7.5969999999999996E-3</v>
      </c>
      <c r="H437" s="5">
        <v>7.0754999999999998E-2</v>
      </c>
      <c r="I437" s="5">
        <v>3.705E-3</v>
      </c>
      <c r="J437" s="5">
        <v>0.48364699999999999</v>
      </c>
      <c r="K437" s="5">
        <v>0.48357699999999998</v>
      </c>
      <c r="L437" s="32" t="s">
        <v>15</v>
      </c>
      <c r="M437" s="32" t="s">
        <v>15</v>
      </c>
      <c r="N437" s="33" t="s">
        <v>15</v>
      </c>
      <c r="O437" s="33" t="s">
        <v>15</v>
      </c>
      <c r="P437" s="33" t="s">
        <v>15</v>
      </c>
      <c r="Q437" s="32" t="s">
        <v>15</v>
      </c>
      <c r="R437" s="32" t="s">
        <v>15</v>
      </c>
      <c r="S437" s="32" t="s">
        <v>15</v>
      </c>
      <c r="T437" s="6" t="s">
        <v>497</v>
      </c>
      <c r="U437" s="6" t="s">
        <v>17</v>
      </c>
    </row>
    <row r="438" spans="1:21" x14ac:dyDescent="0.2">
      <c r="A438" s="4" t="s">
        <v>501</v>
      </c>
      <c r="B438" s="4" t="s">
        <v>220</v>
      </c>
      <c r="C438" s="32" t="s">
        <v>60</v>
      </c>
      <c r="D438" s="5">
        <v>1.2030000000000001E-2</v>
      </c>
      <c r="E438" s="5">
        <v>0.22766900000000001</v>
      </c>
      <c r="F438" s="5">
        <v>2.9855E-2</v>
      </c>
      <c r="G438" s="5">
        <v>1.3017000000000001E-2</v>
      </c>
      <c r="H438" s="5">
        <v>0.13400100000000001</v>
      </c>
      <c r="I438" s="5">
        <v>8.3999999999999995E-3</v>
      </c>
      <c r="J438" s="5">
        <v>0.57208700000000001</v>
      </c>
      <c r="K438" s="5">
        <v>0.47991</v>
      </c>
      <c r="L438" s="32" t="s">
        <v>15</v>
      </c>
      <c r="M438" s="32" t="s">
        <v>60</v>
      </c>
      <c r="N438" s="33" t="s">
        <v>60</v>
      </c>
      <c r="O438" s="33" t="s">
        <v>15</v>
      </c>
      <c r="P438" s="33" t="s">
        <v>15</v>
      </c>
      <c r="Q438" s="32" t="s">
        <v>15</v>
      </c>
      <c r="R438" s="32" t="s">
        <v>60</v>
      </c>
      <c r="S438" s="32" t="s">
        <v>15</v>
      </c>
      <c r="T438" s="6" t="s">
        <v>497</v>
      </c>
      <c r="U438" s="6" t="s">
        <v>17</v>
      </c>
    </row>
    <row r="439" spans="1:21" x14ac:dyDescent="0.2">
      <c r="A439" s="4" t="s">
        <v>502</v>
      </c>
      <c r="B439" s="4" t="s">
        <v>220</v>
      </c>
      <c r="C439" s="32" t="s">
        <v>59</v>
      </c>
      <c r="D439" s="5">
        <v>1.345E-2</v>
      </c>
      <c r="E439" s="5">
        <v>0.12281300000000001</v>
      </c>
      <c r="F439" s="5">
        <v>2.988E-2</v>
      </c>
      <c r="G439" s="5">
        <v>9.7429999999999999E-3</v>
      </c>
      <c r="H439" s="5">
        <v>7.3719999999999994E-2</v>
      </c>
      <c r="I439" s="5">
        <v>5.7000000000000002E-3</v>
      </c>
      <c r="J439" s="5">
        <v>0.47967500000000002</v>
      </c>
      <c r="K439" s="5">
        <v>0.487674</v>
      </c>
      <c r="L439" s="32" t="s">
        <v>15</v>
      </c>
      <c r="M439" s="32" t="s">
        <v>15</v>
      </c>
      <c r="N439" s="33" t="s">
        <v>60</v>
      </c>
      <c r="O439" s="33" t="s">
        <v>15</v>
      </c>
      <c r="P439" s="33" t="s">
        <v>15</v>
      </c>
      <c r="Q439" s="32" t="s">
        <v>15</v>
      </c>
      <c r="R439" s="32" t="s">
        <v>15</v>
      </c>
      <c r="S439" s="32" t="s">
        <v>15</v>
      </c>
      <c r="T439" s="6" t="s">
        <v>497</v>
      </c>
      <c r="U439" s="6" t="s">
        <v>17</v>
      </c>
    </row>
    <row r="440" spans="1:21" x14ac:dyDescent="0.2">
      <c r="A440" s="4" t="s">
        <v>503</v>
      </c>
      <c r="B440" s="4" t="s">
        <v>220</v>
      </c>
      <c r="C440" s="32" t="s">
        <v>60</v>
      </c>
      <c r="D440" s="5">
        <v>1.5089999999999999E-2</v>
      </c>
      <c r="E440" s="5">
        <v>0.133686</v>
      </c>
      <c r="F440" s="5">
        <v>2.9905000000000001E-2</v>
      </c>
      <c r="G440" s="5">
        <v>1.4559000000000001E-2</v>
      </c>
      <c r="H440" s="5">
        <v>9.4786999999999996E-2</v>
      </c>
      <c r="I440" s="5">
        <v>1.0671999999999999E-2</v>
      </c>
      <c r="J440" s="5">
        <v>0.50531700000000002</v>
      </c>
      <c r="K440" s="5">
        <v>0.48401300000000003</v>
      </c>
      <c r="L440" s="32" t="s">
        <v>15</v>
      </c>
      <c r="M440" s="32" t="s">
        <v>15</v>
      </c>
      <c r="N440" s="33" t="s">
        <v>60</v>
      </c>
      <c r="O440" s="33" t="s">
        <v>15</v>
      </c>
      <c r="P440" s="33" t="s">
        <v>15</v>
      </c>
      <c r="Q440" s="32" t="s">
        <v>15</v>
      </c>
      <c r="R440" s="32" t="s">
        <v>15</v>
      </c>
      <c r="S440" s="32" t="s">
        <v>15</v>
      </c>
      <c r="T440" s="6" t="s">
        <v>497</v>
      </c>
      <c r="U440" s="6" t="s">
        <v>17</v>
      </c>
    </row>
    <row r="441" spans="1:21" x14ac:dyDescent="0.2">
      <c r="A441" s="4" t="s">
        <v>504</v>
      </c>
      <c r="B441" s="4" t="s">
        <v>220</v>
      </c>
      <c r="C441" s="32" t="s">
        <v>60</v>
      </c>
      <c r="D441" s="5">
        <v>1.421E-2</v>
      </c>
      <c r="E441" s="5">
        <v>0.14766599999999999</v>
      </c>
      <c r="F441" s="5">
        <v>2.9885999999999999E-2</v>
      </c>
      <c r="G441" s="5">
        <v>1.157E-2</v>
      </c>
      <c r="H441" s="5">
        <v>0.10521</v>
      </c>
      <c r="I441" s="5">
        <v>6.7349999999999997E-3</v>
      </c>
      <c r="J441" s="5">
        <v>0.52271500000000004</v>
      </c>
      <c r="K441" s="5">
        <v>0.47439500000000001</v>
      </c>
      <c r="L441" s="32" t="s">
        <v>15</v>
      </c>
      <c r="M441" s="32" t="s">
        <v>15</v>
      </c>
      <c r="N441" s="33" t="s">
        <v>60</v>
      </c>
      <c r="O441" s="33" t="s">
        <v>15</v>
      </c>
      <c r="P441" s="33" t="s">
        <v>15</v>
      </c>
      <c r="Q441" s="32" t="s">
        <v>15</v>
      </c>
      <c r="R441" s="32" t="s">
        <v>60</v>
      </c>
      <c r="S441" s="32" t="s">
        <v>15</v>
      </c>
      <c r="T441" s="6" t="s">
        <v>497</v>
      </c>
      <c r="U441" s="6" t="s">
        <v>17</v>
      </c>
    </row>
    <row r="442" spans="1:21" x14ac:dyDescent="0.2">
      <c r="A442" s="4" t="s">
        <v>505</v>
      </c>
      <c r="B442" s="4" t="s">
        <v>220</v>
      </c>
      <c r="C442" s="32" t="s">
        <v>15</v>
      </c>
      <c r="D442" s="5">
        <v>6.9259999999999999E-3</v>
      </c>
      <c r="E442" s="5">
        <v>0.17145299999999999</v>
      </c>
      <c r="F442" s="5">
        <v>2.9899999999999999E-2</v>
      </c>
      <c r="G442" s="5">
        <v>1.453E-2</v>
      </c>
      <c r="H442" s="5">
        <v>0.130134</v>
      </c>
      <c r="I442" s="5">
        <v>9.7179999999999992E-3</v>
      </c>
      <c r="J442" s="5">
        <v>0.57414299999999996</v>
      </c>
      <c r="K442" s="5">
        <v>0.46757799999999999</v>
      </c>
      <c r="L442" s="32" t="s">
        <v>15</v>
      </c>
      <c r="M442" s="32" t="s">
        <v>15</v>
      </c>
      <c r="N442" s="33" t="s">
        <v>60</v>
      </c>
      <c r="O442" s="33" t="s">
        <v>15</v>
      </c>
      <c r="P442" s="33" t="s">
        <v>15</v>
      </c>
      <c r="Q442" s="32" t="s">
        <v>15</v>
      </c>
      <c r="R442" s="32" t="s">
        <v>60</v>
      </c>
      <c r="S442" s="32" t="s">
        <v>15</v>
      </c>
      <c r="T442" s="6" t="s">
        <v>497</v>
      </c>
      <c r="U442" s="6" t="s">
        <v>17</v>
      </c>
    </row>
    <row r="443" spans="1:21" x14ac:dyDescent="0.2">
      <c r="A443" s="4" t="s">
        <v>506</v>
      </c>
      <c r="B443" s="4" t="s">
        <v>220</v>
      </c>
      <c r="C443" s="32" t="s">
        <v>15</v>
      </c>
      <c r="D443" s="5">
        <v>1.226E-2</v>
      </c>
      <c r="E443" s="5">
        <v>8.4748000000000004E-2</v>
      </c>
      <c r="F443" s="5">
        <v>2.9852E-2</v>
      </c>
      <c r="G443" s="5">
        <v>1.0544E-2</v>
      </c>
      <c r="H443" s="5">
        <v>5.6204999999999998E-2</v>
      </c>
      <c r="I443" s="5">
        <v>6.587E-3</v>
      </c>
      <c r="J443" s="5">
        <v>0.46709699999999998</v>
      </c>
      <c r="K443" s="5">
        <v>0.48359099999999999</v>
      </c>
      <c r="L443" s="32" t="s">
        <v>15</v>
      </c>
      <c r="M443" s="32" t="s">
        <v>15</v>
      </c>
      <c r="N443" s="33" t="s">
        <v>60</v>
      </c>
      <c r="O443" s="33" t="s">
        <v>15</v>
      </c>
      <c r="P443" s="33" t="s">
        <v>15</v>
      </c>
      <c r="Q443" s="32" t="s">
        <v>15</v>
      </c>
      <c r="R443" s="32" t="s">
        <v>15</v>
      </c>
      <c r="S443" s="32" t="s">
        <v>15</v>
      </c>
      <c r="T443" s="6" t="s">
        <v>497</v>
      </c>
      <c r="U443" s="6" t="s">
        <v>17</v>
      </c>
    </row>
    <row r="444" spans="1:21" x14ac:dyDescent="0.2">
      <c r="A444" s="4" t="s">
        <v>507</v>
      </c>
      <c r="B444" s="4" t="s">
        <v>220</v>
      </c>
      <c r="C444" s="32" t="s">
        <v>15</v>
      </c>
      <c r="D444" s="5">
        <v>1.4839999999999999E-2</v>
      </c>
      <c r="E444" s="5">
        <v>0.119716</v>
      </c>
      <c r="F444" s="5">
        <v>2.9815000000000001E-2</v>
      </c>
      <c r="G444" s="5">
        <v>1.1227000000000001E-2</v>
      </c>
      <c r="H444" s="5">
        <v>0.106742</v>
      </c>
      <c r="I444" s="5">
        <v>6.6100000000000004E-3</v>
      </c>
      <c r="J444" s="5">
        <v>0.49757600000000002</v>
      </c>
      <c r="K444" s="5">
        <v>0.478404</v>
      </c>
      <c r="L444" s="32" t="s">
        <v>15</v>
      </c>
      <c r="M444" s="32" t="s">
        <v>15</v>
      </c>
      <c r="N444" s="33" t="s">
        <v>15</v>
      </c>
      <c r="O444" s="33" t="s">
        <v>15</v>
      </c>
      <c r="P444" s="33" t="s">
        <v>15</v>
      </c>
      <c r="Q444" s="32" t="s">
        <v>15</v>
      </c>
      <c r="R444" s="32" t="s">
        <v>15</v>
      </c>
      <c r="S444" s="32" t="s">
        <v>15</v>
      </c>
      <c r="T444" s="6" t="s">
        <v>497</v>
      </c>
      <c r="U444" s="6" t="s">
        <v>17</v>
      </c>
    </row>
    <row r="445" spans="1:21" x14ac:dyDescent="0.2">
      <c r="A445" s="4" t="s">
        <v>508</v>
      </c>
      <c r="B445" s="4" t="s">
        <v>220</v>
      </c>
      <c r="C445" s="32" t="s">
        <v>60</v>
      </c>
      <c r="D445" s="5">
        <v>1.1470000000000001E-2</v>
      </c>
      <c r="E445" s="5">
        <v>0.130883</v>
      </c>
      <c r="F445" s="5">
        <v>2.9853000000000001E-2</v>
      </c>
      <c r="G445" s="5">
        <v>1.2571000000000001E-2</v>
      </c>
      <c r="H445" s="5">
        <v>0.11859599999999999</v>
      </c>
      <c r="I445" s="5">
        <v>8.0339999999999995E-3</v>
      </c>
      <c r="J445" s="5">
        <v>0.51763599999999999</v>
      </c>
      <c r="K445" s="5">
        <v>0.47320099999999998</v>
      </c>
      <c r="L445" s="32" t="s">
        <v>15</v>
      </c>
      <c r="M445" s="32" t="s">
        <v>15</v>
      </c>
      <c r="N445" s="33" t="s">
        <v>60</v>
      </c>
      <c r="O445" s="33" t="s">
        <v>15</v>
      </c>
      <c r="P445" s="33" t="s">
        <v>15</v>
      </c>
      <c r="Q445" s="32" t="s">
        <v>15</v>
      </c>
      <c r="R445" s="32" t="s">
        <v>60</v>
      </c>
      <c r="S445" s="32" t="s">
        <v>15</v>
      </c>
      <c r="T445" s="6" t="s">
        <v>497</v>
      </c>
      <c r="U445" s="6" t="s">
        <v>17</v>
      </c>
    </row>
    <row r="446" spans="1:21" x14ac:dyDescent="0.2">
      <c r="A446" s="4" t="s">
        <v>509</v>
      </c>
      <c r="B446" s="4" t="s">
        <v>220</v>
      </c>
      <c r="C446" s="32" t="s">
        <v>15</v>
      </c>
      <c r="D446" s="5">
        <v>1.208E-2</v>
      </c>
      <c r="E446" s="5">
        <v>0.100453</v>
      </c>
      <c r="F446" s="5">
        <v>2.9856000000000001E-2</v>
      </c>
      <c r="G446" s="5">
        <v>1.0134000000000001E-2</v>
      </c>
      <c r="H446" s="5">
        <v>8.8634000000000004E-2</v>
      </c>
      <c r="I446" s="5">
        <v>6.7260000000000002E-3</v>
      </c>
      <c r="J446" s="5">
        <v>0.48154999999999998</v>
      </c>
      <c r="K446" s="5">
        <v>0.47932999999999998</v>
      </c>
      <c r="L446" s="32" t="s">
        <v>15</v>
      </c>
      <c r="M446" s="32" t="s">
        <v>15</v>
      </c>
      <c r="N446" s="33" t="s">
        <v>60</v>
      </c>
      <c r="O446" s="33" t="s">
        <v>15</v>
      </c>
      <c r="P446" s="33" t="s">
        <v>15</v>
      </c>
      <c r="Q446" s="32" t="s">
        <v>15</v>
      </c>
      <c r="R446" s="32" t="s">
        <v>15</v>
      </c>
      <c r="S446" s="32" t="s">
        <v>15</v>
      </c>
      <c r="T446" s="6" t="s">
        <v>497</v>
      </c>
      <c r="U446" s="6" t="s">
        <v>17</v>
      </c>
    </row>
    <row r="447" spans="1:21" x14ac:dyDescent="0.2">
      <c r="A447" s="4" t="s">
        <v>510</v>
      </c>
      <c r="B447" s="4" t="s">
        <v>220</v>
      </c>
      <c r="C447" s="32" t="s">
        <v>60</v>
      </c>
      <c r="D447" s="5">
        <v>6.3810000000000006E-2</v>
      </c>
      <c r="E447" s="5">
        <v>0.106905</v>
      </c>
      <c r="F447" s="5">
        <v>2.9891999999999998E-2</v>
      </c>
      <c r="G447" s="5">
        <v>2.3066E-2</v>
      </c>
      <c r="H447" s="5">
        <v>9.7628999999999994E-2</v>
      </c>
      <c r="I447" s="5">
        <v>1.2912E-2</v>
      </c>
      <c r="J447" s="5">
        <v>0.46291199999999999</v>
      </c>
      <c r="K447" s="5">
        <v>0.46249099999999999</v>
      </c>
      <c r="L447" s="32" t="s">
        <v>60</v>
      </c>
      <c r="M447" s="32" t="s">
        <v>15</v>
      </c>
      <c r="N447" s="33" t="s">
        <v>60</v>
      </c>
      <c r="O447" s="33" t="s">
        <v>60</v>
      </c>
      <c r="P447" s="33" t="s">
        <v>15</v>
      </c>
      <c r="Q447" s="32" t="s">
        <v>15</v>
      </c>
      <c r="R447" s="32" t="s">
        <v>15</v>
      </c>
      <c r="S447" s="32" t="s">
        <v>15</v>
      </c>
      <c r="T447" s="6" t="s">
        <v>497</v>
      </c>
      <c r="U447" s="6" t="s">
        <v>17</v>
      </c>
    </row>
    <row r="448" spans="1:21" x14ac:dyDescent="0.2">
      <c r="A448" s="4" t="s">
        <v>511</v>
      </c>
      <c r="B448" s="4" t="s">
        <v>220</v>
      </c>
      <c r="C448" s="32" t="s">
        <v>60</v>
      </c>
      <c r="D448" s="5">
        <v>1.183E-2</v>
      </c>
      <c r="E448" s="5">
        <v>0.38167400000000001</v>
      </c>
      <c r="F448" s="5">
        <v>2.9939E-2</v>
      </c>
      <c r="G448" s="5">
        <v>3.0855E-2</v>
      </c>
      <c r="H448" s="5">
        <v>0.231123</v>
      </c>
      <c r="I448" s="5">
        <v>1.4989000000000001E-2</v>
      </c>
      <c r="J448" s="5">
        <v>0.75102000000000002</v>
      </c>
      <c r="K448" s="5">
        <v>0.437641</v>
      </c>
      <c r="L448" s="32" t="s">
        <v>15</v>
      </c>
      <c r="M448" s="32" t="s">
        <v>60</v>
      </c>
      <c r="N448" s="33" t="s">
        <v>60</v>
      </c>
      <c r="O448" s="33" t="s">
        <v>60</v>
      </c>
      <c r="P448" s="33" t="s">
        <v>60</v>
      </c>
      <c r="Q448" s="32" t="s">
        <v>15</v>
      </c>
      <c r="R448" s="32" t="s">
        <v>60</v>
      </c>
      <c r="S448" s="32" t="s">
        <v>15</v>
      </c>
      <c r="T448" s="6" t="s">
        <v>497</v>
      </c>
      <c r="U448" s="6" t="s">
        <v>17</v>
      </c>
    </row>
    <row r="449" spans="1:21" x14ac:dyDescent="0.2">
      <c r="A449" s="4" t="s">
        <v>512</v>
      </c>
      <c r="B449" s="4" t="s">
        <v>220</v>
      </c>
      <c r="C449" s="32" t="s">
        <v>60</v>
      </c>
      <c r="D449" s="5">
        <v>1.0500000000000001E-2</v>
      </c>
      <c r="E449" s="5">
        <v>0.143152</v>
      </c>
      <c r="F449" s="5">
        <v>2.9848E-2</v>
      </c>
      <c r="G449" s="5">
        <v>7.9590000000000008E-3</v>
      </c>
      <c r="H449" s="5">
        <v>8.5700999999999999E-2</v>
      </c>
      <c r="I449" s="5">
        <v>4.7390000000000002E-3</v>
      </c>
      <c r="J449" s="5">
        <v>0.45731899999999998</v>
      </c>
      <c r="K449" s="5">
        <v>0.48300399999999999</v>
      </c>
      <c r="L449" s="32" t="s">
        <v>15</v>
      </c>
      <c r="M449" s="32" t="s">
        <v>15</v>
      </c>
      <c r="N449" s="33" t="s">
        <v>60</v>
      </c>
      <c r="O449" s="33" t="s">
        <v>15</v>
      </c>
      <c r="P449" s="33" t="s">
        <v>15</v>
      </c>
      <c r="Q449" s="32" t="s">
        <v>15</v>
      </c>
      <c r="R449" s="32" t="s">
        <v>15</v>
      </c>
      <c r="S449" s="32" t="s">
        <v>15</v>
      </c>
      <c r="T449" s="6" t="s">
        <v>497</v>
      </c>
      <c r="U449" s="6" t="s">
        <v>17</v>
      </c>
    </row>
    <row r="450" spans="1:21" x14ac:dyDescent="0.2">
      <c r="A450" s="4" t="s">
        <v>513</v>
      </c>
      <c r="B450" s="4" t="s">
        <v>220</v>
      </c>
      <c r="C450" s="32" t="s">
        <v>15</v>
      </c>
      <c r="D450" s="5">
        <v>1.1950000000000001E-2</v>
      </c>
      <c r="E450" s="5">
        <v>6.2474000000000002E-2</v>
      </c>
      <c r="F450" s="5">
        <v>2.9807E-2</v>
      </c>
      <c r="G450" s="5">
        <v>7.0499999999999998E-3</v>
      </c>
      <c r="H450" s="5">
        <v>3.0813E-2</v>
      </c>
      <c r="I450" s="5">
        <v>3.3479999999999998E-3</v>
      </c>
      <c r="J450" s="5">
        <v>0.43611499999999997</v>
      </c>
      <c r="K450" s="5">
        <v>0.48350100000000001</v>
      </c>
      <c r="L450" s="32" t="s">
        <v>15</v>
      </c>
      <c r="M450" s="32" t="s">
        <v>15</v>
      </c>
      <c r="N450" s="32" t="s">
        <v>15</v>
      </c>
      <c r="O450" s="32" t="s">
        <v>15</v>
      </c>
      <c r="P450" s="32" t="s">
        <v>15</v>
      </c>
      <c r="Q450" s="32" t="s">
        <v>15</v>
      </c>
      <c r="R450" s="32" t="s">
        <v>15</v>
      </c>
      <c r="S450" s="32" t="s">
        <v>15</v>
      </c>
      <c r="T450" s="8" t="s">
        <v>514</v>
      </c>
      <c r="U450" s="6" t="s">
        <v>17</v>
      </c>
    </row>
    <row r="451" spans="1:21" x14ac:dyDescent="0.2">
      <c r="A451" s="4" t="s">
        <v>515</v>
      </c>
      <c r="B451" s="4" t="s">
        <v>220</v>
      </c>
      <c r="C451" s="32" t="s">
        <v>15</v>
      </c>
      <c r="D451" s="5">
        <v>1.209E-2</v>
      </c>
      <c r="E451" s="5">
        <v>6.5421000000000007E-2</v>
      </c>
      <c r="F451" s="5">
        <v>2.9803E-2</v>
      </c>
      <c r="G451" s="5">
        <v>9.9819999999999996E-3</v>
      </c>
      <c r="H451" s="5">
        <v>5.0916000000000003E-2</v>
      </c>
      <c r="I451" s="5">
        <v>5.3709999999999999E-3</v>
      </c>
      <c r="J451" s="5">
        <v>0.44701800000000003</v>
      </c>
      <c r="K451" s="5">
        <v>0.49048900000000001</v>
      </c>
      <c r="L451" s="32" t="s">
        <v>15</v>
      </c>
      <c r="M451" s="32" t="s">
        <v>15</v>
      </c>
      <c r="N451" s="32" t="s">
        <v>15</v>
      </c>
      <c r="O451" s="32" t="s">
        <v>15</v>
      </c>
      <c r="P451" s="32" t="s">
        <v>15</v>
      </c>
      <c r="Q451" s="32" t="s">
        <v>15</v>
      </c>
      <c r="R451" s="32" t="s">
        <v>15</v>
      </c>
      <c r="S451" s="32" t="s">
        <v>15</v>
      </c>
      <c r="T451" s="8" t="s">
        <v>514</v>
      </c>
      <c r="U451" s="6" t="s">
        <v>17</v>
      </c>
    </row>
    <row r="452" spans="1:21" x14ac:dyDescent="0.2">
      <c r="A452" s="4" t="s">
        <v>516</v>
      </c>
      <c r="B452" s="4" t="s">
        <v>220</v>
      </c>
      <c r="C452" s="32" t="s">
        <v>15</v>
      </c>
      <c r="D452" s="5">
        <v>1.107E-2</v>
      </c>
      <c r="E452" s="5">
        <v>6.1633E-2</v>
      </c>
      <c r="F452" s="5">
        <v>2.9835E-2</v>
      </c>
      <c r="G452" s="5">
        <v>8.8190000000000004E-3</v>
      </c>
      <c r="H452" s="5">
        <v>5.1110999999999997E-2</v>
      </c>
      <c r="I452" s="5">
        <v>4.5779999999999996E-3</v>
      </c>
      <c r="J452" s="5">
        <v>0.432944</v>
      </c>
      <c r="K452" s="5">
        <v>0.48988500000000001</v>
      </c>
      <c r="L452" s="32" t="s">
        <v>15</v>
      </c>
      <c r="M452" s="32" t="s">
        <v>15</v>
      </c>
      <c r="N452" s="32" t="s">
        <v>15</v>
      </c>
      <c r="O452" s="32" t="s">
        <v>15</v>
      </c>
      <c r="P452" s="32" t="s">
        <v>15</v>
      </c>
      <c r="Q452" s="32" t="s">
        <v>15</v>
      </c>
      <c r="R452" s="32" t="s">
        <v>15</v>
      </c>
      <c r="S452" s="32" t="s">
        <v>15</v>
      </c>
      <c r="T452" s="8" t="s">
        <v>514</v>
      </c>
      <c r="U452" s="6" t="s">
        <v>17</v>
      </c>
    </row>
    <row r="453" spans="1:21" x14ac:dyDescent="0.2">
      <c r="A453" s="4" t="s">
        <v>517</v>
      </c>
      <c r="B453" s="4" t="s">
        <v>220</v>
      </c>
      <c r="C453" s="32" t="s">
        <v>60</v>
      </c>
      <c r="D453" s="5">
        <v>7.5520000000000004E-2</v>
      </c>
      <c r="E453" s="5">
        <v>0.223305</v>
      </c>
      <c r="F453" s="5">
        <v>2.9891999999999998E-2</v>
      </c>
      <c r="G453" s="5">
        <v>2.7917999999999998E-2</v>
      </c>
      <c r="H453" s="5">
        <v>0.18579200000000001</v>
      </c>
      <c r="I453" s="5">
        <v>1.3806000000000001E-2</v>
      </c>
      <c r="J453" s="5">
        <v>0.62186600000000003</v>
      </c>
      <c r="K453" s="5">
        <v>0.44958199999999998</v>
      </c>
      <c r="L453" s="32" t="s">
        <v>60</v>
      </c>
      <c r="M453" s="32" t="s">
        <v>15</v>
      </c>
      <c r="N453" s="32" t="s">
        <v>60</v>
      </c>
      <c r="O453" s="32" t="s">
        <v>60</v>
      </c>
      <c r="P453" s="32" t="s">
        <v>60</v>
      </c>
      <c r="Q453" s="32" t="s">
        <v>15</v>
      </c>
      <c r="R453" s="32" t="s">
        <v>60</v>
      </c>
      <c r="S453" s="32" t="s">
        <v>15</v>
      </c>
      <c r="T453" s="8" t="s">
        <v>514</v>
      </c>
      <c r="U453" s="6" t="s">
        <v>17</v>
      </c>
    </row>
    <row r="454" spans="1:21" x14ac:dyDescent="0.2">
      <c r="A454" s="4" t="s">
        <v>518</v>
      </c>
      <c r="B454" s="4" t="s">
        <v>220</v>
      </c>
      <c r="C454" s="32" t="s">
        <v>15</v>
      </c>
      <c r="D454" s="5">
        <v>7.5839999999999996E-3</v>
      </c>
      <c r="E454" s="5">
        <v>6.8051E-2</v>
      </c>
      <c r="F454" s="5">
        <v>2.9835E-2</v>
      </c>
      <c r="G454" s="5">
        <v>1.0642E-2</v>
      </c>
      <c r="H454" s="5">
        <v>4.4667999999999999E-2</v>
      </c>
      <c r="I454" s="5">
        <v>5.1349999999999998E-3</v>
      </c>
      <c r="J454" s="5">
        <v>0.37951600000000002</v>
      </c>
      <c r="K454" s="5">
        <v>0.496089</v>
      </c>
      <c r="L454" s="32" t="s">
        <v>15</v>
      </c>
      <c r="M454" s="32" t="s">
        <v>15</v>
      </c>
      <c r="N454" s="33" t="s">
        <v>15</v>
      </c>
      <c r="O454" s="33" t="s">
        <v>15</v>
      </c>
      <c r="P454" s="33" t="s">
        <v>15</v>
      </c>
      <c r="Q454" s="32" t="s">
        <v>15</v>
      </c>
      <c r="R454" s="32" t="s">
        <v>15</v>
      </c>
      <c r="S454" s="32" t="s">
        <v>15</v>
      </c>
      <c r="T454" s="8" t="s">
        <v>514</v>
      </c>
      <c r="U454" s="6" t="s">
        <v>17</v>
      </c>
    </row>
    <row r="455" spans="1:21" x14ac:dyDescent="0.2">
      <c r="A455" s="4" t="s">
        <v>519</v>
      </c>
      <c r="B455" s="4" t="s">
        <v>220</v>
      </c>
      <c r="C455" s="32" t="s">
        <v>15</v>
      </c>
      <c r="D455" s="5">
        <v>1.2199999999999999E-2</v>
      </c>
      <c r="E455" s="5">
        <v>0.117684</v>
      </c>
      <c r="F455" s="5">
        <v>2.9871000000000002E-2</v>
      </c>
      <c r="G455" s="5">
        <v>1.3978000000000001E-2</v>
      </c>
      <c r="H455" s="5">
        <v>7.1994000000000002E-2</v>
      </c>
      <c r="I455" s="5">
        <v>8.5970000000000005E-3</v>
      </c>
      <c r="J455" s="5">
        <v>0.48648599999999997</v>
      </c>
      <c r="K455" s="5">
        <v>0.48997600000000002</v>
      </c>
      <c r="L455" s="32" t="s">
        <v>15</v>
      </c>
      <c r="M455" s="32" t="s">
        <v>15</v>
      </c>
      <c r="N455" s="33" t="s">
        <v>60</v>
      </c>
      <c r="O455" s="33" t="s">
        <v>15</v>
      </c>
      <c r="P455" s="33" t="s">
        <v>15</v>
      </c>
      <c r="Q455" s="32" t="s">
        <v>15</v>
      </c>
      <c r="R455" s="32" t="s">
        <v>15</v>
      </c>
      <c r="S455" s="32" t="s">
        <v>15</v>
      </c>
      <c r="T455" s="8" t="s">
        <v>514</v>
      </c>
      <c r="U455" s="6" t="s">
        <v>17</v>
      </c>
    </row>
    <row r="456" spans="1:21" x14ac:dyDescent="0.2">
      <c r="A456" s="4" t="s">
        <v>520</v>
      </c>
      <c r="B456" s="4" t="s">
        <v>220</v>
      </c>
      <c r="C456" s="32" t="s">
        <v>15</v>
      </c>
      <c r="D456" s="5">
        <v>8.3920000000000002E-3</v>
      </c>
      <c r="E456" s="5">
        <v>3.8883000000000001E-2</v>
      </c>
      <c r="F456" s="5">
        <v>2.9856000000000001E-2</v>
      </c>
      <c r="G456" s="5">
        <v>1.0422000000000001E-2</v>
      </c>
      <c r="H456" s="5">
        <v>2.2370999999999999E-2</v>
      </c>
      <c r="I456" s="5">
        <v>4.3559999999999996E-3</v>
      </c>
      <c r="J456" s="5">
        <v>0.37696099999999999</v>
      </c>
      <c r="K456" s="5">
        <v>0.49948300000000001</v>
      </c>
      <c r="L456" s="32" t="s">
        <v>15</v>
      </c>
      <c r="M456" s="32" t="s">
        <v>15</v>
      </c>
      <c r="N456" s="32" t="s">
        <v>60</v>
      </c>
      <c r="O456" s="32" t="s">
        <v>15</v>
      </c>
      <c r="P456" s="32" t="s">
        <v>15</v>
      </c>
      <c r="Q456" s="32" t="s">
        <v>15</v>
      </c>
      <c r="R456" s="32" t="s">
        <v>15</v>
      </c>
      <c r="S456" s="32" t="s">
        <v>60</v>
      </c>
      <c r="T456" s="8" t="s">
        <v>514</v>
      </c>
      <c r="U456" s="6" t="s">
        <v>17</v>
      </c>
    </row>
    <row r="457" spans="1:21" x14ac:dyDescent="0.2">
      <c r="A457" s="4" t="s">
        <v>521</v>
      </c>
      <c r="B457" s="4" t="s">
        <v>220</v>
      </c>
      <c r="C457" s="32" t="s">
        <v>60</v>
      </c>
      <c r="D457" s="5">
        <v>6.2870000000000001E-3</v>
      </c>
      <c r="E457" s="5">
        <v>3.2245999999999997E-2</v>
      </c>
      <c r="F457" s="5">
        <v>2.9845E-2</v>
      </c>
      <c r="G457" s="5">
        <v>1.1393E-2</v>
      </c>
      <c r="H457" s="5">
        <v>1.8703999999999998E-2</v>
      </c>
      <c r="I457" s="5">
        <v>5.0080000000000003E-3</v>
      </c>
      <c r="J457" s="5">
        <v>0.36484800000000001</v>
      </c>
      <c r="K457" s="5">
        <v>0.50236800000000004</v>
      </c>
      <c r="L457" s="32" t="s">
        <v>15</v>
      </c>
      <c r="M457" s="32" t="s">
        <v>15</v>
      </c>
      <c r="N457" s="32" t="s">
        <v>60</v>
      </c>
      <c r="O457" s="32" t="s">
        <v>15</v>
      </c>
      <c r="P457" s="32" t="s">
        <v>15</v>
      </c>
      <c r="Q457" s="32" t="s">
        <v>15</v>
      </c>
      <c r="R457" s="32" t="s">
        <v>15</v>
      </c>
      <c r="S457" s="32" t="s">
        <v>60</v>
      </c>
      <c r="T457" s="8" t="s">
        <v>514</v>
      </c>
      <c r="U457" s="6" t="s">
        <v>17</v>
      </c>
    </row>
    <row r="458" spans="1:21" x14ac:dyDescent="0.2">
      <c r="A458" s="4" t="s">
        <v>522</v>
      </c>
      <c r="B458" s="4" t="s">
        <v>220</v>
      </c>
      <c r="C458" s="32" t="s">
        <v>15</v>
      </c>
      <c r="D458" s="5">
        <v>8.8140000000000007E-3</v>
      </c>
      <c r="E458" s="5">
        <v>0.101671</v>
      </c>
      <c r="F458" s="5">
        <v>2.9904E-2</v>
      </c>
      <c r="G458" s="5">
        <v>2.3125E-2</v>
      </c>
      <c r="H458" s="5">
        <v>9.5792000000000002E-2</v>
      </c>
      <c r="I458" s="5">
        <v>1.1247E-2</v>
      </c>
      <c r="J458" s="5">
        <v>0.45681300000000002</v>
      </c>
      <c r="K458" s="5">
        <v>0.461561</v>
      </c>
      <c r="L458" s="32" t="s">
        <v>15</v>
      </c>
      <c r="M458" s="32" t="s">
        <v>15</v>
      </c>
      <c r="N458" s="32" t="s">
        <v>60</v>
      </c>
      <c r="O458" s="32" t="s">
        <v>60</v>
      </c>
      <c r="P458" s="32" t="s">
        <v>15</v>
      </c>
      <c r="Q458" s="32" t="s">
        <v>15</v>
      </c>
      <c r="R458" s="32" t="s">
        <v>15</v>
      </c>
      <c r="S458" s="32" t="s">
        <v>15</v>
      </c>
      <c r="T458" s="8" t="s">
        <v>514</v>
      </c>
      <c r="U458" s="6" t="s">
        <v>17</v>
      </c>
    </row>
    <row r="459" spans="1:21" x14ac:dyDescent="0.2">
      <c r="A459" s="4" t="s">
        <v>523</v>
      </c>
      <c r="B459" s="4" t="s">
        <v>220</v>
      </c>
      <c r="C459" s="32" t="s">
        <v>15</v>
      </c>
      <c r="D459" s="5">
        <v>1.153E-2</v>
      </c>
      <c r="E459" s="5">
        <v>0.101289</v>
      </c>
      <c r="F459" s="5">
        <v>2.9812999999999999E-2</v>
      </c>
      <c r="G459" s="5">
        <v>9.8060000000000005E-3</v>
      </c>
      <c r="H459" s="5">
        <v>8.2946000000000006E-2</v>
      </c>
      <c r="I459" s="5">
        <v>4.5360000000000001E-3</v>
      </c>
      <c r="J459" s="5">
        <v>0.46924300000000002</v>
      </c>
      <c r="K459" s="5">
        <v>0.478078</v>
      </c>
      <c r="L459" s="32" t="s">
        <v>15</v>
      </c>
      <c r="M459" s="32" t="s">
        <v>15</v>
      </c>
      <c r="N459" s="32" t="s">
        <v>15</v>
      </c>
      <c r="O459" s="32" t="s">
        <v>15</v>
      </c>
      <c r="P459" s="32" t="s">
        <v>15</v>
      </c>
      <c r="Q459" s="32" t="s">
        <v>15</v>
      </c>
      <c r="R459" s="32" t="s">
        <v>15</v>
      </c>
      <c r="S459" s="32" t="s">
        <v>15</v>
      </c>
      <c r="T459" s="8" t="s">
        <v>514</v>
      </c>
      <c r="U459" s="6" t="s">
        <v>17</v>
      </c>
    </row>
    <row r="460" spans="1:21" x14ac:dyDescent="0.2">
      <c r="A460" s="4" t="s">
        <v>524</v>
      </c>
      <c r="B460" s="4" t="s">
        <v>220</v>
      </c>
      <c r="C460" s="32" t="s">
        <v>15</v>
      </c>
      <c r="D460" s="5">
        <v>7.2430000000000003E-3</v>
      </c>
      <c r="E460" s="5">
        <v>5.4306E-2</v>
      </c>
      <c r="F460" s="5">
        <v>2.9769E-2</v>
      </c>
      <c r="G460" s="5">
        <v>7.1770000000000002E-3</v>
      </c>
      <c r="H460" s="5">
        <v>3.9070000000000001E-2</v>
      </c>
      <c r="I460" s="5">
        <v>2.882E-3</v>
      </c>
      <c r="J460" s="5">
        <v>0.43378499999999998</v>
      </c>
      <c r="K460" s="5">
        <v>0.48553200000000002</v>
      </c>
      <c r="L460" s="32" t="s">
        <v>15</v>
      </c>
      <c r="M460" s="32" t="s">
        <v>15</v>
      </c>
      <c r="N460" s="32" t="s">
        <v>15</v>
      </c>
      <c r="O460" s="32" t="s">
        <v>15</v>
      </c>
      <c r="P460" s="32" t="s">
        <v>15</v>
      </c>
      <c r="Q460" s="32" t="s">
        <v>15</v>
      </c>
      <c r="R460" s="32" t="s">
        <v>15</v>
      </c>
      <c r="S460" s="32" t="s">
        <v>15</v>
      </c>
      <c r="T460" s="8" t="s">
        <v>514</v>
      </c>
      <c r="U460" s="6" t="s">
        <v>17</v>
      </c>
    </row>
    <row r="461" spans="1:21" x14ac:dyDescent="0.2">
      <c r="A461" s="4" t="s">
        <v>525</v>
      </c>
      <c r="B461" s="4" t="s">
        <v>220</v>
      </c>
      <c r="C461" s="32" t="s">
        <v>15</v>
      </c>
      <c r="D461" s="5">
        <v>1.414E-2</v>
      </c>
      <c r="E461" s="5">
        <v>5.3165999999999998E-2</v>
      </c>
      <c r="F461" s="5">
        <v>2.9749000000000001E-2</v>
      </c>
      <c r="G461" s="5">
        <v>7.0270000000000003E-3</v>
      </c>
      <c r="H461" s="5">
        <v>3.3924999999999997E-2</v>
      </c>
      <c r="I461" s="5">
        <v>3.2160000000000001E-3</v>
      </c>
      <c r="J461" s="5">
        <v>0.37835400000000002</v>
      </c>
      <c r="K461" s="5">
        <v>0.49666700000000003</v>
      </c>
      <c r="L461" s="32" t="s">
        <v>15</v>
      </c>
      <c r="M461" s="32" t="s">
        <v>15</v>
      </c>
      <c r="N461" s="32" t="s">
        <v>15</v>
      </c>
      <c r="O461" s="32" t="s">
        <v>15</v>
      </c>
      <c r="P461" s="32" t="s">
        <v>15</v>
      </c>
      <c r="Q461" s="32" t="s">
        <v>15</v>
      </c>
      <c r="R461" s="32" t="s">
        <v>15</v>
      </c>
      <c r="S461" s="32" t="s">
        <v>15</v>
      </c>
      <c r="T461" s="8" t="s">
        <v>514</v>
      </c>
      <c r="U461" s="6" t="s">
        <v>17</v>
      </c>
    </row>
    <row r="462" spans="1:21" x14ac:dyDescent="0.2">
      <c r="A462" s="4" t="s">
        <v>526</v>
      </c>
      <c r="B462" s="4" t="s">
        <v>220</v>
      </c>
      <c r="C462" s="32" t="s">
        <v>15</v>
      </c>
      <c r="D462" s="5">
        <v>1.1780000000000002E-2</v>
      </c>
      <c r="E462" s="5">
        <v>8.5394999999999999E-2</v>
      </c>
      <c r="F462" s="5">
        <v>2.9798999999999999E-2</v>
      </c>
      <c r="G462" s="5">
        <v>1.3022000000000001E-2</v>
      </c>
      <c r="H462" s="5">
        <v>6.7519999999999997E-2</v>
      </c>
      <c r="I462" s="5">
        <v>5.4409999999999997E-3</v>
      </c>
      <c r="J462" s="5">
        <v>0.47321600000000003</v>
      </c>
      <c r="K462" s="5">
        <v>0.47455599999999998</v>
      </c>
      <c r="L462" s="32" t="s">
        <v>15</v>
      </c>
      <c r="M462" s="32" t="s">
        <v>15</v>
      </c>
      <c r="N462" s="32" t="s">
        <v>15</v>
      </c>
      <c r="O462" s="32" t="s">
        <v>15</v>
      </c>
      <c r="P462" s="32" t="s">
        <v>15</v>
      </c>
      <c r="Q462" s="32" t="s">
        <v>15</v>
      </c>
      <c r="R462" s="32" t="s">
        <v>15</v>
      </c>
      <c r="S462" s="32" t="s">
        <v>15</v>
      </c>
      <c r="T462" s="8" t="s">
        <v>514</v>
      </c>
      <c r="U462" s="6" t="s">
        <v>17</v>
      </c>
    </row>
    <row r="463" spans="1:21" x14ac:dyDescent="0.2">
      <c r="A463" s="4" t="s">
        <v>527</v>
      </c>
      <c r="B463" s="4" t="s">
        <v>220</v>
      </c>
      <c r="C463" s="32" t="s">
        <v>15</v>
      </c>
      <c r="D463" s="5">
        <v>1.123E-2</v>
      </c>
      <c r="E463" s="5">
        <v>6.4524999999999999E-2</v>
      </c>
      <c r="F463" s="5">
        <v>2.9789E-2</v>
      </c>
      <c r="G463" s="5">
        <v>8.0470000000000003E-3</v>
      </c>
      <c r="H463" s="5">
        <v>4.8141999999999997E-2</v>
      </c>
      <c r="I463" s="5">
        <v>4.1380000000000002E-3</v>
      </c>
      <c r="J463" s="5">
        <v>0.44720799999999999</v>
      </c>
      <c r="K463" s="5">
        <v>0.48349799999999998</v>
      </c>
      <c r="L463" s="32" t="s">
        <v>15</v>
      </c>
      <c r="M463" s="32" t="s">
        <v>15</v>
      </c>
      <c r="N463" s="32" t="s">
        <v>15</v>
      </c>
      <c r="O463" s="32" t="s">
        <v>15</v>
      </c>
      <c r="P463" s="32" t="s">
        <v>15</v>
      </c>
      <c r="Q463" s="32" t="s">
        <v>15</v>
      </c>
      <c r="R463" s="32" t="s">
        <v>15</v>
      </c>
      <c r="S463" s="32" t="s">
        <v>15</v>
      </c>
      <c r="T463" s="8" t="s">
        <v>514</v>
      </c>
      <c r="U463" s="6" t="s">
        <v>17</v>
      </c>
    </row>
    <row r="464" spans="1:21" x14ac:dyDescent="0.2">
      <c r="A464" s="4" t="s">
        <v>528</v>
      </c>
      <c r="B464" s="4" t="s">
        <v>220</v>
      </c>
      <c r="C464" s="32" t="s">
        <v>15</v>
      </c>
      <c r="D464" s="5">
        <v>5.4619999999999998E-3</v>
      </c>
      <c r="E464" s="5">
        <v>5.4872999999999998E-2</v>
      </c>
      <c r="F464" s="5">
        <v>2.9794999999999999E-2</v>
      </c>
      <c r="G464" s="5">
        <v>1.2356000000000001E-2</v>
      </c>
      <c r="H464" s="5">
        <v>4.1910000000000003E-2</v>
      </c>
      <c r="I464" s="5">
        <v>5.3330000000000001E-3</v>
      </c>
      <c r="J464" s="5">
        <v>0.42660700000000001</v>
      </c>
      <c r="K464" s="5">
        <v>0.47329399999999999</v>
      </c>
      <c r="L464" s="32" t="s">
        <v>15</v>
      </c>
      <c r="M464" s="32" t="s">
        <v>15</v>
      </c>
      <c r="N464" s="32" t="s">
        <v>15</v>
      </c>
      <c r="O464" s="32" t="s">
        <v>15</v>
      </c>
      <c r="P464" s="32" t="s">
        <v>15</v>
      </c>
      <c r="Q464" s="32" t="s">
        <v>15</v>
      </c>
      <c r="R464" s="32" t="s">
        <v>15</v>
      </c>
      <c r="S464" s="32" t="s">
        <v>15</v>
      </c>
      <c r="T464" s="8" t="s">
        <v>514</v>
      </c>
      <c r="U464" s="6" t="s">
        <v>17</v>
      </c>
    </row>
    <row r="465" spans="1:21" x14ac:dyDescent="0.2">
      <c r="A465" s="4" t="s">
        <v>529</v>
      </c>
      <c r="B465" s="4" t="s">
        <v>220</v>
      </c>
      <c r="C465" s="32" t="s">
        <v>15</v>
      </c>
      <c r="D465" s="5">
        <v>1.1599999999999999E-2</v>
      </c>
      <c r="E465" s="5">
        <v>5.9121E-2</v>
      </c>
      <c r="F465" s="5">
        <v>2.9829999999999999E-2</v>
      </c>
      <c r="G465" s="5">
        <v>6.0959999999999999E-3</v>
      </c>
      <c r="H465" s="5">
        <v>3.7629000000000003E-2</v>
      </c>
      <c r="I465" s="5">
        <v>2.7820000000000002E-3</v>
      </c>
      <c r="J465" s="5">
        <v>0.419601</v>
      </c>
      <c r="K465" s="5">
        <v>0.48973</v>
      </c>
      <c r="L465" s="32" t="s">
        <v>15</v>
      </c>
      <c r="M465" s="32" t="s">
        <v>15</v>
      </c>
      <c r="N465" s="32" t="s">
        <v>15</v>
      </c>
      <c r="O465" s="32" t="s">
        <v>15</v>
      </c>
      <c r="P465" s="32" t="s">
        <v>15</v>
      </c>
      <c r="Q465" s="32" t="s">
        <v>15</v>
      </c>
      <c r="R465" s="32" t="s">
        <v>15</v>
      </c>
      <c r="S465" s="32" t="s">
        <v>15</v>
      </c>
      <c r="T465" s="8" t="s">
        <v>514</v>
      </c>
      <c r="U465" s="6" t="s">
        <v>17</v>
      </c>
    </row>
    <row r="466" spans="1:21" x14ac:dyDescent="0.2">
      <c r="A466" s="4" t="s">
        <v>530</v>
      </c>
      <c r="B466" s="4" t="s">
        <v>220</v>
      </c>
      <c r="C466" s="32" t="s">
        <v>15</v>
      </c>
      <c r="D466" s="5">
        <v>1.061E-2</v>
      </c>
      <c r="E466" s="5">
        <v>4.4627E-2</v>
      </c>
      <c r="F466" s="5">
        <v>2.9826999999999999E-2</v>
      </c>
      <c r="G466" s="5">
        <v>6.1720000000000004E-3</v>
      </c>
      <c r="H466" s="5">
        <v>2.0055E-2</v>
      </c>
      <c r="I466" s="5">
        <v>2.3760000000000001E-3</v>
      </c>
      <c r="J466" s="5">
        <v>0.41400700000000001</v>
      </c>
      <c r="K466" s="5">
        <v>0.48953200000000002</v>
      </c>
      <c r="L466" s="32" t="s">
        <v>15</v>
      </c>
      <c r="M466" s="32" t="s">
        <v>15</v>
      </c>
      <c r="N466" s="32" t="s">
        <v>15</v>
      </c>
      <c r="O466" s="32" t="s">
        <v>15</v>
      </c>
      <c r="P466" s="32" t="s">
        <v>15</v>
      </c>
      <c r="Q466" s="32" t="s">
        <v>15</v>
      </c>
      <c r="R466" s="32" t="s">
        <v>15</v>
      </c>
      <c r="S466" s="32" t="s">
        <v>15</v>
      </c>
      <c r="T466" s="8" t="s">
        <v>514</v>
      </c>
      <c r="U466" s="6" t="s">
        <v>17</v>
      </c>
    </row>
    <row r="467" spans="1:21" x14ac:dyDescent="0.2">
      <c r="A467" s="4" t="s">
        <v>531</v>
      </c>
      <c r="B467" s="4" t="s">
        <v>220</v>
      </c>
      <c r="C467" s="32" t="s">
        <v>15</v>
      </c>
      <c r="D467" s="5">
        <v>1.0009999999999998E-2</v>
      </c>
      <c r="E467" s="5">
        <v>6.9944999999999993E-2</v>
      </c>
      <c r="F467" s="5">
        <v>2.9796E-2</v>
      </c>
      <c r="G467" s="5">
        <v>7.8659999999999997E-3</v>
      </c>
      <c r="H467" s="5">
        <v>6.2280000000000002E-2</v>
      </c>
      <c r="I467" s="5">
        <v>4.3959999999999997E-3</v>
      </c>
      <c r="J467" s="5">
        <v>0.33157500000000001</v>
      </c>
      <c r="K467" s="5">
        <v>0.50172499999999998</v>
      </c>
      <c r="L467" s="32" t="s">
        <v>15</v>
      </c>
      <c r="M467" s="32" t="s">
        <v>15</v>
      </c>
      <c r="N467" s="32" t="s">
        <v>15</v>
      </c>
      <c r="O467" s="32" t="s">
        <v>15</v>
      </c>
      <c r="P467" s="32" t="s">
        <v>15</v>
      </c>
      <c r="Q467" s="32" t="s">
        <v>15</v>
      </c>
      <c r="R467" s="32" t="s">
        <v>15</v>
      </c>
      <c r="S467" s="32" t="s">
        <v>60</v>
      </c>
      <c r="T467" s="8" t="s">
        <v>514</v>
      </c>
      <c r="U467" s="6" t="s">
        <v>17</v>
      </c>
    </row>
    <row r="468" spans="1:21" x14ac:dyDescent="0.2">
      <c r="A468" s="4" t="s">
        <v>532</v>
      </c>
      <c r="B468" s="4" t="s">
        <v>220</v>
      </c>
      <c r="C468" s="32" t="s">
        <v>60</v>
      </c>
      <c r="D468" s="5">
        <v>8.5710000000000005E-3</v>
      </c>
      <c r="E468" s="5">
        <v>2.5849E-2</v>
      </c>
      <c r="F468" s="5">
        <v>2.9753999999999999E-2</v>
      </c>
      <c r="G468" s="5">
        <v>7.3709999999999999E-3</v>
      </c>
      <c r="H468" s="5">
        <v>8.8669999999999999E-3</v>
      </c>
      <c r="I468" s="5">
        <v>3.7130000000000002E-3</v>
      </c>
      <c r="J468" s="5">
        <v>0.38008999999999998</v>
      </c>
      <c r="K468" s="5">
        <v>0.49455199999999999</v>
      </c>
      <c r="L468" s="32" t="s">
        <v>15</v>
      </c>
      <c r="M468" s="32" t="s">
        <v>15</v>
      </c>
      <c r="N468" s="32" t="s">
        <v>15</v>
      </c>
      <c r="O468" s="32" t="s">
        <v>15</v>
      </c>
      <c r="P468" s="32" t="s">
        <v>15</v>
      </c>
      <c r="Q468" s="32" t="s">
        <v>15</v>
      </c>
      <c r="R468" s="32" t="s">
        <v>15</v>
      </c>
      <c r="S468" s="32" t="s">
        <v>15</v>
      </c>
      <c r="T468" s="8" t="s">
        <v>514</v>
      </c>
      <c r="U468" s="6" t="s">
        <v>17</v>
      </c>
    </row>
    <row r="469" spans="1:21" x14ac:dyDescent="0.2">
      <c r="A469" s="4" t="s">
        <v>533</v>
      </c>
      <c r="B469" s="4" t="s">
        <v>220</v>
      </c>
      <c r="C469" s="32" t="s">
        <v>15</v>
      </c>
      <c r="D469" s="5">
        <v>8.9440000000000006E-3</v>
      </c>
      <c r="E469" s="5">
        <v>2.5425E-2</v>
      </c>
      <c r="F469" s="5">
        <v>2.9777999999999999E-2</v>
      </c>
      <c r="G469" s="5">
        <v>9.3509999999999999E-3</v>
      </c>
      <c r="H469" s="5">
        <v>9.2259999999999998E-3</v>
      </c>
      <c r="I469" s="5">
        <v>5.1510000000000002E-3</v>
      </c>
      <c r="J469" s="5">
        <v>0.38773400000000002</v>
      </c>
      <c r="K469" s="5">
        <v>0.496643</v>
      </c>
      <c r="L469" s="32" t="s">
        <v>15</v>
      </c>
      <c r="M469" s="32" t="s">
        <v>15</v>
      </c>
      <c r="N469" s="32" t="s">
        <v>15</v>
      </c>
      <c r="O469" s="32" t="s">
        <v>15</v>
      </c>
      <c r="P469" s="32" t="s">
        <v>15</v>
      </c>
      <c r="Q469" s="32" t="s">
        <v>15</v>
      </c>
      <c r="R469" s="32" t="s">
        <v>15</v>
      </c>
      <c r="S469" s="32" t="s">
        <v>15</v>
      </c>
      <c r="T469" s="8" t="s">
        <v>514</v>
      </c>
      <c r="U469" s="6" t="s">
        <v>17</v>
      </c>
    </row>
    <row r="470" spans="1:21" x14ac:dyDescent="0.2">
      <c r="A470" s="4" t="s">
        <v>534</v>
      </c>
      <c r="B470" s="4" t="s">
        <v>56</v>
      </c>
      <c r="C470" s="32" t="s">
        <v>60</v>
      </c>
      <c r="D470" s="5">
        <v>0.20780000000000001</v>
      </c>
      <c r="E470" s="5">
        <v>0.33263999999999999</v>
      </c>
      <c r="F470" s="5">
        <v>3.0016000000000001E-2</v>
      </c>
      <c r="G470" s="5">
        <v>3.6413000000000001E-2</v>
      </c>
      <c r="H470" s="5">
        <v>0.24469299999999999</v>
      </c>
      <c r="I470" s="5">
        <v>1.6628E-2</v>
      </c>
      <c r="J470" s="5">
        <v>0.74885100000000004</v>
      </c>
      <c r="K470" s="5">
        <v>0.42894700000000002</v>
      </c>
      <c r="L470" s="32" t="s">
        <v>60</v>
      </c>
      <c r="M470" s="32" t="s">
        <v>60</v>
      </c>
      <c r="N470" s="32" t="s">
        <v>60</v>
      </c>
      <c r="O470" s="32" t="s">
        <v>60</v>
      </c>
      <c r="P470" s="32" t="s">
        <v>60</v>
      </c>
      <c r="Q470" s="32" t="s">
        <v>15</v>
      </c>
      <c r="R470" s="32" t="s">
        <v>60</v>
      </c>
      <c r="S470" s="32" t="s">
        <v>15</v>
      </c>
      <c r="T470" s="8" t="s">
        <v>535</v>
      </c>
      <c r="U470" s="6" t="s">
        <v>17</v>
      </c>
    </row>
    <row r="471" spans="1:21" x14ac:dyDescent="0.2">
      <c r="A471" s="4" t="s">
        <v>536</v>
      </c>
      <c r="B471" s="4" t="s">
        <v>220</v>
      </c>
      <c r="C471" s="32" t="s">
        <v>60</v>
      </c>
      <c r="D471" s="5">
        <v>0.2671</v>
      </c>
      <c r="E471" s="5">
        <v>0.47766599999999998</v>
      </c>
      <c r="F471" s="5">
        <v>3.0020999999999999E-2</v>
      </c>
      <c r="G471" s="5">
        <v>7.2558999999999998E-2</v>
      </c>
      <c r="H471" s="5">
        <v>0.50301399999999996</v>
      </c>
      <c r="I471" s="5">
        <v>3.8177999999999997E-2</v>
      </c>
      <c r="J471" s="5">
        <v>0.732603</v>
      </c>
      <c r="K471" s="5">
        <v>0.39557599999999998</v>
      </c>
      <c r="L471" s="32" t="s">
        <v>60</v>
      </c>
      <c r="M471" s="32" t="s">
        <v>60</v>
      </c>
      <c r="N471" s="32" t="s">
        <v>60</v>
      </c>
      <c r="O471" s="32" t="s">
        <v>60</v>
      </c>
      <c r="P471" s="32" t="s">
        <v>60</v>
      </c>
      <c r="Q471" s="32" t="s">
        <v>60</v>
      </c>
      <c r="R471" s="32" t="s">
        <v>60</v>
      </c>
      <c r="S471" s="32" t="s">
        <v>15</v>
      </c>
      <c r="T471" s="8" t="s">
        <v>535</v>
      </c>
      <c r="U471" s="6" t="s">
        <v>17</v>
      </c>
    </row>
    <row r="472" spans="1:21" x14ac:dyDescent="0.2">
      <c r="A472" s="4" t="s">
        <v>537</v>
      </c>
      <c r="B472" s="4" t="s">
        <v>220</v>
      </c>
      <c r="C472" s="32" t="s">
        <v>60</v>
      </c>
      <c r="D472" s="5">
        <v>1.2290000000000001E-2</v>
      </c>
      <c r="E472" s="5">
        <v>9.4366000000000005E-2</v>
      </c>
      <c r="F472" s="5">
        <v>2.9912000000000001E-2</v>
      </c>
      <c r="G472" s="5">
        <v>1.3998E-2</v>
      </c>
      <c r="H472" s="5">
        <v>9.1163999999999995E-2</v>
      </c>
      <c r="I472" s="5">
        <v>5.6909999999999999E-3</v>
      </c>
      <c r="J472" s="5">
        <v>0.427925</v>
      </c>
      <c r="K472" s="5">
        <v>0.469698</v>
      </c>
      <c r="L472" s="32" t="s">
        <v>15</v>
      </c>
      <c r="M472" s="32" t="s">
        <v>15</v>
      </c>
      <c r="N472" s="32" t="s">
        <v>60</v>
      </c>
      <c r="O472" s="32" t="s">
        <v>15</v>
      </c>
      <c r="P472" s="32" t="s">
        <v>15</v>
      </c>
      <c r="Q472" s="32" t="s">
        <v>15</v>
      </c>
      <c r="R472" s="32" t="s">
        <v>15</v>
      </c>
      <c r="S472" s="32" t="s">
        <v>15</v>
      </c>
      <c r="T472" s="8" t="s">
        <v>535</v>
      </c>
      <c r="U472" s="6" t="s">
        <v>17</v>
      </c>
    </row>
    <row r="473" spans="1:21" x14ac:dyDescent="0.2">
      <c r="A473" s="4" t="s">
        <v>538</v>
      </c>
      <c r="B473" s="4" t="s">
        <v>220</v>
      </c>
      <c r="C473" s="32" t="s">
        <v>59</v>
      </c>
      <c r="D473" s="5">
        <v>9.8779999999999996E-3</v>
      </c>
      <c r="E473" s="5">
        <v>0.100961</v>
      </c>
      <c r="F473" s="5">
        <v>2.9894E-2</v>
      </c>
      <c r="G473" s="5">
        <v>1.4579999999999999E-2</v>
      </c>
      <c r="H473" s="5">
        <v>6.7417000000000005E-2</v>
      </c>
      <c r="I473" s="5">
        <v>8.7189999999999993E-3</v>
      </c>
      <c r="J473" s="5">
        <v>0.46748000000000001</v>
      </c>
      <c r="K473" s="5">
        <v>0.49145</v>
      </c>
      <c r="L473" s="32" t="s">
        <v>15</v>
      </c>
      <c r="M473" s="32" t="s">
        <v>15</v>
      </c>
      <c r="N473" s="32" t="s">
        <v>60</v>
      </c>
      <c r="O473" s="32" t="s">
        <v>15</v>
      </c>
      <c r="P473" s="32" t="s">
        <v>15</v>
      </c>
      <c r="Q473" s="32" t="s">
        <v>15</v>
      </c>
      <c r="R473" s="32" t="s">
        <v>15</v>
      </c>
      <c r="S473" s="32" t="s">
        <v>15</v>
      </c>
      <c r="T473" s="8" t="s">
        <v>535</v>
      </c>
      <c r="U473" s="6" t="s">
        <v>17</v>
      </c>
    </row>
    <row r="474" spans="1:21" x14ac:dyDescent="0.2">
      <c r="A474" s="4" t="s">
        <v>539</v>
      </c>
      <c r="B474" s="4" t="s">
        <v>56</v>
      </c>
      <c r="C474" s="32" t="s">
        <v>60</v>
      </c>
      <c r="D474" s="5">
        <v>1.822E-2</v>
      </c>
      <c r="E474" s="5">
        <v>0.107201</v>
      </c>
      <c r="F474" s="5">
        <v>2.9897E-2</v>
      </c>
      <c r="G474" s="5">
        <v>1.0121E-2</v>
      </c>
      <c r="H474" s="5">
        <v>9.7671999999999995E-2</v>
      </c>
      <c r="I474" s="5">
        <v>6.2379999999999996E-3</v>
      </c>
      <c r="J474" s="5">
        <v>0.48721199999999998</v>
      </c>
      <c r="K474" s="5">
        <v>0.48045300000000002</v>
      </c>
      <c r="L474" s="32" t="s">
        <v>15</v>
      </c>
      <c r="M474" s="32" t="s">
        <v>15</v>
      </c>
      <c r="N474" s="32" t="s">
        <v>60</v>
      </c>
      <c r="O474" s="32" t="s">
        <v>15</v>
      </c>
      <c r="P474" s="32" t="s">
        <v>15</v>
      </c>
      <c r="Q474" s="32" t="s">
        <v>15</v>
      </c>
      <c r="R474" s="32" t="s">
        <v>15</v>
      </c>
      <c r="S474" s="32" t="s">
        <v>15</v>
      </c>
      <c r="T474" s="8" t="s">
        <v>535</v>
      </c>
      <c r="U474" s="6" t="s">
        <v>17</v>
      </c>
    </row>
    <row r="475" spans="1:21" x14ac:dyDescent="0.2">
      <c r="A475" s="4" t="s">
        <v>540</v>
      </c>
      <c r="B475" s="4" t="s">
        <v>56</v>
      </c>
      <c r="C475" s="32" t="s">
        <v>60</v>
      </c>
      <c r="D475" s="5">
        <v>1.298E-2</v>
      </c>
      <c r="E475" s="5">
        <v>8.7790999999999994E-2</v>
      </c>
      <c r="F475" s="5">
        <v>2.9871000000000002E-2</v>
      </c>
      <c r="G475" s="5">
        <v>8.0239999999999999E-3</v>
      </c>
      <c r="H475" s="5">
        <v>7.6272000000000006E-2</v>
      </c>
      <c r="I475" s="5">
        <v>4.6039999999999996E-3</v>
      </c>
      <c r="J475" s="5">
        <v>0.46671099999999999</v>
      </c>
      <c r="K475" s="5">
        <v>0.481601</v>
      </c>
      <c r="L475" s="32" t="s">
        <v>15</v>
      </c>
      <c r="M475" s="32" t="s">
        <v>15</v>
      </c>
      <c r="N475" s="32" t="s">
        <v>60</v>
      </c>
      <c r="O475" s="32" t="s">
        <v>15</v>
      </c>
      <c r="P475" s="32" t="s">
        <v>15</v>
      </c>
      <c r="Q475" s="32" t="s">
        <v>15</v>
      </c>
      <c r="R475" s="32" t="s">
        <v>15</v>
      </c>
      <c r="S475" s="32" t="s">
        <v>15</v>
      </c>
      <c r="T475" s="8" t="s">
        <v>535</v>
      </c>
      <c r="U475" s="6" t="s">
        <v>17</v>
      </c>
    </row>
    <row r="476" spans="1:21" x14ac:dyDescent="0.2">
      <c r="A476" s="4" t="s">
        <v>541</v>
      </c>
      <c r="B476" s="4" t="s">
        <v>56</v>
      </c>
      <c r="C476" s="32" t="s">
        <v>60</v>
      </c>
      <c r="D476" s="5">
        <v>1.0160000000000001E-2</v>
      </c>
      <c r="E476" s="5">
        <v>9.7417000000000004E-2</v>
      </c>
      <c r="F476" s="5">
        <v>2.9815999999999999E-2</v>
      </c>
      <c r="G476" s="5">
        <v>1.1228999999999999E-2</v>
      </c>
      <c r="H476" s="5">
        <v>9.2706999999999998E-2</v>
      </c>
      <c r="I476" s="5">
        <v>6.6490000000000004E-3</v>
      </c>
      <c r="J476" s="5">
        <v>0.26542900000000003</v>
      </c>
      <c r="K476" s="5">
        <v>0.50754600000000005</v>
      </c>
      <c r="L476" s="32" t="s">
        <v>15</v>
      </c>
      <c r="M476" s="32" t="s">
        <v>15</v>
      </c>
      <c r="N476" s="32" t="s">
        <v>15</v>
      </c>
      <c r="O476" s="32" t="s">
        <v>15</v>
      </c>
      <c r="P476" s="32" t="s">
        <v>15</v>
      </c>
      <c r="Q476" s="32" t="s">
        <v>15</v>
      </c>
      <c r="R476" s="32" t="s">
        <v>15</v>
      </c>
      <c r="S476" s="32" t="s">
        <v>60</v>
      </c>
      <c r="T476" s="8" t="s">
        <v>535</v>
      </c>
      <c r="U476" s="6" t="s">
        <v>17</v>
      </c>
    </row>
    <row r="477" spans="1:21" x14ac:dyDescent="0.2">
      <c r="A477" s="4" t="s">
        <v>542</v>
      </c>
      <c r="B477" s="4" t="s">
        <v>56</v>
      </c>
      <c r="C477" s="32" t="s">
        <v>59</v>
      </c>
      <c r="D477" s="5">
        <v>1.3679999999999999E-2</v>
      </c>
      <c r="E477" s="5">
        <v>4.7121999999999997E-2</v>
      </c>
      <c r="F477" s="5">
        <v>2.9832000000000001E-2</v>
      </c>
      <c r="G477" s="5">
        <v>7.0470000000000003E-3</v>
      </c>
      <c r="H477" s="5">
        <v>2.6505999999999998E-2</v>
      </c>
      <c r="I477" s="5">
        <v>4.3839999999999999E-3</v>
      </c>
      <c r="J477" s="5">
        <v>0.39129799999999998</v>
      </c>
      <c r="K477" s="5">
        <v>0.49232900000000002</v>
      </c>
      <c r="L477" s="32" t="s">
        <v>15</v>
      </c>
      <c r="M477" s="32" t="s">
        <v>15</v>
      </c>
      <c r="N477" s="32" t="s">
        <v>15</v>
      </c>
      <c r="O477" s="32" t="s">
        <v>15</v>
      </c>
      <c r="P477" s="32" t="s">
        <v>15</v>
      </c>
      <c r="Q477" s="32" t="s">
        <v>15</v>
      </c>
      <c r="R477" s="32" t="s">
        <v>15</v>
      </c>
      <c r="S477" s="32" t="s">
        <v>15</v>
      </c>
      <c r="T477" s="8" t="s">
        <v>535</v>
      </c>
      <c r="U477" s="6" t="s">
        <v>17</v>
      </c>
    </row>
    <row r="478" spans="1:21" x14ac:dyDescent="0.2">
      <c r="A478" s="4" t="s">
        <v>543</v>
      </c>
      <c r="B478" s="4" t="s">
        <v>56</v>
      </c>
      <c r="C478" s="32" t="s">
        <v>60</v>
      </c>
      <c r="D478" s="5">
        <v>0</v>
      </c>
      <c r="E478" s="5">
        <v>3.9967999999999997E-2</v>
      </c>
      <c r="F478" s="5">
        <v>2.9846999999999999E-2</v>
      </c>
      <c r="G478" s="5">
        <v>6.9959999999999996E-3</v>
      </c>
      <c r="H478" s="5">
        <v>2.8027E-2</v>
      </c>
      <c r="I478" s="5">
        <v>2.6900000000000001E-3</v>
      </c>
      <c r="J478" s="5">
        <v>0.37413400000000002</v>
      </c>
      <c r="K478" s="5">
        <v>0.486236</v>
      </c>
      <c r="L478" s="32" t="s">
        <v>15</v>
      </c>
      <c r="M478" s="32" t="s">
        <v>15</v>
      </c>
      <c r="N478" s="32" t="s">
        <v>60</v>
      </c>
      <c r="O478" s="32" t="s">
        <v>15</v>
      </c>
      <c r="P478" s="32" t="s">
        <v>15</v>
      </c>
      <c r="Q478" s="32" t="s">
        <v>15</v>
      </c>
      <c r="R478" s="32" t="s">
        <v>15</v>
      </c>
      <c r="S478" s="32" t="s">
        <v>15</v>
      </c>
      <c r="T478" s="8" t="s">
        <v>535</v>
      </c>
      <c r="U478" s="6" t="s">
        <v>17</v>
      </c>
    </row>
    <row r="479" spans="1:21" x14ac:dyDescent="0.2">
      <c r="A479" s="4" t="s">
        <v>544</v>
      </c>
      <c r="B479" s="4" t="s">
        <v>56</v>
      </c>
      <c r="C479" s="32" t="s">
        <v>60</v>
      </c>
      <c r="D479" s="5">
        <v>0.13750000000000001</v>
      </c>
      <c r="E479" s="5">
        <v>0.178203</v>
      </c>
      <c r="F479" s="5">
        <v>2.9937999999999999E-2</v>
      </c>
      <c r="G479" s="5">
        <v>3.0765000000000001E-2</v>
      </c>
      <c r="H479" s="5">
        <v>0.14381099999999999</v>
      </c>
      <c r="I479" s="5">
        <v>1.6261000000000001E-2</v>
      </c>
      <c r="J479" s="5">
        <v>0.51771699999999998</v>
      </c>
      <c r="K479" s="5">
        <v>0.450102</v>
      </c>
      <c r="L479" s="32" t="s">
        <v>60</v>
      </c>
      <c r="M479" s="32" t="s">
        <v>15</v>
      </c>
      <c r="N479" s="32" t="s">
        <v>60</v>
      </c>
      <c r="O479" s="32" t="s">
        <v>60</v>
      </c>
      <c r="P479" s="32" t="s">
        <v>15</v>
      </c>
      <c r="Q479" s="32" t="s">
        <v>15</v>
      </c>
      <c r="R479" s="32" t="s">
        <v>60</v>
      </c>
      <c r="S479" s="32" t="s">
        <v>15</v>
      </c>
      <c r="T479" s="8" t="s">
        <v>535</v>
      </c>
      <c r="U479" s="6" t="s">
        <v>17</v>
      </c>
    </row>
    <row r="480" spans="1:21" x14ac:dyDescent="0.2">
      <c r="A480" s="4" t="s">
        <v>545</v>
      </c>
      <c r="B480" s="4" t="s">
        <v>56</v>
      </c>
      <c r="C480" s="32" t="s">
        <v>60</v>
      </c>
      <c r="D480" s="5">
        <v>1.712E-2</v>
      </c>
      <c r="E480" s="5">
        <v>8.5866999999999999E-2</v>
      </c>
      <c r="F480" s="5">
        <v>2.9857000000000002E-2</v>
      </c>
      <c r="G480" s="5">
        <v>1.9102000000000001E-2</v>
      </c>
      <c r="H480" s="5">
        <v>7.2078000000000003E-2</v>
      </c>
      <c r="I480" s="5">
        <v>1.0225E-2</v>
      </c>
      <c r="J480" s="5">
        <v>0.42504799999999998</v>
      </c>
      <c r="K480" s="5">
        <v>0.47105200000000003</v>
      </c>
      <c r="L480" s="32" t="s">
        <v>15</v>
      </c>
      <c r="M480" s="32" t="s">
        <v>15</v>
      </c>
      <c r="N480" s="32" t="s">
        <v>60</v>
      </c>
      <c r="O480" s="32" t="s">
        <v>15</v>
      </c>
      <c r="P480" s="32" t="s">
        <v>15</v>
      </c>
      <c r="Q480" s="32" t="s">
        <v>15</v>
      </c>
      <c r="R480" s="32" t="s">
        <v>15</v>
      </c>
      <c r="S480" s="32" t="s">
        <v>15</v>
      </c>
      <c r="T480" s="8" t="s">
        <v>535</v>
      </c>
      <c r="U480" s="6" t="s">
        <v>17</v>
      </c>
    </row>
    <row r="481" spans="1:21" x14ac:dyDescent="0.2">
      <c r="A481" s="4" t="s">
        <v>546</v>
      </c>
      <c r="B481" s="4" t="s">
        <v>56</v>
      </c>
      <c r="C481" s="32" t="s">
        <v>59</v>
      </c>
      <c r="D481" s="5">
        <v>5.2769999999999996E-3</v>
      </c>
      <c r="E481" s="5">
        <v>0.13647300000000001</v>
      </c>
      <c r="F481" s="5">
        <v>2.9878999999999999E-2</v>
      </c>
      <c r="G481" s="5">
        <v>1.5138E-2</v>
      </c>
      <c r="H481" s="5">
        <v>0.105183</v>
      </c>
      <c r="I481" s="5">
        <v>8.2780000000000006E-3</v>
      </c>
      <c r="J481" s="5">
        <v>0.51097800000000004</v>
      </c>
      <c r="K481" s="5">
        <v>0.46764099999999997</v>
      </c>
      <c r="L481" s="32" t="s">
        <v>15</v>
      </c>
      <c r="M481" s="32" t="s">
        <v>15</v>
      </c>
      <c r="N481" s="32" t="s">
        <v>60</v>
      </c>
      <c r="O481" s="32" t="s">
        <v>15</v>
      </c>
      <c r="P481" s="32" t="s">
        <v>15</v>
      </c>
      <c r="Q481" s="32" t="s">
        <v>15</v>
      </c>
      <c r="R481" s="32" t="s">
        <v>15</v>
      </c>
      <c r="S481" s="32" t="s">
        <v>15</v>
      </c>
      <c r="T481" s="8" t="s">
        <v>547</v>
      </c>
      <c r="U481" s="6" t="s">
        <v>17</v>
      </c>
    </row>
    <row r="482" spans="1:21" x14ac:dyDescent="0.2">
      <c r="A482" s="4" t="s">
        <v>548</v>
      </c>
      <c r="B482" s="4" t="s">
        <v>56</v>
      </c>
      <c r="C482" s="32" t="s">
        <v>60</v>
      </c>
      <c r="D482" s="5">
        <v>2.8250000000000001E-2</v>
      </c>
      <c r="E482" s="5">
        <v>0.165991</v>
      </c>
      <c r="F482" s="5">
        <v>2.9840999999999999E-2</v>
      </c>
      <c r="G482" s="5">
        <v>1.8506000000000002E-2</v>
      </c>
      <c r="H482" s="5">
        <v>0.105188</v>
      </c>
      <c r="I482" s="5">
        <v>1.3664000000000001E-2</v>
      </c>
      <c r="J482" s="5">
        <v>0.49437999999999999</v>
      </c>
      <c r="K482" s="5">
        <v>0.48680600000000002</v>
      </c>
      <c r="L482" s="32" t="s">
        <v>15</v>
      </c>
      <c r="M482" s="32" t="s">
        <v>15</v>
      </c>
      <c r="N482" s="32" t="s">
        <v>15</v>
      </c>
      <c r="O482" s="32" t="s">
        <v>15</v>
      </c>
      <c r="P482" s="32" t="s">
        <v>15</v>
      </c>
      <c r="Q482" s="32" t="s">
        <v>15</v>
      </c>
      <c r="R482" s="32" t="s">
        <v>15</v>
      </c>
      <c r="S482" s="32" t="s">
        <v>15</v>
      </c>
      <c r="T482" s="8" t="s">
        <v>547</v>
      </c>
      <c r="U482" s="6" t="s">
        <v>17</v>
      </c>
    </row>
    <row r="483" spans="1:21" x14ac:dyDescent="0.2">
      <c r="A483" s="4" t="s">
        <v>549</v>
      </c>
      <c r="B483" s="4" t="s">
        <v>56</v>
      </c>
      <c r="C483" s="32" t="s">
        <v>59</v>
      </c>
      <c r="D483" s="5">
        <v>7.6169999999999996E-3</v>
      </c>
      <c r="E483" s="5">
        <v>0.21066699999999999</v>
      </c>
      <c r="F483" s="5">
        <v>2.9850000000000002E-2</v>
      </c>
      <c r="G483" s="5">
        <v>2.4407999999999999E-2</v>
      </c>
      <c r="H483" s="5">
        <v>0.135545</v>
      </c>
      <c r="I483" s="5">
        <v>1.1804E-2</v>
      </c>
      <c r="J483" s="5">
        <v>0.60459099999999999</v>
      </c>
      <c r="K483" s="5">
        <v>0.448438</v>
      </c>
      <c r="L483" s="32" t="s">
        <v>15</v>
      </c>
      <c r="M483" s="32" t="s">
        <v>15</v>
      </c>
      <c r="N483" s="32" t="s">
        <v>60</v>
      </c>
      <c r="O483" s="32" t="s">
        <v>60</v>
      </c>
      <c r="P483" s="32" t="s">
        <v>15</v>
      </c>
      <c r="Q483" s="32" t="s">
        <v>15</v>
      </c>
      <c r="R483" s="32" t="s">
        <v>60</v>
      </c>
      <c r="S483" s="32" t="s">
        <v>15</v>
      </c>
      <c r="T483" s="8" t="s">
        <v>547</v>
      </c>
      <c r="U483" s="6" t="s">
        <v>17</v>
      </c>
    </row>
    <row r="484" spans="1:21" ht="13.5" customHeight="1" x14ac:dyDescent="0.2">
      <c r="A484" s="4" t="s">
        <v>550</v>
      </c>
      <c r="B484" s="4" t="s">
        <v>56</v>
      </c>
      <c r="C484" s="32" t="s">
        <v>60</v>
      </c>
      <c r="D484" s="5">
        <v>1.0540000000000001E-2</v>
      </c>
      <c r="E484" s="5">
        <v>8.9053999999999994E-2</v>
      </c>
      <c r="F484" s="5">
        <v>2.9853999999999999E-2</v>
      </c>
      <c r="G484" s="5">
        <v>1.3818E-2</v>
      </c>
      <c r="H484" s="5">
        <v>9.1049000000000005E-2</v>
      </c>
      <c r="I484" s="5">
        <v>9.9039999999999996E-3</v>
      </c>
      <c r="J484" s="5">
        <v>0.46122200000000002</v>
      </c>
      <c r="K484" s="5">
        <v>0.48609599999999997</v>
      </c>
      <c r="L484" s="32" t="s">
        <v>15</v>
      </c>
      <c r="M484" s="32" t="s">
        <v>15</v>
      </c>
      <c r="N484" s="32" t="s">
        <v>60</v>
      </c>
      <c r="O484" s="32" t="s">
        <v>15</v>
      </c>
      <c r="P484" s="32" t="s">
        <v>15</v>
      </c>
      <c r="Q484" s="32" t="s">
        <v>15</v>
      </c>
      <c r="R484" s="32" t="s">
        <v>15</v>
      </c>
      <c r="S484" s="32" t="s">
        <v>15</v>
      </c>
      <c r="T484" s="8" t="s">
        <v>547</v>
      </c>
      <c r="U484" s="6" t="s">
        <v>17</v>
      </c>
    </row>
    <row r="485" spans="1:21" x14ac:dyDescent="0.2">
      <c r="A485" s="4" t="s">
        <v>551</v>
      </c>
      <c r="B485" s="4" t="s">
        <v>56</v>
      </c>
      <c r="C485" s="32" t="s">
        <v>60</v>
      </c>
      <c r="D485" s="5">
        <v>3.7150000000000002E-2</v>
      </c>
      <c r="E485" s="5">
        <v>0.350997</v>
      </c>
      <c r="F485" s="5">
        <v>2.9853999999999999E-2</v>
      </c>
      <c r="G485" s="5">
        <v>2.741E-2</v>
      </c>
      <c r="H485" s="5">
        <v>0.33150099999999999</v>
      </c>
      <c r="I485" s="5">
        <v>1.4983E-2</v>
      </c>
      <c r="J485" s="5">
        <v>0.36246899999999999</v>
      </c>
      <c r="K485" s="5">
        <v>0.46648000000000001</v>
      </c>
      <c r="L485" s="32" t="s">
        <v>15</v>
      </c>
      <c r="M485" s="32" t="s">
        <v>60</v>
      </c>
      <c r="N485" s="32" t="s">
        <v>60</v>
      </c>
      <c r="O485" s="32" t="s">
        <v>60</v>
      </c>
      <c r="P485" s="32" t="s">
        <v>60</v>
      </c>
      <c r="Q485" s="32" t="s">
        <v>15</v>
      </c>
      <c r="R485" s="32" t="s">
        <v>15</v>
      </c>
      <c r="S485" s="32" t="s">
        <v>15</v>
      </c>
      <c r="T485" s="8" t="s">
        <v>547</v>
      </c>
      <c r="U485" s="6" t="s">
        <v>17</v>
      </c>
    </row>
    <row r="486" spans="1:21" x14ac:dyDescent="0.2">
      <c r="A486" s="4" t="s">
        <v>552</v>
      </c>
      <c r="B486" s="4" t="s">
        <v>56</v>
      </c>
      <c r="C486" s="32" t="s">
        <v>60</v>
      </c>
      <c r="D486" s="5">
        <v>1.209E-2</v>
      </c>
      <c r="E486" s="5">
        <v>7.1790000000000007E-2</v>
      </c>
      <c r="F486" s="5">
        <v>2.9825000000000001E-2</v>
      </c>
      <c r="G486" s="5">
        <v>1.6757999999999999E-2</v>
      </c>
      <c r="H486" s="5">
        <v>4.1070000000000002E-2</v>
      </c>
      <c r="I486" s="5">
        <v>1.1162999999999999E-2</v>
      </c>
      <c r="J486" s="5">
        <v>0.29928900000000003</v>
      </c>
      <c r="K486" s="5">
        <v>0.51187099999999996</v>
      </c>
      <c r="L486" s="32" t="s">
        <v>15</v>
      </c>
      <c r="M486" s="32" t="s">
        <v>15</v>
      </c>
      <c r="N486" s="32" t="s">
        <v>15</v>
      </c>
      <c r="O486" s="32" t="s">
        <v>15</v>
      </c>
      <c r="P486" s="32" t="s">
        <v>15</v>
      </c>
      <c r="Q486" s="32" t="s">
        <v>15</v>
      </c>
      <c r="R486" s="32" t="s">
        <v>15</v>
      </c>
      <c r="S486" s="32" t="s">
        <v>60</v>
      </c>
      <c r="T486" s="8" t="s">
        <v>547</v>
      </c>
      <c r="U486" s="6" t="s">
        <v>17</v>
      </c>
    </row>
    <row r="487" spans="1:21" x14ac:dyDescent="0.2">
      <c r="A487" s="4" t="s">
        <v>553</v>
      </c>
      <c r="B487" s="4" t="s">
        <v>56</v>
      </c>
      <c r="C487" s="32" t="s">
        <v>60</v>
      </c>
      <c r="D487" s="5">
        <v>0.10539999999999999</v>
      </c>
      <c r="E487" s="5">
        <v>0.13320699999999999</v>
      </c>
      <c r="F487" s="5">
        <v>2.9818999999999998E-2</v>
      </c>
      <c r="G487" s="5">
        <v>1.6684000000000001E-2</v>
      </c>
      <c r="H487" s="5">
        <v>9.5492999999999995E-2</v>
      </c>
      <c r="I487" s="5">
        <v>8.6490000000000004E-3</v>
      </c>
      <c r="J487" s="5">
        <v>0.48712499999999997</v>
      </c>
      <c r="K487" s="5">
        <v>0.46554299999999998</v>
      </c>
      <c r="L487" s="32" t="s">
        <v>60</v>
      </c>
      <c r="M487" s="32" t="s">
        <v>15</v>
      </c>
      <c r="N487" s="32" t="s">
        <v>15</v>
      </c>
      <c r="O487" s="32" t="s">
        <v>15</v>
      </c>
      <c r="P487" s="32" t="s">
        <v>15</v>
      </c>
      <c r="Q487" s="32" t="s">
        <v>15</v>
      </c>
      <c r="R487" s="32" t="s">
        <v>15</v>
      </c>
      <c r="S487" s="32" t="s">
        <v>15</v>
      </c>
      <c r="T487" s="8" t="s">
        <v>547</v>
      </c>
      <c r="U487" s="6" t="s">
        <v>17</v>
      </c>
    </row>
    <row r="488" spans="1:21" x14ac:dyDescent="0.2">
      <c r="A488" s="4" t="s">
        <v>554</v>
      </c>
      <c r="B488" s="4" t="s">
        <v>56</v>
      </c>
      <c r="C488" s="32" t="s">
        <v>60</v>
      </c>
      <c r="D488" s="5">
        <v>1.1180000000000001E-2</v>
      </c>
      <c r="E488" s="5">
        <v>0.10706400000000001</v>
      </c>
      <c r="F488" s="5">
        <v>2.98E-2</v>
      </c>
      <c r="G488" s="5">
        <v>1.4661E-2</v>
      </c>
      <c r="H488" s="5">
        <v>0.122614</v>
      </c>
      <c r="I488" s="5">
        <v>8.2760000000000004E-3</v>
      </c>
      <c r="J488" s="5">
        <v>0.45253399999999999</v>
      </c>
      <c r="K488" s="5">
        <v>0.47138099999999999</v>
      </c>
      <c r="L488" s="32" t="s">
        <v>15</v>
      </c>
      <c r="M488" s="32" t="s">
        <v>15</v>
      </c>
      <c r="N488" s="32" t="s">
        <v>15</v>
      </c>
      <c r="O488" s="32" t="s">
        <v>15</v>
      </c>
      <c r="P488" s="32" t="s">
        <v>15</v>
      </c>
      <c r="Q488" s="32" t="s">
        <v>15</v>
      </c>
      <c r="R488" s="32" t="s">
        <v>15</v>
      </c>
      <c r="S488" s="32" t="s">
        <v>15</v>
      </c>
      <c r="T488" s="8" t="s">
        <v>547</v>
      </c>
      <c r="U488" s="6" t="s">
        <v>17</v>
      </c>
    </row>
    <row r="489" spans="1:21" x14ac:dyDescent="0.2">
      <c r="A489" s="4" t="s">
        <v>555</v>
      </c>
      <c r="B489" s="4" t="s">
        <v>56</v>
      </c>
      <c r="C489" s="32" t="s">
        <v>60</v>
      </c>
      <c r="D489" s="5">
        <v>1.8239999999999999E-2</v>
      </c>
      <c r="E489" s="5">
        <v>9.9384E-2</v>
      </c>
      <c r="F489" s="5">
        <v>2.9870000000000001E-2</v>
      </c>
      <c r="G489" s="5">
        <v>1.1309E-2</v>
      </c>
      <c r="H489" s="5">
        <v>9.2730000000000007E-2</v>
      </c>
      <c r="I489" s="5">
        <v>5.6849999999999999E-3</v>
      </c>
      <c r="J489" s="5">
        <v>0.47498099999999999</v>
      </c>
      <c r="K489" s="5">
        <v>0.47283199999999997</v>
      </c>
      <c r="L489" s="32" t="s">
        <v>15</v>
      </c>
      <c r="M489" s="32" t="s">
        <v>15</v>
      </c>
      <c r="N489" s="32" t="s">
        <v>60</v>
      </c>
      <c r="O489" s="32" t="s">
        <v>15</v>
      </c>
      <c r="P489" s="32" t="s">
        <v>15</v>
      </c>
      <c r="Q489" s="32" t="s">
        <v>15</v>
      </c>
      <c r="R489" s="32" t="s">
        <v>15</v>
      </c>
      <c r="S489" s="32" t="s">
        <v>15</v>
      </c>
      <c r="T489" s="8" t="s">
        <v>547</v>
      </c>
      <c r="U489" s="6" t="s">
        <v>17</v>
      </c>
    </row>
    <row r="490" spans="1:21" x14ac:dyDescent="0.2">
      <c r="A490" s="4" t="s">
        <v>556</v>
      </c>
      <c r="B490" s="4" t="s">
        <v>56</v>
      </c>
      <c r="C490" s="32" t="s">
        <v>60</v>
      </c>
      <c r="D490" s="5">
        <v>5.2760000000000003E-3</v>
      </c>
      <c r="E490" s="5">
        <v>0.151312</v>
      </c>
      <c r="F490" s="5">
        <v>2.9849000000000001E-2</v>
      </c>
      <c r="G490" s="5">
        <v>4.2452999999999998E-2</v>
      </c>
      <c r="H490" s="5">
        <v>0.166049</v>
      </c>
      <c r="I490" s="5">
        <v>2.2661000000000001E-2</v>
      </c>
      <c r="J490" s="5">
        <v>0.51321499999999998</v>
      </c>
      <c r="K490" s="5">
        <v>0.43566700000000003</v>
      </c>
      <c r="L490" s="32" t="s">
        <v>15</v>
      </c>
      <c r="M490" s="32" t="s">
        <v>15</v>
      </c>
      <c r="N490" s="32" t="s">
        <v>60</v>
      </c>
      <c r="O490" s="32" t="s">
        <v>60</v>
      </c>
      <c r="P490" s="32" t="s">
        <v>15</v>
      </c>
      <c r="Q490" s="32" t="s">
        <v>60</v>
      </c>
      <c r="R490" s="32" t="s">
        <v>15</v>
      </c>
      <c r="S490" s="32" t="s">
        <v>15</v>
      </c>
      <c r="T490" s="8" t="s">
        <v>547</v>
      </c>
      <c r="U490" s="6" t="s">
        <v>17</v>
      </c>
    </row>
    <row r="491" spans="1:21" x14ac:dyDescent="0.2">
      <c r="A491" s="4" t="s">
        <v>557</v>
      </c>
      <c r="B491" s="4" t="s">
        <v>56</v>
      </c>
      <c r="C491" s="32" t="s">
        <v>59</v>
      </c>
      <c r="D491" s="5">
        <v>6.8320000000000004E-3</v>
      </c>
      <c r="E491" s="5">
        <v>0.111486</v>
      </c>
      <c r="F491" s="5">
        <v>2.9871000000000002E-2</v>
      </c>
      <c r="G491" s="5">
        <v>1.5845000000000001E-2</v>
      </c>
      <c r="H491" s="5">
        <v>8.8828000000000004E-2</v>
      </c>
      <c r="I491" s="5">
        <v>7.195E-3</v>
      </c>
      <c r="J491" s="5">
        <v>0.49220700000000001</v>
      </c>
      <c r="K491" s="5">
        <v>0.465443</v>
      </c>
      <c r="L491" s="32" t="s">
        <v>15</v>
      </c>
      <c r="M491" s="32" t="s">
        <v>15</v>
      </c>
      <c r="N491" s="32" t="s">
        <v>60</v>
      </c>
      <c r="O491" s="32" t="s">
        <v>15</v>
      </c>
      <c r="P491" s="32" t="s">
        <v>15</v>
      </c>
      <c r="Q491" s="32" t="s">
        <v>15</v>
      </c>
      <c r="R491" s="32" t="s">
        <v>15</v>
      </c>
      <c r="S491" s="32" t="s">
        <v>15</v>
      </c>
      <c r="T491" s="8" t="s">
        <v>547</v>
      </c>
      <c r="U491" s="6" t="s">
        <v>17</v>
      </c>
    </row>
    <row r="492" spans="1:21" x14ac:dyDescent="0.2">
      <c r="A492" s="4" t="s">
        <v>558</v>
      </c>
      <c r="B492" s="4" t="s">
        <v>559</v>
      </c>
      <c r="C492" s="32" t="s">
        <v>60</v>
      </c>
      <c r="D492" s="5">
        <v>6.139E-2</v>
      </c>
      <c r="E492" s="5">
        <v>0.21918899999999999</v>
      </c>
      <c r="F492" s="5">
        <v>2.9919999999999999E-2</v>
      </c>
      <c r="G492" s="5">
        <v>2.1033E-2</v>
      </c>
      <c r="H492" s="5">
        <v>0.17666599999999999</v>
      </c>
      <c r="I492" s="5">
        <v>1.0848999999999999E-2</v>
      </c>
      <c r="J492" s="5">
        <v>0.60554799999999998</v>
      </c>
      <c r="K492" s="5">
        <v>0.45246500000000001</v>
      </c>
      <c r="L492" s="32" t="s">
        <v>60</v>
      </c>
      <c r="M492" s="32" t="s">
        <v>15</v>
      </c>
      <c r="N492" s="32" t="s">
        <v>60</v>
      </c>
      <c r="O492" s="32" t="s">
        <v>60</v>
      </c>
      <c r="P492" s="32" t="s">
        <v>15</v>
      </c>
      <c r="Q492" s="32" t="s">
        <v>15</v>
      </c>
      <c r="R492" s="32" t="s">
        <v>60</v>
      </c>
      <c r="S492" s="32" t="s">
        <v>15</v>
      </c>
      <c r="T492" s="8" t="s">
        <v>547</v>
      </c>
      <c r="U492" s="6" t="s">
        <v>17</v>
      </c>
    </row>
    <row r="493" spans="1:21" x14ac:dyDescent="0.2">
      <c r="A493" s="4" t="s">
        <v>560</v>
      </c>
      <c r="B493" s="4" t="s">
        <v>192</v>
      </c>
      <c r="C493" s="32" t="s">
        <v>60</v>
      </c>
      <c r="D493" s="5">
        <v>0.28129999999999999</v>
      </c>
      <c r="E493" s="5">
        <v>0.64975400000000005</v>
      </c>
      <c r="F493" s="5">
        <v>3.0123E-2</v>
      </c>
      <c r="G493" s="5">
        <v>7.5223999999999999E-2</v>
      </c>
      <c r="H493" s="5">
        <v>0.54693999999999998</v>
      </c>
      <c r="I493" s="5">
        <v>3.5365000000000001E-2</v>
      </c>
      <c r="J493" s="5">
        <v>0.99987899999999996</v>
      </c>
      <c r="K493" s="5">
        <v>0.35978399999999999</v>
      </c>
      <c r="L493" s="32" t="s">
        <v>60</v>
      </c>
      <c r="M493" s="32" t="s">
        <v>60</v>
      </c>
      <c r="N493" s="32" t="s">
        <v>60</v>
      </c>
      <c r="O493" s="32" t="s">
        <v>60</v>
      </c>
      <c r="P493" s="32" t="s">
        <v>60</v>
      </c>
      <c r="Q493" s="32" t="s">
        <v>60</v>
      </c>
      <c r="R493" s="32" t="s">
        <v>60</v>
      </c>
      <c r="S493" s="32" t="s">
        <v>15</v>
      </c>
      <c r="T493" s="8" t="s">
        <v>547</v>
      </c>
      <c r="U493" s="6" t="s">
        <v>17</v>
      </c>
    </row>
    <row r="494" spans="1:21" x14ac:dyDescent="0.2">
      <c r="A494" s="4" t="s">
        <v>561</v>
      </c>
      <c r="B494" s="4" t="s">
        <v>220</v>
      </c>
      <c r="C494" s="32" t="s">
        <v>59</v>
      </c>
      <c r="D494" s="5">
        <v>1.171E-2</v>
      </c>
      <c r="E494" s="5">
        <v>3.8511999999999998E-2</v>
      </c>
      <c r="F494" s="5">
        <v>2.9801000000000001E-2</v>
      </c>
      <c r="G494" s="5">
        <v>7.6990000000000001E-3</v>
      </c>
      <c r="H494" s="5">
        <v>1.3639E-2</v>
      </c>
      <c r="I494" s="5">
        <v>7.7520000000000002E-3</v>
      </c>
      <c r="J494" s="5">
        <v>0.38184200000000001</v>
      </c>
      <c r="K494" s="5">
        <v>0.49112699999999998</v>
      </c>
      <c r="L494" s="32" t="s">
        <v>15</v>
      </c>
      <c r="M494" s="32" t="s">
        <v>15</v>
      </c>
      <c r="N494" s="32" t="s">
        <v>15</v>
      </c>
      <c r="O494" s="32" t="s">
        <v>15</v>
      </c>
      <c r="P494" s="32" t="s">
        <v>15</v>
      </c>
      <c r="Q494" s="32" t="s">
        <v>15</v>
      </c>
      <c r="R494" s="32" t="s">
        <v>15</v>
      </c>
      <c r="S494" s="32" t="s">
        <v>15</v>
      </c>
      <c r="T494" s="8" t="s">
        <v>547</v>
      </c>
      <c r="U494" s="6" t="s">
        <v>17</v>
      </c>
    </row>
    <row r="495" spans="1:21" x14ac:dyDescent="0.2">
      <c r="A495" s="4" t="s">
        <v>562</v>
      </c>
      <c r="B495" s="4" t="s">
        <v>220</v>
      </c>
      <c r="C495" s="32" t="s">
        <v>59</v>
      </c>
      <c r="D495" s="5">
        <v>1.0170000000000002E-2</v>
      </c>
      <c r="E495" s="5">
        <v>0.18359</v>
      </c>
      <c r="F495" s="5">
        <v>2.9881000000000001E-2</v>
      </c>
      <c r="G495" s="5">
        <v>1.6317999999999999E-2</v>
      </c>
      <c r="H495" s="5">
        <v>0.13436999999999999</v>
      </c>
      <c r="I495" s="5">
        <v>8.5190000000000005E-3</v>
      </c>
      <c r="J495" s="5">
        <v>0.56923100000000004</v>
      </c>
      <c r="K495" s="5">
        <v>0.46236100000000002</v>
      </c>
      <c r="L495" s="32" t="s">
        <v>15</v>
      </c>
      <c r="M495" s="32" t="s">
        <v>15</v>
      </c>
      <c r="N495" s="32" t="s">
        <v>60</v>
      </c>
      <c r="O495" s="32" t="s">
        <v>15</v>
      </c>
      <c r="P495" s="32" t="s">
        <v>15</v>
      </c>
      <c r="Q495" s="32" t="s">
        <v>15</v>
      </c>
      <c r="R495" s="32" t="s">
        <v>60</v>
      </c>
      <c r="S495" s="32" t="s">
        <v>15</v>
      </c>
      <c r="T495" s="8" t="s">
        <v>547</v>
      </c>
      <c r="U495" s="6" t="s">
        <v>17</v>
      </c>
    </row>
    <row r="496" spans="1:21" s="42" customFormat="1" x14ac:dyDescent="0.2">
      <c r="A496" s="4" t="s">
        <v>563</v>
      </c>
      <c r="B496" s="4" t="s">
        <v>14</v>
      </c>
      <c r="C496" s="33" t="s">
        <v>15</v>
      </c>
      <c r="D496" s="5">
        <v>6.4799999999999988E-3</v>
      </c>
      <c r="E496" s="5">
        <v>0.20699992984021179</v>
      </c>
      <c r="F496" s="5">
        <v>2.9438501320046079E-2</v>
      </c>
      <c r="G496" s="5">
        <v>2.3938690339541501E-2</v>
      </c>
      <c r="H496" s="5">
        <v>0.2226155591818425</v>
      </c>
      <c r="I496" s="5">
        <v>2.6078602939474178E-2</v>
      </c>
      <c r="J496" s="5">
        <v>0.15423474075994911</v>
      </c>
      <c r="K496" s="5">
        <v>0.52051019195168602</v>
      </c>
      <c r="L496" s="32" t="s">
        <v>15</v>
      </c>
      <c r="M496" s="32" t="s">
        <v>15</v>
      </c>
      <c r="N496" s="33" t="s">
        <v>15</v>
      </c>
      <c r="O496" s="32" t="s">
        <v>60</v>
      </c>
      <c r="P496" s="32" t="s">
        <v>60</v>
      </c>
      <c r="Q496" s="32" t="s">
        <v>60</v>
      </c>
      <c r="R496" s="32" t="s">
        <v>15</v>
      </c>
      <c r="S496" s="32" t="s">
        <v>60</v>
      </c>
      <c r="T496" s="6" t="s">
        <v>564</v>
      </c>
      <c r="U496" s="6" t="s">
        <v>204</v>
      </c>
    </row>
    <row r="497" spans="1:21" s="42" customFormat="1" x14ac:dyDescent="0.2">
      <c r="A497" s="4" t="s">
        <v>565</v>
      </c>
      <c r="B497" s="4" t="s">
        <v>14</v>
      </c>
      <c r="C497" s="33" t="s">
        <v>15</v>
      </c>
      <c r="D497" s="5">
        <v>1.443E-2</v>
      </c>
      <c r="E497" s="5">
        <v>0.15229579096664889</v>
      </c>
      <c r="F497" s="5">
        <v>2.9271772703227159E-2</v>
      </c>
      <c r="G497" s="5">
        <v>1.645660622450611E-2</v>
      </c>
      <c r="H497" s="5">
        <v>0.13906854290702761</v>
      </c>
      <c r="I497" s="5">
        <v>2.0814482756654339E-2</v>
      </c>
      <c r="J497" s="5">
        <v>0.20582222537573819</v>
      </c>
      <c r="K497" s="5">
        <v>0.50696775674262562</v>
      </c>
      <c r="L497" s="32" t="s">
        <v>15</v>
      </c>
      <c r="M497" s="32" t="s">
        <v>15</v>
      </c>
      <c r="N497" s="32" t="s">
        <v>15</v>
      </c>
      <c r="O497" s="32" t="s">
        <v>15</v>
      </c>
      <c r="P497" s="32" t="s">
        <v>15</v>
      </c>
      <c r="Q497" s="32" t="s">
        <v>60</v>
      </c>
      <c r="R497" s="32" t="s">
        <v>15</v>
      </c>
      <c r="S497" s="32" t="s">
        <v>60</v>
      </c>
      <c r="T497" s="6" t="s">
        <v>564</v>
      </c>
      <c r="U497" s="6" t="s">
        <v>204</v>
      </c>
    </row>
    <row r="498" spans="1:21" s="42" customFormat="1" x14ac:dyDescent="0.2">
      <c r="A498" s="4" t="s">
        <v>566</v>
      </c>
      <c r="B498" s="4" t="s">
        <v>14</v>
      </c>
      <c r="C498" s="33" t="s">
        <v>15</v>
      </c>
      <c r="D498" s="5">
        <v>1.3729999999999999E-2</v>
      </c>
      <c r="E498" s="5">
        <v>0.2340510182992725</v>
      </c>
      <c r="F498" s="5">
        <v>2.9388193188628901E-2</v>
      </c>
      <c r="G498" s="5">
        <v>2.29373158770972E-2</v>
      </c>
      <c r="H498" s="5">
        <v>0.26560126670504031</v>
      </c>
      <c r="I498" s="5">
        <v>2.7673634777512449E-2</v>
      </c>
      <c r="J498" s="5">
        <v>0.12929732899863139</v>
      </c>
      <c r="K498" s="5">
        <v>0.51425483809564876</v>
      </c>
      <c r="L498" s="32" t="s">
        <v>15</v>
      </c>
      <c r="M498" s="32" t="s">
        <v>60</v>
      </c>
      <c r="N498" s="33" t="s">
        <v>15</v>
      </c>
      <c r="O498" s="32" t="s">
        <v>60</v>
      </c>
      <c r="P498" s="32" t="s">
        <v>60</v>
      </c>
      <c r="Q498" s="32" t="s">
        <v>60</v>
      </c>
      <c r="R498" s="32" t="s">
        <v>15</v>
      </c>
      <c r="S498" s="32" t="s">
        <v>60</v>
      </c>
      <c r="T498" s="6" t="s">
        <v>564</v>
      </c>
      <c r="U498" s="6" t="s">
        <v>204</v>
      </c>
    </row>
    <row r="499" spans="1:21" s="42" customFormat="1" x14ac:dyDescent="0.2">
      <c r="A499" s="4" t="s">
        <v>567</v>
      </c>
      <c r="B499" s="4" t="s">
        <v>14</v>
      </c>
      <c r="C499" s="33" t="s">
        <v>15</v>
      </c>
      <c r="D499" s="5">
        <v>4.7949999999999998E-3</v>
      </c>
      <c r="E499" s="5">
        <v>0.23265971753964809</v>
      </c>
      <c r="F499" s="5">
        <v>2.9345427082728161E-2</v>
      </c>
      <c r="G499" s="5">
        <v>2.4064995736312801E-2</v>
      </c>
      <c r="H499" s="5">
        <v>0.1949048241406523</v>
      </c>
      <c r="I499" s="5">
        <v>2.7788696746698639E-2</v>
      </c>
      <c r="J499" s="5">
        <v>0.1027207382210175</v>
      </c>
      <c r="K499" s="5">
        <v>0.51539873114429957</v>
      </c>
      <c r="L499" s="32" t="s">
        <v>15</v>
      </c>
      <c r="M499" s="32" t="s">
        <v>60</v>
      </c>
      <c r="N499" s="33" t="s">
        <v>15</v>
      </c>
      <c r="O499" s="32" t="s">
        <v>60</v>
      </c>
      <c r="P499" s="32" t="s">
        <v>60</v>
      </c>
      <c r="Q499" s="32" t="s">
        <v>60</v>
      </c>
      <c r="R499" s="32" t="s">
        <v>15</v>
      </c>
      <c r="S499" s="32" t="s">
        <v>60</v>
      </c>
      <c r="T499" s="6" t="s">
        <v>564</v>
      </c>
      <c r="U499" s="6" t="s">
        <v>204</v>
      </c>
    </row>
    <row r="500" spans="1:21" s="42" customFormat="1" x14ac:dyDescent="0.2">
      <c r="A500" s="4" t="s">
        <v>568</v>
      </c>
      <c r="B500" s="4" t="s">
        <v>14</v>
      </c>
      <c r="C500" s="33" t="s">
        <v>15</v>
      </c>
      <c r="D500" s="5">
        <v>4.7809999999999997E-3</v>
      </c>
      <c r="E500" s="5">
        <v>0.18843318166434139</v>
      </c>
      <c r="F500" s="5">
        <v>2.9265716401949849E-2</v>
      </c>
      <c r="G500" s="5">
        <v>1.7355239835193461E-2</v>
      </c>
      <c r="H500" s="5">
        <v>0.21605106434752061</v>
      </c>
      <c r="I500" s="5">
        <v>1.924909711112361E-2</v>
      </c>
      <c r="J500" s="5">
        <v>0.17872782973256829</v>
      </c>
      <c r="K500" s="5">
        <v>0.50722627914174534</v>
      </c>
      <c r="L500" s="32" t="s">
        <v>15</v>
      </c>
      <c r="M500" s="32" t="s">
        <v>15</v>
      </c>
      <c r="N500" s="33" t="s">
        <v>15</v>
      </c>
      <c r="O500" s="32" t="s">
        <v>15</v>
      </c>
      <c r="P500" s="32" t="s">
        <v>60</v>
      </c>
      <c r="Q500" s="32" t="s">
        <v>15</v>
      </c>
      <c r="R500" s="32" t="s">
        <v>15</v>
      </c>
      <c r="S500" s="32" t="s">
        <v>60</v>
      </c>
      <c r="T500" s="6" t="s">
        <v>564</v>
      </c>
      <c r="U500" s="6" t="s">
        <v>204</v>
      </c>
    </row>
    <row r="501" spans="1:21" s="42" customFormat="1" x14ac:dyDescent="0.2">
      <c r="A501" s="4" t="s">
        <v>569</v>
      </c>
      <c r="B501" s="4" t="s">
        <v>14</v>
      </c>
      <c r="C501" s="33" t="s">
        <v>15</v>
      </c>
      <c r="D501" s="5">
        <v>4.1399999999999996E-3</v>
      </c>
      <c r="E501" s="5">
        <v>0.20749048632590569</v>
      </c>
      <c r="F501" s="5">
        <v>2.934683546457879E-2</v>
      </c>
      <c r="G501" s="5">
        <v>2.1348278203412549E-2</v>
      </c>
      <c r="H501" s="5">
        <v>0.21848606447949709</v>
      </c>
      <c r="I501" s="5">
        <v>2.591339885832835E-2</v>
      </c>
      <c r="J501" s="5">
        <v>0.15203174730935351</v>
      </c>
      <c r="K501" s="5">
        <v>0.51191462581566194</v>
      </c>
      <c r="L501" s="32" t="s">
        <v>15</v>
      </c>
      <c r="M501" s="32" t="s">
        <v>15</v>
      </c>
      <c r="N501" s="32" t="s">
        <v>15</v>
      </c>
      <c r="O501" s="32" t="s">
        <v>60</v>
      </c>
      <c r="P501" s="32" t="s">
        <v>60</v>
      </c>
      <c r="Q501" s="32" t="s">
        <v>60</v>
      </c>
      <c r="R501" s="32" t="s">
        <v>15</v>
      </c>
      <c r="S501" s="32" t="s">
        <v>60</v>
      </c>
      <c r="T501" s="6" t="s">
        <v>564</v>
      </c>
      <c r="U501" s="6" t="s">
        <v>204</v>
      </c>
    </row>
    <row r="502" spans="1:21" s="42" customFormat="1" x14ac:dyDescent="0.2">
      <c r="A502" s="4" t="s">
        <v>570</v>
      </c>
      <c r="B502" s="4" t="s">
        <v>14</v>
      </c>
      <c r="C502" s="33" t="s">
        <v>15</v>
      </c>
      <c r="D502" s="5">
        <v>1.108E-2</v>
      </c>
      <c r="E502" s="5">
        <v>0.21750609809439689</v>
      </c>
      <c r="F502" s="5">
        <v>2.9386148571173588E-2</v>
      </c>
      <c r="G502" s="5">
        <v>2.3963386992522141E-2</v>
      </c>
      <c r="H502" s="5">
        <v>0.21044111273160421</v>
      </c>
      <c r="I502" s="5">
        <v>2.9725493079260541E-2</v>
      </c>
      <c r="J502" s="5">
        <v>0.134917057992918</v>
      </c>
      <c r="K502" s="5">
        <v>0.5117374038094229</v>
      </c>
      <c r="L502" s="32" t="s">
        <v>15</v>
      </c>
      <c r="M502" s="32" t="s">
        <v>15</v>
      </c>
      <c r="N502" s="33" t="s">
        <v>15</v>
      </c>
      <c r="O502" s="32" t="s">
        <v>60</v>
      </c>
      <c r="P502" s="32" t="s">
        <v>60</v>
      </c>
      <c r="Q502" s="32" t="s">
        <v>60</v>
      </c>
      <c r="R502" s="32" t="s">
        <v>15</v>
      </c>
      <c r="S502" s="32" t="s">
        <v>60</v>
      </c>
      <c r="T502" s="6" t="s">
        <v>564</v>
      </c>
      <c r="U502" s="6" t="s">
        <v>204</v>
      </c>
    </row>
    <row r="503" spans="1:21" s="42" customFormat="1" x14ac:dyDescent="0.2">
      <c r="A503" s="4" t="s">
        <v>571</v>
      </c>
      <c r="B503" s="4" t="s">
        <v>14</v>
      </c>
      <c r="C503" s="33" t="s">
        <v>15</v>
      </c>
      <c r="D503" s="5">
        <v>9.1579999999999995E-3</v>
      </c>
      <c r="E503" s="5">
        <v>0.24652214077387569</v>
      </c>
      <c r="F503" s="5">
        <v>2.9399280239525569E-2</v>
      </c>
      <c r="G503" s="5">
        <v>2.5777370759151982E-2</v>
      </c>
      <c r="H503" s="5">
        <v>0.24482434894330879</v>
      </c>
      <c r="I503" s="5">
        <v>2.7972675736657279E-2</v>
      </c>
      <c r="J503" s="5">
        <v>9.747946658655969E-2</v>
      </c>
      <c r="K503" s="5">
        <v>0.52126532298837447</v>
      </c>
      <c r="L503" s="32" t="s">
        <v>15</v>
      </c>
      <c r="M503" s="32" t="s">
        <v>60</v>
      </c>
      <c r="N503" s="32" t="s">
        <v>15</v>
      </c>
      <c r="O503" s="32" t="s">
        <v>60</v>
      </c>
      <c r="P503" s="32" t="s">
        <v>60</v>
      </c>
      <c r="Q503" s="32" t="s">
        <v>60</v>
      </c>
      <c r="R503" s="32" t="s">
        <v>15</v>
      </c>
      <c r="S503" s="32" t="s">
        <v>60</v>
      </c>
      <c r="T503" s="6" t="s">
        <v>564</v>
      </c>
      <c r="U503" s="6" t="s">
        <v>204</v>
      </c>
    </row>
    <row r="504" spans="1:21" s="42" customFormat="1" x14ac:dyDescent="0.2">
      <c r="A504" s="4" t="s">
        <v>572</v>
      </c>
      <c r="B504" s="4" t="s">
        <v>14</v>
      </c>
      <c r="C504" s="33" t="s">
        <v>15</v>
      </c>
      <c r="D504" s="5">
        <v>9.7330000000000003E-3</v>
      </c>
      <c r="E504" s="5">
        <v>0.17909729339517641</v>
      </c>
      <c r="F504" s="5">
        <v>2.9437075274715289E-2</v>
      </c>
      <c r="G504" s="5">
        <v>2.4340882507057161E-2</v>
      </c>
      <c r="H504" s="5">
        <v>0.1986971727440357</v>
      </c>
      <c r="I504" s="5">
        <v>3.0077684196107062E-2</v>
      </c>
      <c r="J504" s="5">
        <v>0.2025616998255462</v>
      </c>
      <c r="K504" s="5">
        <v>0.51523302547126604</v>
      </c>
      <c r="L504" s="32" t="s">
        <v>15</v>
      </c>
      <c r="M504" s="32" t="s">
        <v>15</v>
      </c>
      <c r="N504" s="32" t="s">
        <v>15</v>
      </c>
      <c r="O504" s="32" t="s">
        <v>60</v>
      </c>
      <c r="P504" s="32" t="s">
        <v>60</v>
      </c>
      <c r="Q504" s="32" t="s">
        <v>60</v>
      </c>
      <c r="R504" s="32" t="s">
        <v>15</v>
      </c>
      <c r="S504" s="32" t="s">
        <v>60</v>
      </c>
      <c r="T504" s="6" t="s">
        <v>466</v>
      </c>
      <c r="U504" s="6" t="s">
        <v>204</v>
      </c>
    </row>
    <row r="505" spans="1:21" s="42" customFormat="1" x14ac:dyDescent="0.2">
      <c r="A505" s="4" t="s">
        <v>573</v>
      </c>
      <c r="B505" s="4" t="s">
        <v>14</v>
      </c>
      <c r="C505" s="33" t="s">
        <v>15</v>
      </c>
      <c r="D505" s="5">
        <v>0</v>
      </c>
      <c r="E505" s="5">
        <v>0.17745344622419121</v>
      </c>
      <c r="F505" s="5">
        <v>2.9413452140942761E-2</v>
      </c>
      <c r="G505" s="5">
        <v>2.1347333544244729E-2</v>
      </c>
      <c r="H505" s="5">
        <v>0.16954326051235499</v>
      </c>
      <c r="I505" s="5">
        <v>2.7055315493377339E-2</v>
      </c>
      <c r="J505" s="5">
        <v>0.1775990055841529</v>
      </c>
      <c r="K505" s="5">
        <v>0.49721407531218909</v>
      </c>
      <c r="L505" s="32" t="s">
        <v>15</v>
      </c>
      <c r="M505" s="32" t="s">
        <v>15</v>
      </c>
      <c r="N505" s="32" t="s">
        <v>15</v>
      </c>
      <c r="O505" s="32" t="s">
        <v>60</v>
      </c>
      <c r="P505" s="32" t="s">
        <v>15</v>
      </c>
      <c r="Q505" s="32" t="s">
        <v>60</v>
      </c>
      <c r="R505" s="32" t="s">
        <v>15</v>
      </c>
      <c r="S505" s="32" t="s">
        <v>15</v>
      </c>
      <c r="T505" s="6" t="s">
        <v>466</v>
      </c>
      <c r="U505" s="6" t="s">
        <v>204</v>
      </c>
    </row>
    <row r="506" spans="1:21" s="42" customFormat="1" x14ac:dyDescent="0.2">
      <c r="A506" s="4" t="s">
        <v>574</v>
      </c>
      <c r="B506" s="4" t="s">
        <v>14</v>
      </c>
      <c r="C506" s="33" t="s">
        <v>15</v>
      </c>
      <c r="D506" s="5">
        <v>0</v>
      </c>
      <c r="E506" s="5">
        <v>0.2137981045157139</v>
      </c>
      <c r="F506" s="5">
        <v>2.9332364422860299E-2</v>
      </c>
      <c r="G506" s="5">
        <v>2.411910590030485E-2</v>
      </c>
      <c r="H506" s="5">
        <v>0.23260394663490699</v>
      </c>
      <c r="I506" s="5">
        <v>2.9839032031652959E-2</v>
      </c>
      <c r="J506" s="5">
        <v>0.15088545677733481</v>
      </c>
      <c r="K506" s="5">
        <v>0.51358802950283111</v>
      </c>
      <c r="L506" s="32" t="s">
        <v>15</v>
      </c>
      <c r="M506" s="32" t="s">
        <v>15</v>
      </c>
      <c r="N506" s="32" t="s">
        <v>15</v>
      </c>
      <c r="O506" s="32" t="s">
        <v>60</v>
      </c>
      <c r="P506" s="32" t="s">
        <v>60</v>
      </c>
      <c r="Q506" s="32" t="s">
        <v>60</v>
      </c>
      <c r="R506" s="32" t="s">
        <v>15</v>
      </c>
      <c r="S506" s="32" t="s">
        <v>60</v>
      </c>
      <c r="T506" s="6" t="s">
        <v>466</v>
      </c>
      <c r="U506" s="6" t="s">
        <v>204</v>
      </c>
    </row>
    <row r="507" spans="1:21" s="42" customFormat="1" x14ac:dyDescent="0.2">
      <c r="A507" s="4" t="s">
        <v>575</v>
      </c>
      <c r="B507" s="4" t="s">
        <v>14</v>
      </c>
      <c r="C507" s="33" t="s">
        <v>15</v>
      </c>
      <c r="D507" s="5">
        <v>4.1770000000000002E-3</v>
      </c>
      <c r="E507" s="5">
        <v>0.18250364790057311</v>
      </c>
      <c r="F507" s="5">
        <v>2.942826943980657E-2</v>
      </c>
      <c r="G507" s="5">
        <v>2.0280188635158541E-2</v>
      </c>
      <c r="H507" s="5">
        <v>0.17892292346564229</v>
      </c>
      <c r="I507" s="5">
        <v>2.590393240647091E-2</v>
      </c>
      <c r="J507" s="5">
        <v>0.17772090134299101</v>
      </c>
      <c r="K507" s="5">
        <v>0.51098441334053013</v>
      </c>
      <c r="L507" s="32" t="s">
        <v>15</v>
      </c>
      <c r="M507" s="32" t="s">
        <v>15</v>
      </c>
      <c r="N507" s="32" t="s">
        <v>15</v>
      </c>
      <c r="O507" s="32" t="s">
        <v>60</v>
      </c>
      <c r="P507" s="32" t="s">
        <v>15</v>
      </c>
      <c r="Q507" s="32" t="s">
        <v>60</v>
      </c>
      <c r="R507" s="32" t="s">
        <v>15</v>
      </c>
      <c r="S507" s="32" t="s">
        <v>60</v>
      </c>
      <c r="T507" s="6" t="s">
        <v>466</v>
      </c>
      <c r="U507" s="6" t="s">
        <v>204</v>
      </c>
    </row>
    <row r="508" spans="1:21" s="42" customFormat="1" x14ac:dyDescent="0.2">
      <c r="A508" s="7" t="s">
        <v>576</v>
      </c>
      <c r="B508" s="4" t="s">
        <v>14</v>
      </c>
      <c r="C508" s="33" t="s">
        <v>15</v>
      </c>
      <c r="D508" s="5">
        <v>5.1029999999999999E-3</v>
      </c>
      <c r="E508" s="5">
        <v>0.1249204282156207</v>
      </c>
      <c r="F508" s="5">
        <v>2.9375314948991531E-2</v>
      </c>
      <c r="G508" s="5">
        <v>1.6151474588832732E-2</v>
      </c>
      <c r="H508" s="5">
        <v>0.10556500203077029</v>
      </c>
      <c r="I508" s="5">
        <v>1.9259997378740731E-2</v>
      </c>
      <c r="J508" s="5">
        <v>0.28716440218598999</v>
      </c>
      <c r="K508" s="5">
        <v>0.49265693381655179</v>
      </c>
      <c r="L508" s="32" t="s">
        <v>15</v>
      </c>
      <c r="M508" s="32" t="s">
        <v>15</v>
      </c>
      <c r="N508" s="32" t="s">
        <v>15</v>
      </c>
      <c r="O508" s="32" t="s">
        <v>15</v>
      </c>
      <c r="P508" s="32" t="s">
        <v>15</v>
      </c>
      <c r="Q508" s="32" t="s">
        <v>15</v>
      </c>
      <c r="R508" s="32" t="s">
        <v>15</v>
      </c>
      <c r="S508" s="32" t="s">
        <v>15</v>
      </c>
      <c r="T508" s="6" t="s">
        <v>466</v>
      </c>
      <c r="U508" s="6" t="s">
        <v>204</v>
      </c>
    </row>
    <row r="509" spans="1:21" s="42" customFormat="1" x14ac:dyDescent="0.2">
      <c r="A509" s="4" t="s">
        <v>577</v>
      </c>
      <c r="B509" s="4" t="s">
        <v>14</v>
      </c>
      <c r="C509" s="33" t="s">
        <v>15</v>
      </c>
      <c r="D509" s="5">
        <v>1.031E-2</v>
      </c>
      <c r="E509" s="5">
        <v>0.234051380227072</v>
      </c>
      <c r="F509" s="5">
        <v>2.9252064303713569E-2</v>
      </c>
      <c r="G509" s="5">
        <v>2.078348915980735E-2</v>
      </c>
      <c r="H509" s="5">
        <v>0.2287568702474374</v>
      </c>
      <c r="I509" s="5">
        <v>2.0642924764361449E-2</v>
      </c>
      <c r="J509" s="5">
        <v>0.12373176809502</v>
      </c>
      <c r="K509" s="5">
        <v>0.51615983470330751</v>
      </c>
      <c r="L509" s="32" t="s">
        <v>15</v>
      </c>
      <c r="M509" s="32" t="s">
        <v>60</v>
      </c>
      <c r="N509" s="32" t="s">
        <v>15</v>
      </c>
      <c r="O509" s="32" t="s">
        <v>60</v>
      </c>
      <c r="P509" s="32" t="s">
        <v>60</v>
      </c>
      <c r="Q509" s="32" t="s">
        <v>60</v>
      </c>
      <c r="R509" s="32" t="s">
        <v>15</v>
      </c>
      <c r="S509" s="32" t="s">
        <v>60</v>
      </c>
      <c r="T509" s="6" t="s">
        <v>466</v>
      </c>
      <c r="U509" s="6" t="s">
        <v>204</v>
      </c>
    </row>
    <row r="510" spans="1:21" s="42" customFormat="1" x14ac:dyDescent="0.2">
      <c r="A510" s="4" t="s">
        <v>578</v>
      </c>
      <c r="B510" s="4" t="s">
        <v>14</v>
      </c>
      <c r="C510" s="33" t="s">
        <v>15</v>
      </c>
      <c r="D510" s="5">
        <v>3.9760000000000004E-3</v>
      </c>
      <c r="E510" s="5">
        <v>0.24651139272055039</v>
      </c>
      <c r="F510" s="5">
        <v>2.944246850624475E-2</v>
      </c>
      <c r="G510" s="5">
        <v>2.6864961747132359E-2</v>
      </c>
      <c r="H510" s="5">
        <v>0.2496000758064931</v>
      </c>
      <c r="I510" s="5">
        <v>3.3649848923570563E-2</v>
      </c>
      <c r="J510" s="5">
        <v>0.10079696282705169</v>
      </c>
      <c r="K510" s="5">
        <v>0.50947780929323161</v>
      </c>
      <c r="L510" s="32" t="s">
        <v>15</v>
      </c>
      <c r="M510" s="32" t="s">
        <v>60</v>
      </c>
      <c r="N510" s="32" t="s">
        <v>15</v>
      </c>
      <c r="O510" s="32" t="s">
        <v>60</v>
      </c>
      <c r="P510" s="32" t="s">
        <v>60</v>
      </c>
      <c r="Q510" s="32" t="s">
        <v>60</v>
      </c>
      <c r="R510" s="32" t="s">
        <v>15</v>
      </c>
      <c r="S510" s="32" t="s">
        <v>60</v>
      </c>
      <c r="T510" s="6" t="s">
        <v>466</v>
      </c>
      <c r="U510" s="6" t="s">
        <v>204</v>
      </c>
    </row>
    <row r="511" spans="1:21" s="42" customFormat="1" x14ac:dyDescent="0.2">
      <c r="A511" s="4" t="s">
        <v>579</v>
      </c>
      <c r="B511" s="4" t="s">
        <v>14</v>
      </c>
      <c r="C511" s="33" t="s">
        <v>15</v>
      </c>
      <c r="D511" s="5">
        <v>6.9670000000000001E-3</v>
      </c>
      <c r="E511" s="5">
        <v>0.14297807101090421</v>
      </c>
      <c r="F511" s="5">
        <v>2.9305059758512119E-2</v>
      </c>
      <c r="G511" s="5">
        <v>1.7366603795909059E-2</v>
      </c>
      <c r="H511" s="5">
        <v>0.15971722534204211</v>
      </c>
      <c r="I511" s="5">
        <v>1.8548429032682109E-2</v>
      </c>
      <c r="J511" s="5">
        <v>0.25968961155624781</v>
      </c>
      <c r="K511" s="5">
        <v>0.49416781060730108</v>
      </c>
      <c r="L511" s="32" t="s">
        <v>15</v>
      </c>
      <c r="M511" s="32" t="s">
        <v>15</v>
      </c>
      <c r="N511" s="32" t="s">
        <v>15</v>
      </c>
      <c r="O511" s="32" t="s">
        <v>15</v>
      </c>
      <c r="P511" s="32" t="s">
        <v>15</v>
      </c>
      <c r="Q511" s="32" t="s">
        <v>15</v>
      </c>
      <c r="R511" s="32" t="s">
        <v>15</v>
      </c>
      <c r="S511" s="32" t="s">
        <v>15</v>
      </c>
      <c r="T511" s="6" t="s">
        <v>466</v>
      </c>
      <c r="U511" s="6" t="s">
        <v>204</v>
      </c>
    </row>
    <row r="512" spans="1:21" s="42" customFormat="1" x14ac:dyDescent="0.2">
      <c r="A512" s="4" t="s">
        <v>580</v>
      </c>
      <c r="B512" s="4" t="s">
        <v>14</v>
      </c>
      <c r="C512" s="33" t="s">
        <v>15</v>
      </c>
      <c r="D512" s="5">
        <v>1.188E-2</v>
      </c>
      <c r="E512" s="5">
        <v>0.13856531237385891</v>
      </c>
      <c r="F512" s="5">
        <v>2.9224428969727372E-2</v>
      </c>
      <c r="G512" s="5">
        <v>1.775755495192868E-2</v>
      </c>
      <c r="H512" s="5">
        <v>0.135510585309874</v>
      </c>
      <c r="I512" s="5">
        <v>1.7844976673815731E-2</v>
      </c>
      <c r="J512" s="5">
        <v>0.2374311606233305</v>
      </c>
      <c r="K512" s="5">
        <v>0.5104869244675192</v>
      </c>
      <c r="L512" s="32" t="s">
        <v>15</v>
      </c>
      <c r="M512" s="32" t="s">
        <v>15</v>
      </c>
      <c r="N512" s="32" t="s">
        <v>15</v>
      </c>
      <c r="O512" s="32" t="s">
        <v>15</v>
      </c>
      <c r="P512" s="32" t="s">
        <v>15</v>
      </c>
      <c r="Q512" s="32" t="s">
        <v>15</v>
      </c>
      <c r="R512" s="32" t="s">
        <v>15</v>
      </c>
      <c r="S512" s="32" t="s">
        <v>60</v>
      </c>
      <c r="T512" s="6" t="s">
        <v>466</v>
      </c>
      <c r="U512" s="6" t="s">
        <v>204</v>
      </c>
    </row>
    <row r="513" spans="1:21" s="42" customFormat="1" x14ac:dyDescent="0.2">
      <c r="A513" s="4" t="s">
        <v>581</v>
      </c>
      <c r="B513" s="4" t="s">
        <v>14</v>
      </c>
      <c r="C513" s="33" t="s">
        <v>15</v>
      </c>
      <c r="D513" s="5">
        <v>6.8180000000000011E-3</v>
      </c>
      <c r="E513" s="5">
        <v>0.19831037497898421</v>
      </c>
      <c r="F513" s="5">
        <v>2.9294201629798511E-2</v>
      </c>
      <c r="G513" s="5">
        <v>1.83227951164447E-2</v>
      </c>
      <c r="H513" s="5">
        <v>0.19777148517399951</v>
      </c>
      <c r="I513" s="5">
        <v>2.065733586848522E-2</v>
      </c>
      <c r="J513" s="5">
        <v>0.15720396792185959</v>
      </c>
      <c r="K513" s="5">
        <v>0.50760909279173028</v>
      </c>
      <c r="L513" s="32" t="s">
        <v>15</v>
      </c>
      <c r="M513" s="32" t="s">
        <v>15</v>
      </c>
      <c r="N513" s="32" t="s">
        <v>15</v>
      </c>
      <c r="O513" s="32" t="s">
        <v>15</v>
      </c>
      <c r="P513" s="32" t="s">
        <v>60</v>
      </c>
      <c r="Q513" s="32" t="s">
        <v>60</v>
      </c>
      <c r="R513" s="32" t="s">
        <v>15</v>
      </c>
      <c r="S513" s="32" t="s">
        <v>60</v>
      </c>
      <c r="T513" s="6" t="s">
        <v>466</v>
      </c>
      <c r="U513" s="6" t="s">
        <v>204</v>
      </c>
    </row>
    <row r="514" spans="1:21" s="42" customFormat="1" x14ac:dyDescent="0.2">
      <c r="A514" s="4" t="s">
        <v>582</v>
      </c>
      <c r="B514" s="4" t="s">
        <v>14</v>
      </c>
      <c r="C514" s="33" t="s">
        <v>15</v>
      </c>
      <c r="D514" s="5">
        <v>7.3179999999999999E-3</v>
      </c>
      <c r="E514" s="5">
        <v>0.18764727919497831</v>
      </c>
      <c r="F514" s="5">
        <v>2.931061184175273E-2</v>
      </c>
      <c r="G514" s="5">
        <v>1.7619840616511308E-2</v>
      </c>
      <c r="H514" s="5">
        <v>0.19611931093644061</v>
      </c>
      <c r="I514" s="5">
        <v>1.9864018086602389E-2</v>
      </c>
      <c r="J514" s="5">
        <v>0.17679775206828821</v>
      </c>
      <c r="K514" s="5">
        <v>0.50558406903620356</v>
      </c>
      <c r="L514" s="32" t="s">
        <v>15</v>
      </c>
      <c r="M514" s="32" t="s">
        <v>15</v>
      </c>
      <c r="N514" s="32" t="s">
        <v>15</v>
      </c>
      <c r="O514" s="32" t="s">
        <v>15</v>
      </c>
      <c r="P514" s="32" t="s">
        <v>60</v>
      </c>
      <c r="Q514" s="32" t="s">
        <v>60</v>
      </c>
      <c r="R514" s="32" t="s">
        <v>15</v>
      </c>
      <c r="S514" s="32" t="s">
        <v>60</v>
      </c>
      <c r="T514" s="6" t="s">
        <v>466</v>
      </c>
      <c r="U514" s="6" t="s">
        <v>204</v>
      </c>
    </row>
    <row r="515" spans="1:21" s="42" customFormat="1" x14ac:dyDescent="0.2">
      <c r="A515" s="4" t="s">
        <v>583</v>
      </c>
      <c r="B515" s="4" t="s">
        <v>14</v>
      </c>
      <c r="C515" s="33" t="s">
        <v>15</v>
      </c>
      <c r="D515" s="5">
        <v>1.1900000000000001E-2</v>
      </c>
      <c r="E515" s="5">
        <v>0.12693193598151101</v>
      </c>
      <c r="F515" s="5">
        <v>2.9332437708187959E-2</v>
      </c>
      <c r="G515" s="5">
        <v>1.7493160349147569E-2</v>
      </c>
      <c r="H515" s="5">
        <v>0.1350986280752314</v>
      </c>
      <c r="I515" s="5">
        <v>2.339829241543916E-2</v>
      </c>
      <c r="J515" s="5">
        <v>0.25500230334792051</v>
      </c>
      <c r="K515" s="5">
        <v>0.50466251417112784</v>
      </c>
      <c r="L515" s="32" t="s">
        <v>15</v>
      </c>
      <c r="M515" s="32" t="s">
        <v>15</v>
      </c>
      <c r="N515" s="32" t="s">
        <v>15</v>
      </c>
      <c r="O515" s="32" t="s">
        <v>15</v>
      </c>
      <c r="P515" s="32" t="s">
        <v>15</v>
      </c>
      <c r="Q515" s="32" t="s">
        <v>60</v>
      </c>
      <c r="R515" s="32" t="s">
        <v>15</v>
      </c>
      <c r="S515" s="32" t="s">
        <v>60</v>
      </c>
      <c r="T515" s="6" t="s">
        <v>466</v>
      </c>
      <c r="U515" s="6" t="s">
        <v>204</v>
      </c>
    </row>
    <row r="516" spans="1:21" s="42" customFormat="1" x14ac:dyDescent="0.2">
      <c r="A516" s="4" t="s">
        <v>584</v>
      </c>
      <c r="B516" s="4" t="s">
        <v>14</v>
      </c>
      <c r="C516" s="33" t="s">
        <v>15</v>
      </c>
      <c r="D516" s="5">
        <v>8.6269999999999993E-3</v>
      </c>
      <c r="E516" s="5">
        <v>8.5911802147663113E-2</v>
      </c>
      <c r="F516" s="5">
        <v>2.9423247100935659E-2</v>
      </c>
      <c r="G516" s="5">
        <v>1.9566205640883991E-2</v>
      </c>
      <c r="H516" s="5">
        <v>7.11376659564317E-2</v>
      </c>
      <c r="I516" s="5">
        <v>2.3500538665433949E-2</v>
      </c>
      <c r="J516" s="5">
        <v>0.30001742920853952</v>
      </c>
      <c r="K516" s="5">
        <v>0.50696084403834574</v>
      </c>
      <c r="L516" s="32" t="s">
        <v>15</v>
      </c>
      <c r="M516" s="32" t="s">
        <v>15</v>
      </c>
      <c r="N516" s="32" t="s">
        <v>15</v>
      </c>
      <c r="O516" s="32" t="s">
        <v>15</v>
      </c>
      <c r="P516" s="32" t="s">
        <v>15</v>
      </c>
      <c r="Q516" s="32" t="s">
        <v>60</v>
      </c>
      <c r="R516" s="32" t="s">
        <v>15</v>
      </c>
      <c r="S516" s="32" t="s">
        <v>60</v>
      </c>
      <c r="T516" s="6" t="s">
        <v>466</v>
      </c>
      <c r="U516" s="6" t="s">
        <v>204</v>
      </c>
    </row>
    <row r="517" spans="1:21" s="42" customFormat="1" x14ac:dyDescent="0.2">
      <c r="A517" s="4" t="s">
        <v>585</v>
      </c>
      <c r="B517" s="4" t="s">
        <v>14</v>
      </c>
      <c r="C517" s="33" t="s">
        <v>15</v>
      </c>
      <c r="D517" s="5">
        <v>6.3610000000000003E-3</v>
      </c>
      <c r="E517" s="5">
        <v>4.5203972045668457E-2</v>
      </c>
      <c r="F517" s="5">
        <v>2.9330637895465899E-2</v>
      </c>
      <c r="G517" s="5">
        <v>1.6895922553912271E-2</v>
      </c>
      <c r="H517" s="5">
        <v>3.6785924147844352E-2</v>
      </c>
      <c r="I517" s="5">
        <v>1.522233346724219E-2</v>
      </c>
      <c r="J517" s="5">
        <v>0.33492711116941443</v>
      </c>
      <c r="K517" s="5">
        <v>0.48610032416980198</v>
      </c>
      <c r="L517" s="32" t="s">
        <v>15</v>
      </c>
      <c r="M517" s="32" t="s">
        <v>15</v>
      </c>
      <c r="N517" s="32" t="s">
        <v>15</v>
      </c>
      <c r="O517" s="32" t="s">
        <v>15</v>
      </c>
      <c r="P517" s="32" t="s">
        <v>15</v>
      </c>
      <c r="Q517" s="32" t="s">
        <v>15</v>
      </c>
      <c r="R517" s="32" t="s">
        <v>15</v>
      </c>
      <c r="S517" s="32" t="s">
        <v>15</v>
      </c>
      <c r="T517" s="6" t="s">
        <v>466</v>
      </c>
      <c r="U517" s="6" t="s">
        <v>204</v>
      </c>
    </row>
    <row r="518" spans="1:21" s="42" customFormat="1" x14ac:dyDescent="0.2">
      <c r="A518" s="4" t="s">
        <v>586</v>
      </c>
      <c r="B518" s="4" t="s">
        <v>14</v>
      </c>
      <c r="C518" s="33" t="s">
        <v>15</v>
      </c>
      <c r="D518" s="5">
        <v>4.7280000000000004E-3</v>
      </c>
      <c r="E518" s="5">
        <v>4.1456052871054257E-2</v>
      </c>
      <c r="F518" s="5">
        <v>2.9433509332225612E-2</v>
      </c>
      <c r="G518" s="5">
        <v>1.9633330114859029E-2</v>
      </c>
      <c r="H518" s="5">
        <v>3.6632318798688397E-2</v>
      </c>
      <c r="I518" s="5">
        <v>2.3616436042205698E-2</v>
      </c>
      <c r="J518" s="5">
        <v>0.35666732451328209</v>
      </c>
      <c r="K518" s="5">
        <v>0.49453591390152291</v>
      </c>
      <c r="L518" s="32" t="s">
        <v>15</v>
      </c>
      <c r="M518" s="32" t="s">
        <v>15</v>
      </c>
      <c r="N518" s="32" t="s">
        <v>15</v>
      </c>
      <c r="O518" s="32" t="s">
        <v>15</v>
      </c>
      <c r="P518" s="32" t="s">
        <v>15</v>
      </c>
      <c r="Q518" s="32" t="s">
        <v>60</v>
      </c>
      <c r="R518" s="32" t="s">
        <v>15</v>
      </c>
      <c r="S518" s="32" t="s">
        <v>15</v>
      </c>
      <c r="T518" s="6" t="s">
        <v>466</v>
      </c>
      <c r="U518" s="6" t="s">
        <v>204</v>
      </c>
    </row>
    <row r="519" spans="1:21" s="42" customFormat="1" x14ac:dyDescent="0.2">
      <c r="A519" s="7" t="s">
        <v>587</v>
      </c>
      <c r="B519" s="4" t="s">
        <v>14</v>
      </c>
      <c r="C519" s="33" t="s">
        <v>15</v>
      </c>
      <c r="D519" s="5">
        <v>9.051E-3</v>
      </c>
      <c r="E519" s="5">
        <v>0.10030190739717559</v>
      </c>
      <c r="F519" s="5">
        <v>2.9362265559399251E-2</v>
      </c>
      <c r="G519" s="5">
        <v>1.245148435926291E-2</v>
      </c>
      <c r="H519" s="5">
        <v>0.1091217210402986</v>
      </c>
      <c r="I519" s="5">
        <v>1.557847128756445E-2</v>
      </c>
      <c r="J519" s="5">
        <v>0.27882424514980542</v>
      </c>
      <c r="K519" s="5">
        <v>0.49913670818650607</v>
      </c>
      <c r="L519" s="32" t="s">
        <v>15</v>
      </c>
      <c r="M519" s="32" t="s">
        <v>15</v>
      </c>
      <c r="N519" s="32" t="s">
        <v>15</v>
      </c>
      <c r="O519" s="32" t="s">
        <v>15</v>
      </c>
      <c r="P519" s="32" t="s">
        <v>15</v>
      </c>
      <c r="Q519" s="32" t="s">
        <v>15</v>
      </c>
      <c r="R519" s="32" t="s">
        <v>15</v>
      </c>
      <c r="S519" s="32" t="s">
        <v>60</v>
      </c>
      <c r="T519" s="6" t="s">
        <v>466</v>
      </c>
      <c r="U519" s="6" t="s">
        <v>204</v>
      </c>
    </row>
    <row r="520" spans="1:21" s="42" customFormat="1" x14ac:dyDescent="0.2">
      <c r="A520" s="4" t="s">
        <v>588</v>
      </c>
      <c r="B520" s="4" t="s">
        <v>14</v>
      </c>
      <c r="C520" s="33" t="s">
        <v>15</v>
      </c>
      <c r="D520" s="5">
        <v>8.9739999999999993E-3</v>
      </c>
      <c r="E520" s="5">
        <v>7.6502337335249582E-2</v>
      </c>
      <c r="F520" s="5">
        <v>2.9315303636218041E-2</v>
      </c>
      <c r="G520" s="5">
        <v>1.394985324364449E-2</v>
      </c>
      <c r="H520" s="5">
        <v>6.1463142312702307E-2</v>
      </c>
      <c r="I520" s="5">
        <v>1.137263113894027E-2</v>
      </c>
      <c r="J520" s="5">
        <v>0.34495238764540148</v>
      </c>
      <c r="K520" s="5">
        <v>0.49308837552239382</v>
      </c>
      <c r="L520" s="32" t="s">
        <v>15</v>
      </c>
      <c r="M520" s="32" t="s">
        <v>15</v>
      </c>
      <c r="N520" s="32" t="s">
        <v>15</v>
      </c>
      <c r="O520" s="32" t="s">
        <v>15</v>
      </c>
      <c r="P520" s="32" t="s">
        <v>15</v>
      </c>
      <c r="Q520" s="32" t="s">
        <v>15</v>
      </c>
      <c r="R520" s="32" t="s">
        <v>15</v>
      </c>
      <c r="S520" s="32" t="s">
        <v>15</v>
      </c>
      <c r="T520" s="6" t="s">
        <v>466</v>
      </c>
      <c r="U520" s="6" t="s">
        <v>204</v>
      </c>
    </row>
    <row r="521" spans="1:21" s="42" customFormat="1" x14ac:dyDescent="0.2">
      <c r="A521" s="4" t="s">
        <v>589</v>
      </c>
      <c r="B521" s="4" t="s">
        <v>14</v>
      </c>
      <c r="C521" s="33" t="s">
        <v>15</v>
      </c>
      <c r="D521" s="5">
        <v>1.0549999999999999E-2</v>
      </c>
      <c r="E521" s="5">
        <v>5.8553507161001807E-2</v>
      </c>
      <c r="F521" s="5">
        <v>2.9374407382271681E-2</v>
      </c>
      <c r="G521" s="5">
        <v>1.633651898724376E-2</v>
      </c>
      <c r="H521" s="5">
        <v>4.6483459811639052E-2</v>
      </c>
      <c r="I521" s="5">
        <v>2.1379010695869439E-2</v>
      </c>
      <c r="J521" s="5">
        <v>0.30578050095204728</v>
      </c>
      <c r="K521" s="5">
        <v>0.50226530830894367</v>
      </c>
      <c r="L521" s="32" t="s">
        <v>15</v>
      </c>
      <c r="M521" s="32" t="s">
        <v>15</v>
      </c>
      <c r="N521" s="32" t="s">
        <v>15</v>
      </c>
      <c r="O521" s="32" t="s">
        <v>15</v>
      </c>
      <c r="P521" s="32" t="s">
        <v>15</v>
      </c>
      <c r="Q521" s="32" t="s">
        <v>60</v>
      </c>
      <c r="R521" s="32" t="s">
        <v>15</v>
      </c>
      <c r="S521" s="32" t="s">
        <v>60</v>
      </c>
      <c r="T521" s="6" t="s">
        <v>466</v>
      </c>
      <c r="U521" s="6" t="s">
        <v>204</v>
      </c>
    </row>
    <row r="522" spans="1:21" s="42" customFormat="1" x14ac:dyDescent="0.2">
      <c r="A522" s="4" t="s">
        <v>590</v>
      </c>
      <c r="B522" s="4" t="s">
        <v>14</v>
      </c>
      <c r="C522" s="33" t="s">
        <v>15</v>
      </c>
      <c r="D522" s="5">
        <v>7.3670000000000003E-3</v>
      </c>
      <c r="E522" s="5">
        <v>7.4843762470024791E-2</v>
      </c>
      <c r="F522" s="5">
        <v>2.930686714619227E-2</v>
      </c>
      <c r="G522" s="5">
        <v>1.543537367437531E-2</v>
      </c>
      <c r="H522" s="5">
        <v>5.952426930681546E-2</v>
      </c>
      <c r="I522" s="5">
        <v>1.6564028446798069E-2</v>
      </c>
      <c r="J522" s="5">
        <v>0.32479016418620749</v>
      </c>
      <c r="K522" s="5">
        <v>0.50070459193015759</v>
      </c>
      <c r="L522" s="32" t="s">
        <v>15</v>
      </c>
      <c r="M522" s="32" t="s">
        <v>15</v>
      </c>
      <c r="N522" s="32" t="s">
        <v>15</v>
      </c>
      <c r="O522" s="32" t="s">
        <v>15</v>
      </c>
      <c r="P522" s="32" t="s">
        <v>15</v>
      </c>
      <c r="Q522" s="32" t="s">
        <v>15</v>
      </c>
      <c r="R522" s="32" t="s">
        <v>15</v>
      </c>
      <c r="S522" s="32" t="s">
        <v>60</v>
      </c>
      <c r="T522" s="6" t="s">
        <v>466</v>
      </c>
      <c r="U522" s="6" t="s">
        <v>204</v>
      </c>
    </row>
    <row r="523" spans="1:21" s="42" customFormat="1" x14ac:dyDescent="0.2">
      <c r="A523" s="4" t="s">
        <v>591</v>
      </c>
      <c r="B523" s="4" t="s">
        <v>14</v>
      </c>
      <c r="C523" s="33" t="s">
        <v>15</v>
      </c>
      <c r="D523" s="5">
        <v>1.026E-2</v>
      </c>
      <c r="E523" s="5">
        <v>9.0393316472061017E-2</v>
      </c>
      <c r="F523" s="5">
        <v>2.9329974934736689E-2</v>
      </c>
      <c r="G523" s="5">
        <v>2.2481384410285771E-2</v>
      </c>
      <c r="H523" s="5">
        <v>7.5991047489150532E-2</v>
      </c>
      <c r="I523" s="5">
        <v>2.3539267244139399E-2</v>
      </c>
      <c r="J523" s="5">
        <v>0.30235694774204691</v>
      </c>
      <c r="K523" s="5">
        <v>0.50830131275979284</v>
      </c>
      <c r="L523" s="32" t="s">
        <v>15</v>
      </c>
      <c r="M523" s="32" t="s">
        <v>15</v>
      </c>
      <c r="N523" s="32" t="s">
        <v>15</v>
      </c>
      <c r="O523" s="32" t="s">
        <v>60</v>
      </c>
      <c r="P523" s="32" t="s">
        <v>15</v>
      </c>
      <c r="Q523" s="32" t="s">
        <v>60</v>
      </c>
      <c r="R523" s="32" t="s">
        <v>15</v>
      </c>
      <c r="S523" s="32" t="s">
        <v>60</v>
      </c>
      <c r="T523" s="6" t="s">
        <v>466</v>
      </c>
      <c r="U523" s="6" t="s">
        <v>204</v>
      </c>
    </row>
    <row r="524" spans="1:21" s="42" customFormat="1" x14ac:dyDescent="0.2">
      <c r="A524" s="4" t="s">
        <v>592</v>
      </c>
      <c r="B524" s="4" t="s">
        <v>14</v>
      </c>
      <c r="C524" s="33" t="s">
        <v>15</v>
      </c>
      <c r="D524" s="5">
        <v>1.008E-2</v>
      </c>
      <c r="E524" s="5">
        <v>0.28707193077954662</v>
      </c>
      <c r="F524" s="5">
        <v>2.9182387804450361E-2</v>
      </c>
      <c r="G524" s="5">
        <v>2.3399173624221521E-2</v>
      </c>
      <c r="H524" s="5">
        <v>0.25877392471254468</v>
      </c>
      <c r="I524" s="5">
        <v>2.2675824137971291E-2</v>
      </c>
      <c r="J524" s="5">
        <v>7.3333815450530734E-2</v>
      </c>
      <c r="K524" s="5">
        <v>0.50285254993550821</v>
      </c>
      <c r="L524" s="32" t="s">
        <v>15</v>
      </c>
      <c r="M524" s="32" t="s">
        <v>60</v>
      </c>
      <c r="N524" s="32" t="s">
        <v>15</v>
      </c>
      <c r="O524" s="32" t="s">
        <v>60</v>
      </c>
      <c r="P524" s="32" t="s">
        <v>60</v>
      </c>
      <c r="Q524" s="32" t="s">
        <v>60</v>
      </c>
      <c r="R524" s="32" t="s">
        <v>15</v>
      </c>
      <c r="S524" s="32" t="s">
        <v>60</v>
      </c>
      <c r="T524" s="6" t="s">
        <v>466</v>
      </c>
      <c r="U524" s="6" t="s">
        <v>204</v>
      </c>
    </row>
    <row r="525" spans="1:21" s="42" customFormat="1" x14ac:dyDescent="0.2">
      <c r="A525" s="4" t="s">
        <v>593</v>
      </c>
      <c r="B525" s="4" t="s">
        <v>14</v>
      </c>
      <c r="C525" s="33" t="s">
        <v>15</v>
      </c>
      <c r="D525" s="5">
        <v>1.738E-2</v>
      </c>
      <c r="E525" s="5">
        <v>0.24342033935277471</v>
      </c>
      <c r="F525" s="5">
        <v>2.925239211821563E-2</v>
      </c>
      <c r="G525" s="5">
        <v>2.5410302664460229E-2</v>
      </c>
      <c r="H525" s="5">
        <v>0.20782182313415601</v>
      </c>
      <c r="I525" s="5">
        <v>2.3583066674920519E-2</v>
      </c>
      <c r="J525" s="5">
        <v>0.1792298873555484</v>
      </c>
      <c r="K525" s="5">
        <v>0.49121712254093092</v>
      </c>
      <c r="L525" s="32" t="s">
        <v>15</v>
      </c>
      <c r="M525" s="32" t="s">
        <v>60</v>
      </c>
      <c r="N525" s="32" t="s">
        <v>15</v>
      </c>
      <c r="O525" s="32" t="s">
        <v>60</v>
      </c>
      <c r="P525" s="32" t="s">
        <v>60</v>
      </c>
      <c r="Q525" s="32" t="s">
        <v>60</v>
      </c>
      <c r="R525" s="32" t="s">
        <v>15</v>
      </c>
      <c r="S525" s="32" t="s">
        <v>15</v>
      </c>
      <c r="T525" s="6" t="s">
        <v>466</v>
      </c>
      <c r="U525" s="6" t="s">
        <v>204</v>
      </c>
    </row>
    <row r="526" spans="1:21" s="42" customFormat="1" x14ac:dyDescent="0.2">
      <c r="A526" s="4" t="s">
        <v>594</v>
      </c>
      <c r="B526" s="4" t="s">
        <v>14</v>
      </c>
      <c r="C526" s="33" t="s">
        <v>15</v>
      </c>
      <c r="D526" s="5">
        <v>8.0459999999999993E-3</v>
      </c>
      <c r="E526" s="5">
        <v>8.7492599654573289E-2</v>
      </c>
      <c r="F526" s="5">
        <v>2.9363264240845639E-2</v>
      </c>
      <c r="G526" s="5">
        <v>1.561524246572946E-2</v>
      </c>
      <c r="H526" s="5">
        <v>8.5112141847622225E-2</v>
      </c>
      <c r="I526" s="5">
        <v>2.0828029322072349E-2</v>
      </c>
      <c r="J526" s="5">
        <v>0.28552368946457579</v>
      </c>
      <c r="K526" s="5">
        <v>0.49516705184175241</v>
      </c>
      <c r="L526" s="32" t="s">
        <v>15</v>
      </c>
      <c r="M526" s="32" t="s">
        <v>15</v>
      </c>
      <c r="N526" s="32" t="s">
        <v>15</v>
      </c>
      <c r="O526" s="32" t="s">
        <v>15</v>
      </c>
      <c r="P526" s="32" t="s">
        <v>15</v>
      </c>
      <c r="Q526" s="32" t="s">
        <v>60</v>
      </c>
      <c r="R526" s="32" t="s">
        <v>15</v>
      </c>
      <c r="S526" s="32" t="s">
        <v>15</v>
      </c>
      <c r="T526" s="6" t="s">
        <v>466</v>
      </c>
      <c r="U526" s="6" t="s">
        <v>204</v>
      </c>
    </row>
    <row r="527" spans="1:21" s="42" customFormat="1" x14ac:dyDescent="0.2">
      <c r="A527" s="4" t="s">
        <v>595</v>
      </c>
      <c r="B527" s="4" t="s">
        <v>14</v>
      </c>
      <c r="C527" s="33" t="s">
        <v>15</v>
      </c>
      <c r="D527" s="5">
        <v>5.496E-3</v>
      </c>
      <c r="E527" s="5">
        <v>3.2772998577206593E-2</v>
      </c>
      <c r="F527" s="5">
        <v>2.9315165720337939E-2</v>
      </c>
      <c r="G527" s="5">
        <v>1.6351480807514172E-2</v>
      </c>
      <c r="H527" s="5">
        <v>2.3756110522856349E-2</v>
      </c>
      <c r="I527" s="5">
        <v>1.813263226358432E-2</v>
      </c>
      <c r="J527" s="5">
        <v>0.3948135853014324</v>
      </c>
      <c r="K527" s="5">
        <v>0.48367106922743458</v>
      </c>
      <c r="L527" s="32" t="s">
        <v>15</v>
      </c>
      <c r="M527" s="32" t="s">
        <v>15</v>
      </c>
      <c r="N527" s="32" t="s">
        <v>15</v>
      </c>
      <c r="O527" s="32" t="s">
        <v>15</v>
      </c>
      <c r="P527" s="32" t="s">
        <v>15</v>
      </c>
      <c r="Q527" s="32" t="s">
        <v>15</v>
      </c>
      <c r="R527" s="32" t="s">
        <v>15</v>
      </c>
      <c r="S527" s="32" t="s">
        <v>15</v>
      </c>
      <c r="T527" s="6" t="s">
        <v>466</v>
      </c>
      <c r="U527" s="6" t="s">
        <v>204</v>
      </c>
    </row>
    <row r="528" spans="1:21" s="42" customFormat="1" x14ac:dyDescent="0.2">
      <c r="A528" s="4" t="s">
        <v>596</v>
      </c>
      <c r="B528" s="4" t="s">
        <v>14</v>
      </c>
      <c r="C528" s="33" t="s">
        <v>15</v>
      </c>
      <c r="D528" s="5">
        <v>9.2020000000000001E-3</v>
      </c>
      <c r="E528" s="5">
        <v>0.16800833861242639</v>
      </c>
      <c r="F528" s="5">
        <v>2.9310668418362589E-2</v>
      </c>
      <c r="G528" s="5">
        <v>1.665165067891404E-2</v>
      </c>
      <c r="H528" s="5">
        <v>0.18327595367829849</v>
      </c>
      <c r="I528" s="5">
        <v>1.813535493365466E-2</v>
      </c>
      <c r="J528" s="5">
        <v>0.20236652980260769</v>
      </c>
      <c r="K528" s="5">
        <v>0.5103378544965953</v>
      </c>
      <c r="L528" s="32" t="s">
        <v>15</v>
      </c>
      <c r="M528" s="32" t="s">
        <v>15</v>
      </c>
      <c r="N528" s="32" t="s">
        <v>15</v>
      </c>
      <c r="O528" s="32" t="s">
        <v>15</v>
      </c>
      <c r="P528" s="32" t="s">
        <v>60</v>
      </c>
      <c r="Q528" s="32" t="s">
        <v>15</v>
      </c>
      <c r="R528" s="32" t="s">
        <v>15</v>
      </c>
      <c r="S528" s="32" t="s">
        <v>60</v>
      </c>
      <c r="T528" s="6" t="s">
        <v>466</v>
      </c>
      <c r="U528" s="6" t="s">
        <v>204</v>
      </c>
    </row>
    <row r="529" spans="1:21" s="42" customFormat="1" x14ac:dyDescent="0.2">
      <c r="A529" s="4" t="s">
        <v>597</v>
      </c>
      <c r="B529" s="4" t="s">
        <v>14</v>
      </c>
      <c r="C529" s="33" t="s">
        <v>15</v>
      </c>
      <c r="D529" s="5">
        <v>9.4529999999999996E-3</v>
      </c>
      <c r="E529" s="5">
        <v>9.0252544915377556E-2</v>
      </c>
      <c r="F529" s="5">
        <v>2.9473710643116609E-2</v>
      </c>
      <c r="G529" s="5">
        <v>1.608297751369683E-2</v>
      </c>
      <c r="H529" s="5">
        <v>8.531274836537879E-2</v>
      </c>
      <c r="I529" s="5">
        <v>2.1683015759670059E-2</v>
      </c>
      <c r="J529" s="5">
        <v>0.27825408600852558</v>
      </c>
      <c r="K529" s="5">
        <v>0.49753201147696458</v>
      </c>
      <c r="L529" s="32" t="s">
        <v>15</v>
      </c>
      <c r="M529" s="32" t="s">
        <v>15</v>
      </c>
      <c r="N529" s="32" t="s">
        <v>15</v>
      </c>
      <c r="O529" s="32" t="s">
        <v>15</v>
      </c>
      <c r="P529" s="32" t="s">
        <v>15</v>
      </c>
      <c r="Q529" s="32" t="s">
        <v>60</v>
      </c>
      <c r="R529" s="32" t="s">
        <v>15</v>
      </c>
      <c r="S529" s="32" t="s">
        <v>15</v>
      </c>
      <c r="T529" s="6" t="s">
        <v>466</v>
      </c>
      <c r="U529" s="6" t="s">
        <v>204</v>
      </c>
    </row>
    <row r="530" spans="1:21" s="42" customFormat="1" x14ac:dyDescent="0.2">
      <c r="A530" s="4" t="s">
        <v>598</v>
      </c>
      <c r="B530" s="4" t="s">
        <v>14</v>
      </c>
      <c r="C530" s="33" t="s">
        <v>15</v>
      </c>
      <c r="D530" s="5">
        <v>1.204E-2</v>
      </c>
      <c r="E530" s="5">
        <v>7.364794148689606E-2</v>
      </c>
      <c r="F530" s="5">
        <v>2.938395273743831E-2</v>
      </c>
      <c r="G530" s="5">
        <v>1.4181512288635361E-2</v>
      </c>
      <c r="H530" s="5">
        <v>3.7568594806648412E-2</v>
      </c>
      <c r="I530" s="5">
        <v>1.8630948009431419E-2</v>
      </c>
      <c r="J530" s="5">
        <v>0.36829097028932611</v>
      </c>
      <c r="K530" s="5">
        <v>0.49283310109107292</v>
      </c>
      <c r="L530" s="32" t="s">
        <v>15</v>
      </c>
      <c r="M530" s="32" t="s">
        <v>15</v>
      </c>
      <c r="N530" s="32" t="s">
        <v>15</v>
      </c>
      <c r="O530" s="32" t="s">
        <v>15</v>
      </c>
      <c r="P530" s="32" t="s">
        <v>15</v>
      </c>
      <c r="Q530" s="32" t="s">
        <v>15</v>
      </c>
      <c r="R530" s="32" t="s">
        <v>15</v>
      </c>
      <c r="S530" s="32" t="s">
        <v>15</v>
      </c>
      <c r="T530" s="6" t="s">
        <v>466</v>
      </c>
      <c r="U530" s="6" t="s">
        <v>204</v>
      </c>
    </row>
    <row r="531" spans="1:21" s="42" customFormat="1" x14ac:dyDescent="0.2">
      <c r="A531" s="4" t="s">
        <v>599</v>
      </c>
      <c r="B531" s="4" t="s">
        <v>14</v>
      </c>
      <c r="C531" s="33" t="s">
        <v>15</v>
      </c>
      <c r="D531" s="5">
        <v>0</v>
      </c>
      <c r="E531" s="5">
        <v>8.2674464449541463E-2</v>
      </c>
      <c r="F531" s="5">
        <v>2.9270510470755028E-2</v>
      </c>
      <c r="G531" s="5">
        <v>2.544424417345249E-2</v>
      </c>
      <c r="H531" s="5">
        <v>4.5034266490429478E-2</v>
      </c>
      <c r="I531" s="5">
        <v>1.6930631505422029E-2</v>
      </c>
      <c r="J531" s="5">
        <v>0.41381984439294073</v>
      </c>
      <c r="K531" s="5">
        <v>0.46790109726254031</v>
      </c>
      <c r="L531" s="32" t="s">
        <v>15</v>
      </c>
      <c r="M531" s="32" t="s">
        <v>15</v>
      </c>
      <c r="N531" s="32" t="s">
        <v>15</v>
      </c>
      <c r="O531" s="32" t="s">
        <v>60</v>
      </c>
      <c r="P531" s="32" t="s">
        <v>15</v>
      </c>
      <c r="Q531" s="32" t="s">
        <v>15</v>
      </c>
      <c r="R531" s="32" t="s">
        <v>15</v>
      </c>
      <c r="S531" s="32" t="s">
        <v>15</v>
      </c>
      <c r="T531" s="6" t="s">
        <v>466</v>
      </c>
      <c r="U531" s="6" t="s">
        <v>204</v>
      </c>
    </row>
    <row r="532" spans="1:21" s="42" customFormat="1" x14ac:dyDescent="0.2">
      <c r="A532" s="4" t="s">
        <v>600</v>
      </c>
      <c r="B532" s="4" t="s">
        <v>14</v>
      </c>
      <c r="C532" s="33" t="s">
        <v>15</v>
      </c>
      <c r="D532" s="5">
        <v>6.7900000000000009E-3</v>
      </c>
      <c r="E532" s="5">
        <v>0.22202428574074429</v>
      </c>
      <c r="F532" s="5">
        <v>2.941909240815159E-2</v>
      </c>
      <c r="G532" s="5">
        <v>2.7866494977563019E-2</v>
      </c>
      <c r="H532" s="5">
        <v>0.21405149254494019</v>
      </c>
      <c r="I532" s="5">
        <v>3.101186912882109E-2</v>
      </c>
      <c r="J532" s="5">
        <v>0.127485568606967</v>
      </c>
      <c r="K532" s="5">
        <v>0.52229787955285412</v>
      </c>
      <c r="L532" s="32" t="s">
        <v>15</v>
      </c>
      <c r="M532" s="32" t="s">
        <v>15</v>
      </c>
      <c r="N532" s="32" t="s">
        <v>15</v>
      </c>
      <c r="O532" s="32" t="s">
        <v>60</v>
      </c>
      <c r="P532" s="32" t="s">
        <v>60</v>
      </c>
      <c r="Q532" s="32" t="s">
        <v>60</v>
      </c>
      <c r="R532" s="32" t="s">
        <v>15</v>
      </c>
      <c r="S532" s="32" t="s">
        <v>60</v>
      </c>
      <c r="T532" s="6" t="s">
        <v>466</v>
      </c>
      <c r="U532" s="6" t="s">
        <v>204</v>
      </c>
    </row>
    <row r="533" spans="1:21" s="42" customFormat="1" x14ac:dyDescent="0.2">
      <c r="A533" s="4" t="s">
        <v>601</v>
      </c>
      <c r="B533" s="4" t="s">
        <v>14</v>
      </c>
      <c r="C533" s="33" t="s">
        <v>15</v>
      </c>
      <c r="D533" s="5">
        <v>7.8120000000000004E-3</v>
      </c>
      <c r="E533" s="5">
        <v>0.14058201870978149</v>
      </c>
      <c r="F533" s="5">
        <v>2.9526915311176089E-2</v>
      </c>
      <c r="G533" s="5">
        <v>2.1470683300629342E-2</v>
      </c>
      <c r="H533" s="5">
        <v>0.1214701350580583</v>
      </c>
      <c r="I533" s="5">
        <v>2.6893625019609711E-2</v>
      </c>
      <c r="J533" s="5">
        <v>0.21480936891224231</v>
      </c>
      <c r="K533" s="5">
        <v>0.51016803381330766</v>
      </c>
      <c r="L533" s="32" t="s">
        <v>15</v>
      </c>
      <c r="M533" s="32" t="s">
        <v>15</v>
      </c>
      <c r="N533" s="32" t="s">
        <v>15</v>
      </c>
      <c r="O533" s="32" t="s">
        <v>60</v>
      </c>
      <c r="P533" s="32" t="s">
        <v>15</v>
      </c>
      <c r="Q533" s="32" t="s">
        <v>60</v>
      </c>
      <c r="R533" s="32" t="s">
        <v>15</v>
      </c>
      <c r="S533" s="32" t="s">
        <v>60</v>
      </c>
      <c r="T533" s="6" t="s">
        <v>466</v>
      </c>
      <c r="U533" s="6" t="s">
        <v>204</v>
      </c>
    </row>
    <row r="534" spans="1:21" s="42" customFormat="1" x14ac:dyDescent="0.2">
      <c r="A534" s="4" t="s">
        <v>602</v>
      </c>
      <c r="B534" s="4" t="s">
        <v>14</v>
      </c>
      <c r="C534" s="33" t="s">
        <v>15</v>
      </c>
      <c r="D534" s="5">
        <v>1.0210000000000002E-2</v>
      </c>
      <c r="E534" s="5">
        <v>9.7893455848298644E-2</v>
      </c>
      <c r="F534" s="5">
        <v>2.9486899221604419E-2</v>
      </c>
      <c r="G534" s="5">
        <v>1.8848993569436659E-2</v>
      </c>
      <c r="H534" s="5">
        <v>8.8678308905180497E-2</v>
      </c>
      <c r="I534" s="5">
        <v>2.1768252672673249E-2</v>
      </c>
      <c r="J534" s="5">
        <v>0.26536348018738071</v>
      </c>
      <c r="K534" s="5">
        <v>0.50868229563565692</v>
      </c>
      <c r="L534" s="32" t="s">
        <v>15</v>
      </c>
      <c r="M534" s="32" t="s">
        <v>15</v>
      </c>
      <c r="N534" s="32" t="s">
        <v>15</v>
      </c>
      <c r="O534" s="32" t="s">
        <v>15</v>
      </c>
      <c r="P534" s="32" t="s">
        <v>15</v>
      </c>
      <c r="Q534" s="32" t="s">
        <v>60</v>
      </c>
      <c r="R534" s="32" t="s">
        <v>15</v>
      </c>
      <c r="S534" s="32" t="s">
        <v>60</v>
      </c>
      <c r="T534" s="6" t="s">
        <v>466</v>
      </c>
      <c r="U534" s="6" t="s">
        <v>204</v>
      </c>
    </row>
    <row r="535" spans="1:21" s="42" customFormat="1" x14ac:dyDescent="0.2">
      <c r="A535" s="4" t="s">
        <v>603</v>
      </c>
      <c r="B535" s="4" t="s">
        <v>14</v>
      </c>
      <c r="C535" s="33" t="s">
        <v>15</v>
      </c>
      <c r="D535" s="5">
        <v>9.6939999999999995E-3</v>
      </c>
      <c r="E535" s="5">
        <v>0.1831965114689075</v>
      </c>
      <c r="F535" s="5">
        <v>2.9466600568068969E-2</v>
      </c>
      <c r="G535" s="5">
        <v>1.8140881009194788E-2</v>
      </c>
      <c r="H535" s="5">
        <v>0.19292176815516979</v>
      </c>
      <c r="I535" s="5">
        <v>2.0888245968302431E-2</v>
      </c>
      <c r="J535" s="5">
        <v>0.18588815123697799</v>
      </c>
      <c r="K535" s="5">
        <v>0.50137744051383626</v>
      </c>
      <c r="L535" s="32" t="s">
        <v>15</v>
      </c>
      <c r="M535" s="32" t="s">
        <v>15</v>
      </c>
      <c r="N535" s="32" t="s">
        <v>15</v>
      </c>
      <c r="O535" s="32" t="s">
        <v>15</v>
      </c>
      <c r="P535" s="32" t="s">
        <v>60</v>
      </c>
      <c r="Q535" s="32" t="s">
        <v>60</v>
      </c>
      <c r="R535" s="32" t="s">
        <v>15</v>
      </c>
      <c r="S535" s="32" t="s">
        <v>60</v>
      </c>
      <c r="T535" s="6" t="s">
        <v>466</v>
      </c>
      <c r="U535" s="6" t="s">
        <v>204</v>
      </c>
    </row>
    <row r="536" spans="1:21" s="42" customFormat="1" x14ac:dyDescent="0.2">
      <c r="A536" s="4" t="s">
        <v>604</v>
      </c>
      <c r="B536" s="4" t="s">
        <v>14</v>
      </c>
      <c r="C536" s="33" t="s">
        <v>15</v>
      </c>
      <c r="D536" s="5">
        <v>5.5459999999999997E-3</v>
      </c>
      <c r="E536" s="5">
        <v>0.17236153904447721</v>
      </c>
      <c r="F536" s="5">
        <v>2.9464163825774221E-2</v>
      </c>
      <c r="G536" s="5">
        <v>2.1712842847942261E-2</v>
      </c>
      <c r="H536" s="5">
        <v>0.16369867399348731</v>
      </c>
      <c r="I536" s="5">
        <v>2.357496092111307E-2</v>
      </c>
      <c r="J536" s="5">
        <v>0.1853063898776309</v>
      </c>
      <c r="K536" s="5">
        <v>0.51596445700940596</v>
      </c>
      <c r="L536" s="32" t="s">
        <v>15</v>
      </c>
      <c r="M536" s="32" t="s">
        <v>15</v>
      </c>
      <c r="N536" s="32" t="s">
        <v>15</v>
      </c>
      <c r="O536" s="32" t="s">
        <v>60</v>
      </c>
      <c r="P536" s="32" t="s">
        <v>15</v>
      </c>
      <c r="Q536" s="32" t="s">
        <v>60</v>
      </c>
      <c r="R536" s="32" t="s">
        <v>15</v>
      </c>
      <c r="S536" s="32" t="s">
        <v>60</v>
      </c>
      <c r="T536" s="6" t="s">
        <v>605</v>
      </c>
      <c r="U536" s="6" t="s">
        <v>204</v>
      </c>
    </row>
    <row r="537" spans="1:21" s="42" customFormat="1" x14ac:dyDescent="0.2">
      <c r="A537" s="4" t="s">
        <v>606</v>
      </c>
      <c r="B537" s="4" t="s">
        <v>14</v>
      </c>
      <c r="C537" s="33" t="s">
        <v>15</v>
      </c>
      <c r="D537" s="5">
        <v>6.7920000000000003E-3</v>
      </c>
      <c r="E537" s="5">
        <v>0.22521060340532689</v>
      </c>
      <c r="F537" s="5">
        <v>2.9405166027302549E-2</v>
      </c>
      <c r="G537" s="5">
        <v>2.4341742963155111E-2</v>
      </c>
      <c r="H537" s="5">
        <v>0.21987879588031861</v>
      </c>
      <c r="I537" s="5">
        <v>2.6320200163396219E-2</v>
      </c>
      <c r="J537" s="5">
        <v>0.11961772929316911</v>
      </c>
      <c r="K537" s="5">
        <v>0.51954854596336553</v>
      </c>
      <c r="L537" s="32" t="s">
        <v>15</v>
      </c>
      <c r="M537" s="32" t="s">
        <v>15</v>
      </c>
      <c r="N537" s="32" t="s">
        <v>15</v>
      </c>
      <c r="O537" s="32" t="s">
        <v>60</v>
      </c>
      <c r="P537" s="32" t="s">
        <v>60</v>
      </c>
      <c r="Q537" s="32" t="s">
        <v>60</v>
      </c>
      <c r="R537" s="32" t="s">
        <v>15</v>
      </c>
      <c r="S537" s="32" t="s">
        <v>60</v>
      </c>
      <c r="T537" s="6" t="s">
        <v>605</v>
      </c>
      <c r="U537" s="6" t="s">
        <v>204</v>
      </c>
    </row>
    <row r="538" spans="1:21" s="42" customFormat="1" x14ac:dyDescent="0.2">
      <c r="A538" s="4" t="s">
        <v>607</v>
      </c>
      <c r="B538" s="4" t="s">
        <v>14</v>
      </c>
      <c r="C538" s="33" t="s">
        <v>15</v>
      </c>
      <c r="D538" s="5">
        <v>1.26E-2</v>
      </c>
      <c r="E538" s="5">
        <v>0.12951935053030819</v>
      </c>
      <c r="F538" s="5">
        <v>2.944758369263396E-2</v>
      </c>
      <c r="G538" s="5">
        <v>2.4765774508363071E-2</v>
      </c>
      <c r="H538" s="5">
        <v>0.15839096462389629</v>
      </c>
      <c r="I538" s="5">
        <v>2.572931283556764E-2</v>
      </c>
      <c r="J538" s="5">
        <v>0.26107776479239941</v>
      </c>
      <c r="K538" s="5">
        <v>0.51597056447511547</v>
      </c>
      <c r="L538" s="32" t="s">
        <v>15</v>
      </c>
      <c r="M538" s="32" t="s">
        <v>15</v>
      </c>
      <c r="N538" s="32" t="s">
        <v>15</v>
      </c>
      <c r="O538" s="32" t="s">
        <v>60</v>
      </c>
      <c r="P538" s="32" t="s">
        <v>15</v>
      </c>
      <c r="Q538" s="32" t="s">
        <v>60</v>
      </c>
      <c r="R538" s="32" t="s">
        <v>15</v>
      </c>
      <c r="S538" s="32" t="s">
        <v>60</v>
      </c>
      <c r="T538" s="6" t="s">
        <v>605</v>
      </c>
      <c r="U538" s="6" t="s">
        <v>204</v>
      </c>
    </row>
    <row r="539" spans="1:21" s="42" customFormat="1" x14ac:dyDescent="0.2">
      <c r="A539" s="4" t="s">
        <v>608</v>
      </c>
      <c r="B539" s="4" t="s">
        <v>14</v>
      </c>
      <c r="C539" s="33" t="s">
        <v>15</v>
      </c>
      <c r="D539" s="5">
        <v>1.0670000000000002E-2</v>
      </c>
      <c r="E539" s="5">
        <v>0.1234514270391872</v>
      </c>
      <c r="F539" s="5">
        <v>2.948073425010345E-2</v>
      </c>
      <c r="G539" s="5">
        <v>2.5828849747638109E-2</v>
      </c>
      <c r="H539" s="5">
        <v>0.1128512296188221</v>
      </c>
      <c r="I539" s="5">
        <v>2.7075588286732129E-2</v>
      </c>
      <c r="J539" s="5">
        <v>0.25086124226023421</v>
      </c>
      <c r="K539" s="5">
        <v>0.51766859512052077</v>
      </c>
      <c r="L539" s="32" t="s">
        <v>15</v>
      </c>
      <c r="M539" s="32" t="s">
        <v>15</v>
      </c>
      <c r="N539" s="32" t="s">
        <v>15</v>
      </c>
      <c r="O539" s="32" t="s">
        <v>60</v>
      </c>
      <c r="P539" s="32" t="s">
        <v>15</v>
      </c>
      <c r="Q539" s="32" t="s">
        <v>60</v>
      </c>
      <c r="R539" s="32" t="s">
        <v>15</v>
      </c>
      <c r="S539" s="32" t="s">
        <v>60</v>
      </c>
      <c r="T539" s="6" t="s">
        <v>605</v>
      </c>
      <c r="U539" s="6" t="s">
        <v>204</v>
      </c>
    </row>
    <row r="540" spans="1:21" s="42" customFormat="1" x14ac:dyDescent="0.2">
      <c r="A540" s="4" t="s">
        <v>609</v>
      </c>
      <c r="B540" s="4" t="s">
        <v>14</v>
      </c>
      <c r="C540" s="33" t="s">
        <v>15</v>
      </c>
      <c r="D540" s="5">
        <v>8.3879999999999996E-3</v>
      </c>
      <c r="E540" s="5">
        <v>0.16870765583836381</v>
      </c>
      <c r="F540" s="5">
        <v>2.937257620358906E-2</v>
      </c>
      <c r="G540" s="5">
        <v>2.6540924504967981E-2</v>
      </c>
      <c r="H540" s="5">
        <v>0.17196669105557419</v>
      </c>
      <c r="I540" s="5">
        <v>2.5095887447669999E-2</v>
      </c>
      <c r="J540" s="5">
        <v>0.1885122430166454</v>
      </c>
      <c r="K540" s="5">
        <v>0.52367732730624328</v>
      </c>
      <c r="L540" s="32" t="s">
        <v>15</v>
      </c>
      <c r="M540" s="32" t="s">
        <v>15</v>
      </c>
      <c r="N540" s="32" t="s">
        <v>15</v>
      </c>
      <c r="O540" s="32" t="s">
        <v>60</v>
      </c>
      <c r="P540" s="32" t="s">
        <v>15</v>
      </c>
      <c r="Q540" s="32" t="s">
        <v>60</v>
      </c>
      <c r="R540" s="32" t="s">
        <v>15</v>
      </c>
      <c r="S540" s="32" t="s">
        <v>60</v>
      </c>
      <c r="T540" s="6" t="s">
        <v>605</v>
      </c>
      <c r="U540" s="6" t="s">
        <v>204</v>
      </c>
    </row>
    <row r="541" spans="1:21" s="42" customFormat="1" x14ac:dyDescent="0.2">
      <c r="A541" s="4" t="s">
        <v>610</v>
      </c>
      <c r="B541" s="4" t="s">
        <v>14</v>
      </c>
      <c r="C541" s="33" t="s">
        <v>15</v>
      </c>
      <c r="D541" s="5">
        <v>5.0790000000000002E-3</v>
      </c>
      <c r="E541" s="5">
        <v>0.18357776156560801</v>
      </c>
      <c r="F541" s="5">
        <v>2.9397411345012808E-2</v>
      </c>
      <c r="G541" s="5">
        <v>2.4596235083377379E-2</v>
      </c>
      <c r="H541" s="5">
        <v>0.17649021952305161</v>
      </c>
      <c r="I541" s="5">
        <v>2.9109656039607131E-2</v>
      </c>
      <c r="J541" s="5">
        <v>0.1753300679966236</v>
      </c>
      <c r="K541" s="5">
        <v>0.51750489535347188</v>
      </c>
      <c r="L541" s="32" t="s">
        <v>15</v>
      </c>
      <c r="M541" s="32" t="s">
        <v>15</v>
      </c>
      <c r="N541" s="32" t="s">
        <v>15</v>
      </c>
      <c r="O541" s="32" t="s">
        <v>60</v>
      </c>
      <c r="P541" s="32" t="s">
        <v>15</v>
      </c>
      <c r="Q541" s="32" t="s">
        <v>60</v>
      </c>
      <c r="R541" s="32" t="s">
        <v>15</v>
      </c>
      <c r="S541" s="32" t="s">
        <v>60</v>
      </c>
      <c r="T541" s="6" t="s">
        <v>605</v>
      </c>
      <c r="U541" s="6" t="s">
        <v>204</v>
      </c>
    </row>
    <row r="542" spans="1:21" s="42" customFormat="1" x14ac:dyDescent="0.2">
      <c r="A542" s="7" t="s">
        <v>611</v>
      </c>
      <c r="B542" s="4" t="s">
        <v>14</v>
      </c>
      <c r="C542" s="33" t="s">
        <v>15</v>
      </c>
      <c r="D542" s="5">
        <v>2.579E-2</v>
      </c>
      <c r="E542" s="5">
        <v>0.1300379700338867</v>
      </c>
      <c r="F542" s="5">
        <v>2.9403608325618731E-2</v>
      </c>
      <c r="G542" s="5">
        <v>1.8607854480688382E-2</v>
      </c>
      <c r="H542" s="5">
        <v>0.157444786020839</v>
      </c>
      <c r="I542" s="5">
        <v>2.280083147231431E-2</v>
      </c>
      <c r="J542" s="5">
        <v>0.25001322502802159</v>
      </c>
      <c r="K542" s="5">
        <v>0.51176742126154107</v>
      </c>
      <c r="L542" s="32" t="s">
        <v>60</v>
      </c>
      <c r="M542" s="32" t="s">
        <v>15</v>
      </c>
      <c r="N542" s="32" t="s">
        <v>15</v>
      </c>
      <c r="O542" s="32" t="s">
        <v>15</v>
      </c>
      <c r="P542" s="32" t="s">
        <v>15</v>
      </c>
      <c r="Q542" s="32" t="s">
        <v>60</v>
      </c>
      <c r="R542" s="32" t="s">
        <v>15</v>
      </c>
      <c r="S542" s="32" t="s">
        <v>60</v>
      </c>
      <c r="T542" s="6" t="s">
        <v>605</v>
      </c>
      <c r="U542" s="6" t="s">
        <v>204</v>
      </c>
    </row>
    <row r="543" spans="1:21" s="42" customFormat="1" x14ac:dyDescent="0.2">
      <c r="A543" s="7" t="s">
        <v>612</v>
      </c>
      <c r="B543" s="4" t="s">
        <v>14</v>
      </c>
      <c r="C543" s="33" t="s">
        <v>15</v>
      </c>
      <c r="D543" s="5">
        <v>1.1730000000000001E-2</v>
      </c>
      <c r="E543" s="5">
        <v>0.13470165191945019</v>
      </c>
      <c r="F543" s="5">
        <v>2.938870198455E-2</v>
      </c>
      <c r="G543" s="5">
        <v>1.392900606008462E-2</v>
      </c>
      <c r="H543" s="5">
        <v>0.17570403465885021</v>
      </c>
      <c r="I543" s="5">
        <v>1.7651966811978909E-2</v>
      </c>
      <c r="J543" s="5">
        <v>0.27960905717662571</v>
      </c>
      <c r="K543" s="5">
        <v>0.50070306076354154</v>
      </c>
      <c r="L543" s="32" t="s">
        <v>15</v>
      </c>
      <c r="M543" s="32" t="s">
        <v>15</v>
      </c>
      <c r="N543" s="32" t="s">
        <v>15</v>
      </c>
      <c r="O543" s="32" t="s">
        <v>15</v>
      </c>
      <c r="P543" s="32" t="s">
        <v>15</v>
      </c>
      <c r="Q543" s="32" t="s">
        <v>15</v>
      </c>
      <c r="R543" s="32" t="s">
        <v>15</v>
      </c>
      <c r="S543" s="32" t="s">
        <v>60</v>
      </c>
      <c r="T543" s="6" t="s">
        <v>605</v>
      </c>
      <c r="U543" s="6" t="s">
        <v>204</v>
      </c>
    </row>
    <row r="544" spans="1:21" s="42" customFormat="1" x14ac:dyDescent="0.2">
      <c r="A544" s="4" t="s">
        <v>613</v>
      </c>
      <c r="B544" s="4" t="s">
        <v>14</v>
      </c>
      <c r="C544" s="33" t="s">
        <v>15</v>
      </c>
      <c r="D544" s="5">
        <v>6.6889999999999996E-3</v>
      </c>
      <c r="E544" s="5">
        <v>8.1429356041488821E-2</v>
      </c>
      <c r="F544" s="5">
        <v>2.9289496592350899E-2</v>
      </c>
      <c r="G544" s="5">
        <v>2.659603432087633E-2</v>
      </c>
      <c r="H544" s="5">
        <v>8.8837482083508015E-2</v>
      </c>
      <c r="I544" s="5">
        <v>2.5144861842402881E-2</v>
      </c>
      <c r="J544" s="5">
        <v>0.29316813641552852</v>
      </c>
      <c r="K544" s="5">
        <v>0.4821322171236665</v>
      </c>
      <c r="L544" s="32" t="s">
        <v>15</v>
      </c>
      <c r="M544" s="32" t="s">
        <v>15</v>
      </c>
      <c r="N544" s="32" t="s">
        <v>15</v>
      </c>
      <c r="O544" s="32" t="s">
        <v>60</v>
      </c>
      <c r="P544" s="32" t="s">
        <v>15</v>
      </c>
      <c r="Q544" s="32" t="s">
        <v>60</v>
      </c>
      <c r="R544" s="32" t="s">
        <v>15</v>
      </c>
      <c r="S544" s="32" t="s">
        <v>15</v>
      </c>
      <c r="T544" s="6" t="s">
        <v>605</v>
      </c>
      <c r="U544" s="6" t="s">
        <v>204</v>
      </c>
    </row>
    <row r="545" spans="1:21" s="42" customFormat="1" x14ac:dyDescent="0.2">
      <c r="A545" s="4" t="s">
        <v>614</v>
      </c>
      <c r="B545" s="4" t="s">
        <v>14</v>
      </c>
      <c r="C545" s="33" t="s">
        <v>15</v>
      </c>
      <c r="D545" s="5">
        <v>7.6080000000000002E-3</v>
      </c>
      <c r="E545" s="5">
        <v>0.15368417976143911</v>
      </c>
      <c r="F545" s="5">
        <v>2.926122558536097E-2</v>
      </c>
      <c r="G545" s="5">
        <v>2.0246629475021399E-2</v>
      </c>
      <c r="H545" s="5">
        <v>0.14634820379039781</v>
      </c>
      <c r="I545" s="5">
        <v>2.3789050649934841E-2</v>
      </c>
      <c r="J545" s="5">
        <v>0.2202081686168417</v>
      </c>
      <c r="K545" s="5">
        <v>0.51153423811736642</v>
      </c>
      <c r="L545" s="32" t="s">
        <v>15</v>
      </c>
      <c r="M545" s="32" t="s">
        <v>15</v>
      </c>
      <c r="N545" s="32" t="s">
        <v>15</v>
      </c>
      <c r="O545" s="32" t="s">
        <v>60</v>
      </c>
      <c r="P545" s="32" t="s">
        <v>15</v>
      </c>
      <c r="Q545" s="32" t="s">
        <v>60</v>
      </c>
      <c r="R545" s="32" t="s">
        <v>15</v>
      </c>
      <c r="S545" s="32" t="s">
        <v>60</v>
      </c>
      <c r="T545" s="6" t="s">
        <v>605</v>
      </c>
      <c r="U545" s="6" t="s">
        <v>204</v>
      </c>
    </row>
    <row r="546" spans="1:21" s="42" customFormat="1" x14ac:dyDescent="0.2">
      <c r="A546" s="4" t="s">
        <v>615</v>
      </c>
      <c r="B546" s="4" t="s">
        <v>14</v>
      </c>
      <c r="C546" s="33" t="s">
        <v>15</v>
      </c>
      <c r="D546" s="5">
        <v>0</v>
      </c>
      <c r="E546" s="5">
        <v>0.28836209854046468</v>
      </c>
      <c r="F546" s="5">
        <v>2.9333583816557679E-2</v>
      </c>
      <c r="G546" s="5">
        <v>2.540132570046227E-2</v>
      </c>
      <c r="H546" s="5">
        <v>0.31881461801008848</v>
      </c>
      <c r="I546" s="5">
        <v>2.6698644135442349E-2</v>
      </c>
      <c r="J546" s="5">
        <v>9.0278855241542874E-2</v>
      </c>
      <c r="K546" s="5">
        <v>0.52195693668341836</v>
      </c>
      <c r="L546" s="32" t="s">
        <v>15</v>
      </c>
      <c r="M546" s="32" t="s">
        <v>60</v>
      </c>
      <c r="N546" s="32" t="s">
        <v>15</v>
      </c>
      <c r="O546" s="32" t="s">
        <v>60</v>
      </c>
      <c r="P546" s="32" t="s">
        <v>60</v>
      </c>
      <c r="Q546" s="32" t="s">
        <v>60</v>
      </c>
      <c r="R546" s="32" t="s">
        <v>15</v>
      </c>
      <c r="S546" s="32" t="s">
        <v>60</v>
      </c>
      <c r="T546" s="6" t="s">
        <v>605</v>
      </c>
      <c r="U546" s="6" t="s">
        <v>204</v>
      </c>
    </row>
    <row r="547" spans="1:21" s="42" customFormat="1" x14ac:dyDescent="0.2">
      <c r="A547" s="4" t="s">
        <v>616</v>
      </c>
      <c r="B547" s="4" t="s">
        <v>14</v>
      </c>
      <c r="C547" s="33" t="s">
        <v>15</v>
      </c>
      <c r="D547" s="5">
        <v>0</v>
      </c>
      <c r="E547" s="5">
        <v>0.30518558895023179</v>
      </c>
      <c r="F547" s="5">
        <v>2.9467521429525419E-2</v>
      </c>
      <c r="G547" s="5">
        <v>2.6557395347874681E-2</v>
      </c>
      <c r="H547" s="5">
        <v>0.41560426177954479</v>
      </c>
      <c r="I547" s="5">
        <v>2.4778485827382641E-2</v>
      </c>
      <c r="J547" s="5">
        <v>0.17746738872309259</v>
      </c>
      <c r="K547" s="5">
        <v>0.48451906851035892</v>
      </c>
      <c r="L547" s="32" t="s">
        <v>15</v>
      </c>
      <c r="M547" s="32" t="s">
        <v>60</v>
      </c>
      <c r="N547" s="32" t="s">
        <v>15</v>
      </c>
      <c r="O547" s="32" t="s">
        <v>60</v>
      </c>
      <c r="P547" s="32" t="s">
        <v>60</v>
      </c>
      <c r="Q547" s="32" t="s">
        <v>60</v>
      </c>
      <c r="R547" s="32" t="s">
        <v>15</v>
      </c>
      <c r="S547" s="32" t="s">
        <v>15</v>
      </c>
      <c r="T547" s="6" t="s">
        <v>605</v>
      </c>
      <c r="U547" s="6" t="s">
        <v>204</v>
      </c>
    </row>
    <row r="548" spans="1:21" s="42" customFormat="1" x14ac:dyDescent="0.2">
      <c r="A548" s="4" t="s">
        <v>617</v>
      </c>
      <c r="B548" s="4" t="s">
        <v>14</v>
      </c>
      <c r="C548" s="33" t="s">
        <v>15</v>
      </c>
      <c r="D548" s="5">
        <v>1.035E-2</v>
      </c>
      <c r="E548" s="5">
        <v>0.21872775060739769</v>
      </c>
      <c r="F548" s="5">
        <v>2.9284375044912679E-2</v>
      </c>
      <c r="G548" s="5">
        <v>1.8876030062872851E-2</v>
      </c>
      <c r="H548" s="5">
        <v>0.21827645658872241</v>
      </c>
      <c r="I548" s="5">
        <v>2.018591529233648E-2</v>
      </c>
      <c r="J548" s="5">
        <v>0.1248705330536246</v>
      </c>
      <c r="K548" s="5">
        <v>0.51048924460487954</v>
      </c>
      <c r="L548" s="32" t="s">
        <v>15</v>
      </c>
      <c r="M548" s="32" t="s">
        <v>15</v>
      </c>
      <c r="N548" s="32" t="s">
        <v>15</v>
      </c>
      <c r="O548" s="32" t="s">
        <v>15</v>
      </c>
      <c r="P548" s="32" t="s">
        <v>60</v>
      </c>
      <c r="Q548" s="32" t="s">
        <v>60</v>
      </c>
      <c r="R548" s="32" t="s">
        <v>15</v>
      </c>
      <c r="S548" s="32" t="s">
        <v>60</v>
      </c>
      <c r="T548" s="6" t="s">
        <v>605</v>
      </c>
      <c r="U548" s="6" t="s">
        <v>204</v>
      </c>
    </row>
    <row r="549" spans="1:21" s="42" customFormat="1" x14ac:dyDescent="0.2">
      <c r="A549" s="4" t="s">
        <v>618</v>
      </c>
      <c r="B549" s="4" t="s">
        <v>14</v>
      </c>
      <c r="C549" s="33" t="s">
        <v>15</v>
      </c>
      <c r="D549" s="5">
        <v>4.4539999999999996E-3</v>
      </c>
      <c r="E549" s="5">
        <v>0.17081919630948439</v>
      </c>
      <c r="F549" s="5">
        <v>2.931443763779153E-2</v>
      </c>
      <c r="G549" s="5">
        <v>1.540034931986011E-2</v>
      </c>
      <c r="H549" s="5">
        <v>0.15970702170845821</v>
      </c>
      <c r="I549" s="5">
        <v>1.698031315979549E-2</v>
      </c>
      <c r="J549" s="5">
        <v>0.17637905510477789</v>
      </c>
      <c r="K549" s="5">
        <v>0.50344954092390559</v>
      </c>
      <c r="L549" s="32" t="s">
        <v>15</v>
      </c>
      <c r="M549" s="32" t="s">
        <v>15</v>
      </c>
      <c r="N549" s="32" t="s">
        <v>15</v>
      </c>
      <c r="O549" s="32" t="s">
        <v>15</v>
      </c>
      <c r="P549" s="32" t="s">
        <v>15</v>
      </c>
      <c r="Q549" s="32" t="s">
        <v>15</v>
      </c>
      <c r="R549" s="32" t="s">
        <v>15</v>
      </c>
      <c r="S549" s="32" t="s">
        <v>60</v>
      </c>
      <c r="T549" s="6" t="s">
        <v>605</v>
      </c>
      <c r="U549" s="6" t="s">
        <v>204</v>
      </c>
    </row>
    <row r="550" spans="1:21" s="42" customFormat="1" x14ac:dyDescent="0.2">
      <c r="A550" s="7" t="s">
        <v>619</v>
      </c>
      <c r="B550" s="4" t="s">
        <v>14</v>
      </c>
      <c r="C550" s="33" t="s">
        <v>15</v>
      </c>
      <c r="D550" s="5">
        <v>1.1599999999999999E-2</v>
      </c>
      <c r="E550" s="5">
        <v>0.1965338905034085</v>
      </c>
      <c r="F550" s="5">
        <v>2.9433592118138101E-2</v>
      </c>
      <c r="G550" s="5">
        <v>2.3149286785503421E-2</v>
      </c>
      <c r="H550" s="5">
        <v>0.20608368682770301</v>
      </c>
      <c r="I550" s="5">
        <v>2.9074333913346039E-2</v>
      </c>
      <c r="J550" s="5">
        <v>0.1631470589106899</v>
      </c>
      <c r="K550" s="5">
        <v>0.51187743092061422</v>
      </c>
      <c r="L550" s="32" t="s">
        <v>15</v>
      </c>
      <c r="M550" s="32" t="s">
        <v>15</v>
      </c>
      <c r="N550" s="32" t="s">
        <v>15</v>
      </c>
      <c r="O550" s="32" t="s">
        <v>60</v>
      </c>
      <c r="P550" s="32" t="s">
        <v>60</v>
      </c>
      <c r="Q550" s="32" t="s">
        <v>60</v>
      </c>
      <c r="R550" s="32" t="s">
        <v>15</v>
      </c>
      <c r="S550" s="32" t="s">
        <v>60</v>
      </c>
      <c r="T550" s="6" t="s">
        <v>605</v>
      </c>
      <c r="U550" s="6" t="s">
        <v>204</v>
      </c>
    </row>
    <row r="551" spans="1:21" s="42" customFormat="1" x14ac:dyDescent="0.2">
      <c r="A551" s="4" t="s">
        <v>620</v>
      </c>
      <c r="B551" s="4" t="s">
        <v>14</v>
      </c>
      <c r="C551" s="33" t="s">
        <v>15</v>
      </c>
      <c r="D551" s="5">
        <v>0</v>
      </c>
      <c r="E551" s="5">
        <v>0.16724121611691981</v>
      </c>
      <c r="F551" s="5">
        <v>2.9436069790107829E-2</v>
      </c>
      <c r="G551" s="5">
        <v>2.4044979534340729E-2</v>
      </c>
      <c r="H551" s="5">
        <v>0.14917055318926559</v>
      </c>
      <c r="I551" s="5">
        <v>2.822903206041634E-2</v>
      </c>
      <c r="J551" s="5">
        <v>0.2156045094076578</v>
      </c>
      <c r="K551" s="5">
        <v>0.51230154767188274</v>
      </c>
      <c r="L551" s="32" t="s">
        <v>15</v>
      </c>
      <c r="M551" s="32" t="s">
        <v>15</v>
      </c>
      <c r="N551" s="32" t="s">
        <v>15</v>
      </c>
      <c r="O551" s="32" t="s">
        <v>60</v>
      </c>
      <c r="P551" s="32" t="s">
        <v>15</v>
      </c>
      <c r="Q551" s="32" t="s">
        <v>60</v>
      </c>
      <c r="R551" s="32" t="s">
        <v>15</v>
      </c>
      <c r="S551" s="32" t="s">
        <v>60</v>
      </c>
      <c r="T551" s="6" t="s">
        <v>605</v>
      </c>
      <c r="U551" s="6" t="s">
        <v>204</v>
      </c>
    </row>
    <row r="552" spans="1:21" s="42" customFormat="1" x14ac:dyDescent="0.2">
      <c r="A552" s="4" t="s">
        <v>621</v>
      </c>
      <c r="B552" s="4" t="s">
        <v>14</v>
      </c>
      <c r="C552" s="33" t="s">
        <v>15</v>
      </c>
      <c r="D552" s="5">
        <v>1.1769999999999997E-2</v>
      </c>
      <c r="E552" s="5">
        <v>5.1114652108530327E-2</v>
      </c>
      <c r="F552" s="5">
        <v>2.9499833457677659E-2</v>
      </c>
      <c r="G552" s="5">
        <v>1.5494042379989029E-2</v>
      </c>
      <c r="H552" s="5">
        <v>6.6530643398419617E-2</v>
      </c>
      <c r="I552" s="5">
        <v>1.998518160472551E-2</v>
      </c>
      <c r="J552" s="5">
        <v>0.33980507629747242</v>
      </c>
      <c r="K552" s="5">
        <v>0.49789970815918472</v>
      </c>
      <c r="L552" s="32" t="s">
        <v>15</v>
      </c>
      <c r="M552" s="32" t="s">
        <v>15</v>
      </c>
      <c r="N552" s="32" t="s">
        <v>15</v>
      </c>
      <c r="O552" s="32" t="s">
        <v>15</v>
      </c>
      <c r="P552" s="32" t="s">
        <v>15</v>
      </c>
      <c r="Q552" s="32" t="s">
        <v>60</v>
      </c>
      <c r="R552" s="32" t="s">
        <v>15</v>
      </c>
      <c r="S552" s="32" t="s">
        <v>15</v>
      </c>
      <c r="T552" s="6" t="s">
        <v>605</v>
      </c>
      <c r="U552" s="6" t="s">
        <v>204</v>
      </c>
    </row>
    <row r="553" spans="1:21" s="42" customFormat="1" x14ac:dyDescent="0.2">
      <c r="A553" s="4" t="s">
        <v>622</v>
      </c>
      <c r="B553" s="4" t="s">
        <v>14</v>
      </c>
      <c r="C553" s="33" t="s">
        <v>15</v>
      </c>
      <c r="D553" s="5">
        <v>4.2230000000000002E-3</v>
      </c>
      <c r="E553" s="5">
        <v>0.2289469995413847</v>
      </c>
      <c r="F553" s="5">
        <v>2.9371308720541792E-2</v>
      </c>
      <c r="G553" s="5">
        <v>2.07855753952896E-2</v>
      </c>
      <c r="H553" s="5">
        <v>0.26204285527416937</v>
      </c>
      <c r="I553" s="5">
        <v>2.2518647676946321E-2</v>
      </c>
      <c r="J553" s="5">
        <v>0.1544894641147459</v>
      </c>
      <c r="K553" s="5">
        <v>0.51166754888753574</v>
      </c>
      <c r="L553" s="32" t="s">
        <v>15</v>
      </c>
      <c r="M553" s="32" t="s">
        <v>60</v>
      </c>
      <c r="N553" s="32" t="s">
        <v>15</v>
      </c>
      <c r="O553" s="32" t="s">
        <v>60</v>
      </c>
      <c r="P553" s="32" t="s">
        <v>60</v>
      </c>
      <c r="Q553" s="32" t="s">
        <v>60</v>
      </c>
      <c r="R553" s="32" t="s">
        <v>15</v>
      </c>
      <c r="S553" s="32" t="s">
        <v>60</v>
      </c>
      <c r="T553" s="6" t="s">
        <v>605</v>
      </c>
      <c r="U553" s="6" t="s">
        <v>204</v>
      </c>
    </row>
    <row r="554" spans="1:21" s="42" customFormat="1" x14ac:dyDescent="0.2">
      <c r="A554" s="4" t="s">
        <v>623</v>
      </c>
      <c r="B554" s="4" t="s">
        <v>14</v>
      </c>
      <c r="C554" s="33" t="s">
        <v>15</v>
      </c>
      <c r="D554" s="5">
        <v>3.9899999999999996E-3</v>
      </c>
      <c r="E554" s="5">
        <v>0.22856750919208749</v>
      </c>
      <c r="F554" s="5">
        <v>2.935198527682106E-2</v>
      </c>
      <c r="G554" s="5">
        <v>2.3893278035728681E-2</v>
      </c>
      <c r="H554" s="5">
        <v>0.23576001574731939</v>
      </c>
      <c r="I554" s="5">
        <v>2.532477229408751E-2</v>
      </c>
      <c r="J554" s="5">
        <v>0.1218048255721535</v>
      </c>
      <c r="K554" s="5">
        <v>0.52044726846289369</v>
      </c>
      <c r="L554" s="32" t="s">
        <v>15</v>
      </c>
      <c r="M554" s="32" t="s">
        <v>60</v>
      </c>
      <c r="N554" s="32" t="s">
        <v>15</v>
      </c>
      <c r="O554" s="32" t="s">
        <v>60</v>
      </c>
      <c r="P554" s="32" t="s">
        <v>60</v>
      </c>
      <c r="Q554" s="32" t="s">
        <v>60</v>
      </c>
      <c r="R554" s="32" t="s">
        <v>15</v>
      </c>
      <c r="S554" s="32" t="s">
        <v>60</v>
      </c>
      <c r="T554" s="6" t="s">
        <v>605</v>
      </c>
      <c r="U554" s="6" t="s">
        <v>204</v>
      </c>
    </row>
    <row r="555" spans="1:21" s="42" customFormat="1" x14ac:dyDescent="0.2">
      <c r="A555" s="4" t="s">
        <v>624</v>
      </c>
      <c r="B555" s="4" t="s">
        <v>14</v>
      </c>
      <c r="C555" s="33" t="s">
        <v>15</v>
      </c>
      <c r="D555" s="5">
        <v>0</v>
      </c>
      <c r="E555" s="5">
        <v>0.18346740118059909</v>
      </c>
      <c r="F555" s="5">
        <v>2.932192682403045E-2</v>
      </c>
      <c r="G555" s="5">
        <v>2.0313561551554449E-2</v>
      </c>
      <c r="H555" s="5">
        <v>0.1955624424659167</v>
      </c>
      <c r="I555" s="5">
        <v>2.0951569247203129E-2</v>
      </c>
      <c r="J555" s="5">
        <v>0.1772955881570572</v>
      </c>
      <c r="K555" s="5">
        <v>0.51539527797951579</v>
      </c>
      <c r="L555" s="32" t="s">
        <v>15</v>
      </c>
      <c r="M555" s="32" t="s">
        <v>15</v>
      </c>
      <c r="N555" s="32" t="s">
        <v>15</v>
      </c>
      <c r="O555" s="32" t="s">
        <v>60</v>
      </c>
      <c r="P555" s="32" t="s">
        <v>60</v>
      </c>
      <c r="Q555" s="32" t="s">
        <v>60</v>
      </c>
      <c r="R555" s="32" t="s">
        <v>15</v>
      </c>
      <c r="S555" s="32" t="s">
        <v>60</v>
      </c>
      <c r="T555" s="6" t="s">
        <v>605</v>
      </c>
      <c r="U555" s="6" t="s">
        <v>204</v>
      </c>
    </row>
    <row r="556" spans="1:21" s="42" customFormat="1" x14ac:dyDescent="0.2">
      <c r="A556" s="4" t="s">
        <v>625</v>
      </c>
      <c r="B556" s="4" t="s">
        <v>14</v>
      </c>
      <c r="C556" s="33" t="s">
        <v>15</v>
      </c>
      <c r="D556" s="5">
        <v>1.073E-2</v>
      </c>
      <c r="E556" s="5">
        <v>0.18911979578944391</v>
      </c>
      <c r="F556" s="5">
        <v>2.9332092972190062E-2</v>
      </c>
      <c r="G556" s="5">
        <v>1.824163949141424E-2</v>
      </c>
      <c r="H556" s="5">
        <v>0.19581325177716091</v>
      </c>
      <c r="I556" s="5">
        <v>1.8693667082137301E-2</v>
      </c>
      <c r="J556" s="5">
        <v>0.17064011717887109</v>
      </c>
      <c r="K556" s="5">
        <v>0.51330783138286062</v>
      </c>
      <c r="L556" s="32" t="s">
        <v>15</v>
      </c>
      <c r="M556" s="32" t="s">
        <v>15</v>
      </c>
      <c r="N556" s="32" t="s">
        <v>15</v>
      </c>
      <c r="O556" s="32" t="s">
        <v>15</v>
      </c>
      <c r="P556" s="32" t="s">
        <v>60</v>
      </c>
      <c r="Q556" s="32" t="s">
        <v>15</v>
      </c>
      <c r="R556" s="32" t="s">
        <v>15</v>
      </c>
      <c r="S556" s="32" t="s">
        <v>60</v>
      </c>
      <c r="T556" s="6" t="s">
        <v>605</v>
      </c>
      <c r="U556" s="6" t="s">
        <v>204</v>
      </c>
    </row>
    <row r="557" spans="1:21" s="42" customFormat="1" x14ac:dyDescent="0.2">
      <c r="A557" s="4" t="s">
        <v>626</v>
      </c>
      <c r="B557" s="4" t="s">
        <v>14</v>
      </c>
      <c r="C557" s="33" t="s">
        <v>15</v>
      </c>
      <c r="D557" s="5">
        <v>0</v>
      </c>
      <c r="E557" s="5">
        <v>5.6054015906176743E-2</v>
      </c>
      <c r="F557" s="5">
        <v>2.943267989608539E-2</v>
      </c>
      <c r="G557" s="5">
        <v>1.532954283242728E-2</v>
      </c>
      <c r="H557" s="5">
        <v>8.3157036443298013E-2</v>
      </c>
      <c r="I557" s="5">
        <v>1.822744495152475E-2</v>
      </c>
      <c r="J557" s="5">
        <v>0.3371964969056665</v>
      </c>
      <c r="K557" s="5">
        <v>0.49001882162967231</v>
      </c>
      <c r="L557" s="32" t="s">
        <v>15</v>
      </c>
      <c r="M557" s="32" t="s">
        <v>15</v>
      </c>
      <c r="N557" s="32" t="s">
        <v>15</v>
      </c>
      <c r="O557" s="32" t="s">
        <v>15</v>
      </c>
      <c r="P557" s="32" t="s">
        <v>15</v>
      </c>
      <c r="Q557" s="32" t="s">
        <v>15</v>
      </c>
      <c r="R557" s="32" t="s">
        <v>15</v>
      </c>
      <c r="S557" s="32" t="s">
        <v>15</v>
      </c>
      <c r="T557" s="6" t="s">
        <v>605</v>
      </c>
      <c r="U557" s="6" t="s">
        <v>204</v>
      </c>
    </row>
    <row r="558" spans="1:21" s="42" customFormat="1" x14ac:dyDescent="0.2">
      <c r="A558" s="4" t="s">
        <v>627</v>
      </c>
      <c r="B558" s="4" t="s">
        <v>14</v>
      </c>
      <c r="C558" s="33" t="s">
        <v>15</v>
      </c>
      <c r="D558" s="5">
        <v>8.7410000000000005E-3</v>
      </c>
      <c r="E558" s="5">
        <v>6.3220615161540525E-2</v>
      </c>
      <c r="F558" s="5">
        <v>2.9450024781560811E-2</v>
      </c>
      <c r="G558" s="5">
        <v>1.507820406708228E-2</v>
      </c>
      <c r="H558" s="5">
        <v>7.3303040992764176E-2</v>
      </c>
      <c r="I558" s="5">
        <v>1.316083419814878E-2</v>
      </c>
      <c r="J558" s="5">
        <v>0.32061560701693842</v>
      </c>
      <c r="K558" s="5">
        <v>0.48729101692603471</v>
      </c>
      <c r="L558" s="32" t="s">
        <v>15</v>
      </c>
      <c r="M558" s="32" t="s">
        <v>15</v>
      </c>
      <c r="N558" s="32" t="s">
        <v>15</v>
      </c>
      <c r="O558" s="32" t="s">
        <v>15</v>
      </c>
      <c r="P558" s="32" t="s">
        <v>15</v>
      </c>
      <c r="Q558" s="32" t="s">
        <v>15</v>
      </c>
      <c r="R558" s="32" t="s">
        <v>15</v>
      </c>
      <c r="S558" s="32" t="s">
        <v>15</v>
      </c>
      <c r="T558" s="6" t="s">
        <v>605</v>
      </c>
      <c r="U558" s="6" t="s">
        <v>204</v>
      </c>
    </row>
    <row r="559" spans="1:21" s="42" customFormat="1" x14ac:dyDescent="0.2">
      <c r="A559" s="4" t="s">
        <v>628</v>
      </c>
      <c r="B559" s="4" t="s">
        <v>14</v>
      </c>
      <c r="C559" s="33" t="s">
        <v>15</v>
      </c>
      <c r="D559" s="5">
        <v>1.2430000000000002E-2</v>
      </c>
      <c r="E559" s="5">
        <v>0.16037903257193159</v>
      </c>
      <c r="F559" s="5">
        <v>2.9351546456897731E-2</v>
      </c>
      <c r="G559" s="5">
        <v>1.6169873529342561E-2</v>
      </c>
      <c r="H559" s="5">
        <v>0.16451130834186301</v>
      </c>
      <c r="I559" s="5">
        <v>1.8962635150678329E-2</v>
      </c>
      <c r="J559" s="5">
        <v>0.20139140808892531</v>
      </c>
      <c r="K559" s="5">
        <v>0.50588178357865798</v>
      </c>
      <c r="L559" s="32" t="s">
        <v>15</v>
      </c>
      <c r="M559" s="32" t="s">
        <v>15</v>
      </c>
      <c r="N559" s="32" t="s">
        <v>15</v>
      </c>
      <c r="O559" s="32" t="s">
        <v>15</v>
      </c>
      <c r="P559" s="32" t="s">
        <v>15</v>
      </c>
      <c r="Q559" s="32" t="s">
        <v>15</v>
      </c>
      <c r="R559" s="32" t="s">
        <v>15</v>
      </c>
      <c r="S559" s="32" t="s">
        <v>60</v>
      </c>
      <c r="T559" s="6" t="s">
        <v>476</v>
      </c>
      <c r="U559" s="6" t="s">
        <v>204</v>
      </c>
    </row>
    <row r="560" spans="1:21" s="42" customFormat="1" x14ac:dyDescent="0.2">
      <c r="A560" s="4" t="s">
        <v>629</v>
      </c>
      <c r="B560" s="4" t="s">
        <v>14</v>
      </c>
      <c r="C560" s="33" t="s">
        <v>15</v>
      </c>
      <c r="D560" s="5">
        <v>5.2760000000000003E-3</v>
      </c>
      <c r="E560" s="5">
        <v>0.17165922628604779</v>
      </c>
      <c r="F560" s="5">
        <v>2.9433430547010569E-2</v>
      </c>
      <c r="G560" s="5">
        <v>1.6473416339423591E-2</v>
      </c>
      <c r="H560" s="5">
        <v>0.17842666934607401</v>
      </c>
      <c r="I560" s="5">
        <v>1.8008691756394291E-2</v>
      </c>
      <c r="J560" s="5">
        <v>0.18773607782933149</v>
      </c>
      <c r="K560" s="5">
        <v>0.51050270983463031</v>
      </c>
      <c r="L560" s="32" t="s">
        <v>15</v>
      </c>
      <c r="M560" s="32" t="s">
        <v>15</v>
      </c>
      <c r="N560" s="32" t="s">
        <v>15</v>
      </c>
      <c r="O560" s="32" t="s">
        <v>15</v>
      </c>
      <c r="P560" s="32" t="s">
        <v>15</v>
      </c>
      <c r="Q560" s="32" t="s">
        <v>15</v>
      </c>
      <c r="R560" s="32" t="s">
        <v>15</v>
      </c>
      <c r="S560" s="32" t="s">
        <v>60</v>
      </c>
      <c r="T560" s="6" t="s">
        <v>476</v>
      </c>
      <c r="U560" s="6" t="s">
        <v>204</v>
      </c>
    </row>
    <row r="561" spans="1:21" s="42" customFormat="1" x14ac:dyDescent="0.2">
      <c r="A561" s="4" t="s">
        <v>630</v>
      </c>
      <c r="B561" s="4" t="s">
        <v>14</v>
      </c>
      <c r="C561" s="33" t="s">
        <v>15</v>
      </c>
      <c r="D561" s="5">
        <v>1.2619999999999999E-2</v>
      </c>
      <c r="E561" s="5">
        <v>0.14864373183135729</v>
      </c>
      <c r="F561" s="5">
        <v>2.9431501275322871E-2</v>
      </c>
      <c r="G561" s="5">
        <v>1.7076291183572411E-2</v>
      </c>
      <c r="H561" s="5">
        <v>0.15807680604013491</v>
      </c>
      <c r="I561" s="5">
        <v>2.0206637527947619E-2</v>
      </c>
      <c r="J561" s="5">
        <v>0.2163855700495903</v>
      </c>
      <c r="K561" s="5">
        <v>0.51026080960620945</v>
      </c>
      <c r="L561" s="32" t="s">
        <v>15</v>
      </c>
      <c r="M561" s="32" t="s">
        <v>15</v>
      </c>
      <c r="N561" s="32" t="s">
        <v>15</v>
      </c>
      <c r="O561" s="32" t="s">
        <v>15</v>
      </c>
      <c r="P561" s="32" t="s">
        <v>15</v>
      </c>
      <c r="Q561" s="32" t="s">
        <v>60</v>
      </c>
      <c r="R561" s="32" t="s">
        <v>15</v>
      </c>
      <c r="S561" s="32" t="s">
        <v>60</v>
      </c>
      <c r="T561" s="6" t="s">
        <v>476</v>
      </c>
      <c r="U561" s="6" t="s">
        <v>204</v>
      </c>
    </row>
    <row r="562" spans="1:21" s="42" customFormat="1" x14ac:dyDescent="0.2">
      <c r="A562" s="4" t="s">
        <v>631</v>
      </c>
      <c r="B562" s="4" t="s">
        <v>14</v>
      </c>
      <c r="C562" s="33" t="s">
        <v>15</v>
      </c>
      <c r="D562" s="5">
        <v>7.2839999999999997E-3</v>
      </c>
      <c r="E562" s="5">
        <v>0.1099850211483604</v>
      </c>
      <c r="F562" s="5">
        <v>2.9270017467390538E-2</v>
      </c>
      <c r="G562" s="5">
        <v>3.9482338011464897E-2</v>
      </c>
      <c r="H562" s="5">
        <v>8.7042781937383254E-2</v>
      </c>
      <c r="I562" s="5">
        <v>2.5944343516471052E-2</v>
      </c>
      <c r="J562" s="5">
        <v>0.42393807283279561</v>
      </c>
      <c r="K562" s="5">
        <v>0.45322514192488261</v>
      </c>
      <c r="L562" s="32" t="s">
        <v>15</v>
      </c>
      <c r="M562" s="32" t="s">
        <v>15</v>
      </c>
      <c r="N562" s="32" t="s">
        <v>15</v>
      </c>
      <c r="O562" s="32" t="s">
        <v>60</v>
      </c>
      <c r="P562" s="32" t="s">
        <v>15</v>
      </c>
      <c r="Q562" s="32" t="s">
        <v>60</v>
      </c>
      <c r="R562" s="32" t="s">
        <v>15</v>
      </c>
      <c r="S562" s="32" t="s">
        <v>15</v>
      </c>
      <c r="T562" s="6" t="s">
        <v>476</v>
      </c>
      <c r="U562" s="6" t="s">
        <v>204</v>
      </c>
    </row>
    <row r="563" spans="1:21" s="42" customFormat="1" x14ac:dyDescent="0.2">
      <c r="A563" s="4" t="s">
        <v>632</v>
      </c>
      <c r="B563" s="4" t="s">
        <v>14</v>
      </c>
      <c r="C563" s="33" t="s">
        <v>15</v>
      </c>
      <c r="D563" s="5">
        <v>5.8799999999999998E-3</v>
      </c>
      <c r="E563" s="5">
        <v>0.125162802465422</v>
      </c>
      <c r="F563" s="5">
        <v>2.9337642125266291E-2</v>
      </c>
      <c r="G563" s="5">
        <v>1.805295096068691E-2</v>
      </c>
      <c r="H563" s="5">
        <v>0.1509100496630249</v>
      </c>
      <c r="I563" s="5">
        <v>2.1023023927136751E-2</v>
      </c>
      <c r="J563" s="5">
        <v>0.26364542582269163</v>
      </c>
      <c r="K563" s="5">
        <v>0.50761430191032331</v>
      </c>
      <c r="L563" s="32" t="s">
        <v>15</v>
      </c>
      <c r="M563" s="32" t="s">
        <v>15</v>
      </c>
      <c r="N563" s="32" t="s">
        <v>15</v>
      </c>
      <c r="O563" s="32" t="s">
        <v>15</v>
      </c>
      <c r="P563" s="32" t="s">
        <v>15</v>
      </c>
      <c r="Q563" s="32" t="s">
        <v>60</v>
      </c>
      <c r="R563" s="32" t="s">
        <v>15</v>
      </c>
      <c r="S563" s="32" t="s">
        <v>60</v>
      </c>
      <c r="T563" s="6" t="s">
        <v>476</v>
      </c>
      <c r="U563" s="6" t="s">
        <v>204</v>
      </c>
    </row>
    <row r="564" spans="1:21" s="42" customFormat="1" x14ac:dyDescent="0.2">
      <c r="A564" s="4" t="s">
        <v>633</v>
      </c>
      <c r="B564" s="4" t="s">
        <v>14</v>
      </c>
      <c r="C564" s="33" t="s">
        <v>15</v>
      </c>
      <c r="D564" s="5">
        <v>1.3339999999999998E-2</v>
      </c>
      <c r="E564" s="5">
        <v>0.1945895258144428</v>
      </c>
      <c r="F564" s="5">
        <v>2.9244954690989668E-2</v>
      </c>
      <c r="G564" s="5">
        <v>2.186826087021038E-2</v>
      </c>
      <c r="H564" s="5">
        <v>0.28091557047764371</v>
      </c>
      <c r="I564" s="5">
        <v>2.1686316308798671E-2</v>
      </c>
      <c r="J564" s="5">
        <v>0.1950681717003605</v>
      </c>
      <c r="K564" s="5">
        <v>0.51747363444802408</v>
      </c>
      <c r="L564" s="32" t="s">
        <v>15</v>
      </c>
      <c r="M564" s="32" t="s">
        <v>15</v>
      </c>
      <c r="N564" s="32" t="s">
        <v>15</v>
      </c>
      <c r="O564" s="32" t="s">
        <v>60</v>
      </c>
      <c r="P564" s="32" t="s">
        <v>60</v>
      </c>
      <c r="Q564" s="32" t="s">
        <v>60</v>
      </c>
      <c r="R564" s="32" t="s">
        <v>15</v>
      </c>
      <c r="S564" s="32" t="s">
        <v>60</v>
      </c>
      <c r="T564" s="6" t="s">
        <v>476</v>
      </c>
      <c r="U564" s="6" t="s">
        <v>204</v>
      </c>
    </row>
    <row r="565" spans="1:21" s="42" customFormat="1" x14ac:dyDescent="0.2">
      <c r="A565" s="4" t="s">
        <v>634</v>
      </c>
      <c r="B565" s="4" t="s">
        <v>14</v>
      </c>
      <c r="C565" s="33" t="s">
        <v>15</v>
      </c>
      <c r="D565" s="5">
        <v>9.0969999999999992E-3</v>
      </c>
      <c r="E565" s="5">
        <v>0.1306560919586332</v>
      </c>
      <c r="F565" s="5">
        <v>2.9448326443661129E-2</v>
      </c>
      <c r="G565" s="5">
        <v>1.7561442013391989E-2</v>
      </c>
      <c r="H565" s="5">
        <v>0.16236381875864339</v>
      </c>
      <c r="I565" s="5">
        <v>1.9175164747889221E-2</v>
      </c>
      <c r="J565" s="5">
        <v>0.25030340281927071</v>
      </c>
      <c r="K565" s="5">
        <v>0.50987167601216055</v>
      </c>
      <c r="L565" s="32" t="s">
        <v>15</v>
      </c>
      <c r="M565" s="32" t="s">
        <v>15</v>
      </c>
      <c r="N565" s="32" t="s">
        <v>15</v>
      </c>
      <c r="O565" s="32" t="s">
        <v>15</v>
      </c>
      <c r="P565" s="32" t="s">
        <v>15</v>
      </c>
      <c r="Q565" s="32" t="s">
        <v>15</v>
      </c>
      <c r="R565" s="32" t="s">
        <v>15</v>
      </c>
      <c r="S565" s="32" t="s">
        <v>60</v>
      </c>
      <c r="T565" s="6" t="s">
        <v>476</v>
      </c>
      <c r="U565" s="6" t="s">
        <v>204</v>
      </c>
    </row>
    <row r="566" spans="1:21" s="42" customFormat="1" x14ac:dyDescent="0.2">
      <c r="A566" s="4" t="s">
        <v>635</v>
      </c>
      <c r="B566" s="4" t="s">
        <v>14</v>
      </c>
      <c r="C566" s="33" t="s">
        <v>15</v>
      </c>
      <c r="D566" s="5">
        <v>6.6410000000000002E-3</v>
      </c>
      <c r="E566" s="5">
        <v>7.9565955351160247E-2</v>
      </c>
      <c r="F566" s="5">
        <v>2.937431671455884E-2</v>
      </c>
      <c r="G566" s="5">
        <v>1.294930387832755E-2</v>
      </c>
      <c r="H566" s="5">
        <v>0.1037097555754814</v>
      </c>
      <c r="I566" s="5">
        <v>1.6483007588065739E-2</v>
      </c>
      <c r="J566" s="5">
        <v>0.31158623000650648</v>
      </c>
      <c r="K566" s="5">
        <v>0.49568842879877351</v>
      </c>
      <c r="L566" s="32" t="s">
        <v>15</v>
      </c>
      <c r="M566" s="32" t="s">
        <v>15</v>
      </c>
      <c r="N566" s="32" t="s">
        <v>15</v>
      </c>
      <c r="O566" s="32" t="s">
        <v>15</v>
      </c>
      <c r="P566" s="32" t="s">
        <v>15</v>
      </c>
      <c r="Q566" s="32" t="s">
        <v>15</v>
      </c>
      <c r="R566" s="32" t="s">
        <v>15</v>
      </c>
      <c r="S566" s="32" t="s">
        <v>15</v>
      </c>
      <c r="T566" s="6" t="s">
        <v>476</v>
      </c>
      <c r="U566" s="6" t="s">
        <v>204</v>
      </c>
    </row>
    <row r="567" spans="1:21" s="42" customFormat="1" x14ac:dyDescent="0.2">
      <c r="A567" s="4" t="s">
        <v>636</v>
      </c>
      <c r="B567" s="4" t="s">
        <v>14</v>
      </c>
      <c r="C567" s="33" t="s">
        <v>15</v>
      </c>
      <c r="D567" s="5">
        <v>5.9500000000000004E-3</v>
      </c>
      <c r="E567" s="5">
        <v>7.2809672074006168E-2</v>
      </c>
      <c r="F567" s="5">
        <v>2.9374690422536969E-2</v>
      </c>
      <c r="G567" s="5">
        <v>1.6306912116348771E-2</v>
      </c>
      <c r="H567" s="5">
        <v>7.2931610865338684E-2</v>
      </c>
      <c r="I567" s="5">
        <v>1.6680326448711841E-2</v>
      </c>
      <c r="J567" s="5">
        <v>0.32834374908171271</v>
      </c>
      <c r="K567" s="5">
        <v>0.50390102654480817</v>
      </c>
      <c r="L567" s="32" t="s">
        <v>15</v>
      </c>
      <c r="M567" s="32" t="s">
        <v>15</v>
      </c>
      <c r="N567" s="32" t="s">
        <v>15</v>
      </c>
      <c r="O567" s="32" t="s">
        <v>15</v>
      </c>
      <c r="P567" s="32" t="s">
        <v>15</v>
      </c>
      <c r="Q567" s="32" t="s">
        <v>15</v>
      </c>
      <c r="R567" s="32" t="s">
        <v>15</v>
      </c>
      <c r="S567" s="32" t="s">
        <v>60</v>
      </c>
      <c r="T567" s="6" t="s">
        <v>476</v>
      </c>
      <c r="U567" s="6" t="s">
        <v>204</v>
      </c>
    </row>
    <row r="568" spans="1:21" s="42" customFormat="1" x14ac:dyDescent="0.2">
      <c r="A568" s="4" t="s">
        <v>637</v>
      </c>
      <c r="B568" s="4" t="s">
        <v>14</v>
      </c>
      <c r="C568" s="33" t="s">
        <v>15</v>
      </c>
      <c r="D568" s="5">
        <v>1.111E-2</v>
      </c>
      <c r="E568" s="5">
        <v>0.31974275738667912</v>
      </c>
      <c r="F568" s="5">
        <v>2.9312965286573251E-2</v>
      </c>
      <c r="G568" s="5">
        <v>2.4124308561267439E-2</v>
      </c>
      <c r="H568" s="5">
        <v>0.40164253587658377</v>
      </c>
      <c r="I568" s="5">
        <v>2.5546814092870851E-2</v>
      </c>
      <c r="J568" s="5">
        <v>5.8067696274519742E-2</v>
      </c>
      <c r="K568" s="5">
        <v>0.50414367552511741</v>
      </c>
      <c r="L568" s="32" t="s">
        <v>15</v>
      </c>
      <c r="M568" s="32" t="s">
        <v>60</v>
      </c>
      <c r="N568" s="32" t="s">
        <v>15</v>
      </c>
      <c r="O568" s="32" t="s">
        <v>60</v>
      </c>
      <c r="P568" s="32" t="s">
        <v>60</v>
      </c>
      <c r="Q568" s="32" t="s">
        <v>60</v>
      </c>
      <c r="R568" s="32" t="s">
        <v>15</v>
      </c>
      <c r="S568" s="32" t="s">
        <v>60</v>
      </c>
      <c r="T568" s="6" t="s">
        <v>476</v>
      </c>
      <c r="U568" s="6" t="s">
        <v>204</v>
      </c>
    </row>
    <row r="569" spans="1:21" s="42" customFormat="1" x14ac:dyDescent="0.2">
      <c r="A569" s="4" t="s">
        <v>638</v>
      </c>
      <c r="B569" s="4" t="s">
        <v>14</v>
      </c>
      <c r="C569" s="33" t="s">
        <v>15</v>
      </c>
      <c r="D569" s="5">
        <v>1.026E-2</v>
      </c>
      <c r="E569" s="5">
        <v>0.21542052599429171</v>
      </c>
      <c r="F569" s="5">
        <v>2.929234098037406E-2</v>
      </c>
      <c r="G569" s="5">
        <v>2.208732480232127E-2</v>
      </c>
      <c r="H569" s="5">
        <v>0.21102257194712951</v>
      </c>
      <c r="I569" s="5">
        <v>2.2025813258462461E-2</v>
      </c>
      <c r="J569" s="5">
        <v>0.13844046439445579</v>
      </c>
      <c r="K569" s="5">
        <v>0.51808323784709376</v>
      </c>
      <c r="L569" s="32" t="s">
        <v>15</v>
      </c>
      <c r="M569" s="32" t="s">
        <v>15</v>
      </c>
      <c r="N569" s="32" t="s">
        <v>15</v>
      </c>
      <c r="O569" s="32" t="s">
        <v>60</v>
      </c>
      <c r="P569" s="32" t="s">
        <v>60</v>
      </c>
      <c r="Q569" s="32" t="s">
        <v>60</v>
      </c>
      <c r="R569" s="32" t="s">
        <v>15</v>
      </c>
      <c r="S569" s="32" t="s">
        <v>60</v>
      </c>
      <c r="T569" s="6" t="s">
        <v>476</v>
      </c>
      <c r="U569" s="6" t="s">
        <v>204</v>
      </c>
    </row>
    <row r="570" spans="1:21" s="42" customFormat="1" x14ac:dyDescent="0.2">
      <c r="A570" s="4" t="s">
        <v>639</v>
      </c>
      <c r="B570" s="4" t="s">
        <v>14</v>
      </c>
      <c r="C570" s="33" t="s">
        <v>15</v>
      </c>
      <c r="D570" s="5">
        <v>7.6500000000000005E-3</v>
      </c>
      <c r="E570" s="5">
        <v>0.19846222002074529</v>
      </c>
      <c r="F570" s="5">
        <v>2.9465820690224891E-2</v>
      </c>
      <c r="G570" s="5">
        <v>2.0651640456682729E-2</v>
      </c>
      <c r="H570" s="5">
        <v>0.22054583858061411</v>
      </c>
      <c r="I570" s="5">
        <v>1.989539108821111E-2</v>
      </c>
      <c r="J570" s="5">
        <v>0.2026971784176147</v>
      </c>
      <c r="K570" s="5">
        <v>0.4917825459071184</v>
      </c>
      <c r="L570" s="32" t="s">
        <v>15</v>
      </c>
      <c r="M570" s="32" t="s">
        <v>15</v>
      </c>
      <c r="N570" s="32" t="s">
        <v>15</v>
      </c>
      <c r="O570" s="32" t="s">
        <v>60</v>
      </c>
      <c r="P570" s="32" t="s">
        <v>60</v>
      </c>
      <c r="Q570" s="32" t="s">
        <v>60</v>
      </c>
      <c r="R570" s="32" t="s">
        <v>15</v>
      </c>
      <c r="S570" s="32" t="s">
        <v>15</v>
      </c>
      <c r="T570" s="6" t="s">
        <v>476</v>
      </c>
      <c r="U570" s="6" t="s">
        <v>204</v>
      </c>
    </row>
    <row r="571" spans="1:21" s="42" customFormat="1" x14ac:dyDescent="0.2">
      <c r="A571" s="7" t="s">
        <v>640</v>
      </c>
      <c r="B571" s="4" t="s">
        <v>14</v>
      </c>
      <c r="C571" s="33" t="s">
        <v>15</v>
      </c>
      <c r="D571" s="5">
        <v>1.0919999999999999E-2</v>
      </c>
      <c r="E571" s="5">
        <v>0.2037833644071553</v>
      </c>
      <c r="F571" s="5">
        <v>2.929137742058838E-2</v>
      </c>
      <c r="G571" s="5">
        <v>2.3238977825203979E-2</v>
      </c>
      <c r="H571" s="5">
        <v>0.26256448451356468</v>
      </c>
      <c r="I571" s="5">
        <v>2.1852457765247399E-2</v>
      </c>
      <c r="J571" s="5">
        <v>0.17580472905322461</v>
      </c>
      <c r="K571" s="5">
        <v>0.51996149555376525</v>
      </c>
      <c r="L571" s="32" t="s">
        <v>15</v>
      </c>
      <c r="M571" s="32" t="s">
        <v>15</v>
      </c>
      <c r="N571" s="32" t="s">
        <v>15</v>
      </c>
      <c r="O571" s="32" t="s">
        <v>60</v>
      </c>
      <c r="P571" s="32" t="s">
        <v>60</v>
      </c>
      <c r="Q571" s="32" t="s">
        <v>60</v>
      </c>
      <c r="R571" s="32" t="s">
        <v>15</v>
      </c>
      <c r="S571" s="32" t="s">
        <v>60</v>
      </c>
      <c r="T571" s="6" t="s">
        <v>476</v>
      </c>
      <c r="U571" s="6" t="s">
        <v>204</v>
      </c>
    </row>
    <row r="572" spans="1:21" s="42" customFormat="1" x14ac:dyDescent="0.2">
      <c r="A572" s="4" t="s">
        <v>641</v>
      </c>
      <c r="B572" s="4" t="s">
        <v>14</v>
      </c>
      <c r="C572" s="33" t="s">
        <v>15</v>
      </c>
      <c r="D572" s="5">
        <v>7.2449999999999988E-3</v>
      </c>
      <c r="E572" s="5">
        <v>0.23424680114612881</v>
      </c>
      <c r="F572" s="5">
        <v>2.9375812714354629E-2</v>
      </c>
      <c r="G572" s="5">
        <v>2.076391380214131E-2</v>
      </c>
      <c r="H572" s="5">
        <v>0.26854543608034798</v>
      </c>
      <c r="I572" s="5">
        <v>2.2609287217182049E-2</v>
      </c>
      <c r="J572" s="5">
        <v>0.1525809244418096</v>
      </c>
      <c r="K572" s="5">
        <v>0.50581210358453155</v>
      </c>
      <c r="L572" s="32" t="s">
        <v>15</v>
      </c>
      <c r="M572" s="32" t="s">
        <v>60</v>
      </c>
      <c r="N572" s="32" t="s">
        <v>15</v>
      </c>
      <c r="O572" s="32" t="s">
        <v>60</v>
      </c>
      <c r="P572" s="32" t="s">
        <v>60</v>
      </c>
      <c r="Q572" s="32" t="s">
        <v>60</v>
      </c>
      <c r="R572" s="32" t="s">
        <v>15</v>
      </c>
      <c r="S572" s="32" t="s">
        <v>60</v>
      </c>
      <c r="T572" s="6" t="s">
        <v>642</v>
      </c>
      <c r="U572" s="6" t="s">
        <v>204</v>
      </c>
    </row>
    <row r="573" spans="1:21" s="42" customFormat="1" x14ac:dyDescent="0.2">
      <c r="A573" s="4" t="s">
        <v>643</v>
      </c>
      <c r="B573" s="4" t="s">
        <v>14</v>
      </c>
      <c r="C573" s="33" t="s">
        <v>15</v>
      </c>
      <c r="D573" s="5">
        <v>6.5030000000000001E-3</v>
      </c>
      <c r="E573" s="5">
        <v>0.1234631558374563</v>
      </c>
      <c r="F573" s="5">
        <v>2.9339620514862341E-2</v>
      </c>
      <c r="G573" s="5">
        <v>1.485138743193988E-2</v>
      </c>
      <c r="H573" s="5">
        <v>0.15199788335427841</v>
      </c>
      <c r="I573" s="5">
        <v>1.555430165357102E-2</v>
      </c>
      <c r="J573" s="5">
        <v>0.27610209153226439</v>
      </c>
      <c r="K573" s="5">
        <v>0.49551323009351023</v>
      </c>
      <c r="L573" s="32" t="s">
        <v>15</v>
      </c>
      <c r="M573" s="32" t="s">
        <v>15</v>
      </c>
      <c r="N573" s="32" t="s">
        <v>15</v>
      </c>
      <c r="O573" s="32" t="s">
        <v>15</v>
      </c>
      <c r="P573" s="32" t="s">
        <v>15</v>
      </c>
      <c r="Q573" s="32" t="s">
        <v>15</v>
      </c>
      <c r="R573" s="32" t="s">
        <v>15</v>
      </c>
      <c r="S573" s="32" t="s">
        <v>15</v>
      </c>
      <c r="T573" s="6" t="s">
        <v>642</v>
      </c>
      <c r="U573" s="6" t="s">
        <v>204</v>
      </c>
    </row>
    <row r="574" spans="1:21" s="42" customFormat="1" x14ac:dyDescent="0.2">
      <c r="A574" s="4" t="s">
        <v>644</v>
      </c>
      <c r="B574" s="4" t="s">
        <v>14</v>
      </c>
      <c r="C574" s="33" t="s">
        <v>15</v>
      </c>
      <c r="D574" s="5">
        <v>1.035E-2</v>
      </c>
      <c r="E574" s="5">
        <v>0.1766250056070712</v>
      </c>
      <c r="F574" s="5">
        <v>2.9398117206186479E-2</v>
      </c>
      <c r="G574" s="5">
        <v>1.9172698309987898E-2</v>
      </c>
      <c r="H574" s="5">
        <v>0.16616048159598479</v>
      </c>
      <c r="I574" s="5">
        <v>2.216816362089925E-2</v>
      </c>
      <c r="J574" s="5">
        <v>0.17138128366525909</v>
      </c>
      <c r="K574" s="5">
        <v>0.51312128084044473</v>
      </c>
      <c r="L574" s="32" t="s">
        <v>15</v>
      </c>
      <c r="M574" s="32" t="s">
        <v>15</v>
      </c>
      <c r="N574" s="32" t="s">
        <v>15</v>
      </c>
      <c r="O574" s="32" t="s">
        <v>15</v>
      </c>
      <c r="P574" s="32" t="s">
        <v>15</v>
      </c>
      <c r="Q574" s="32" t="s">
        <v>60</v>
      </c>
      <c r="R574" s="32" t="s">
        <v>15</v>
      </c>
      <c r="S574" s="32" t="s">
        <v>60</v>
      </c>
      <c r="T574" s="6" t="s">
        <v>642</v>
      </c>
      <c r="U574" s="6" t="s">
        <v>204</v>
      </c>
    </row>
    <row r="575" spans="1:21" s="42" customFormat="1" x14ac:dyDescent="0.2">
      <c r="A575" s="4" t="s">
        <v>645</v>
      </c>
      <c r="B575" s="4" t="s">
        <v>14</v>
      </c>
      <c r="C575" s="33" t="s">
        <v>15</v>
      </c>
      <c r="D575" s="5">
        <v>3.4759999999999999E-2</v>
      </c>
      <c r="E575" s="5">
        <v>0.17592698646222141</v>
      </c>
      <c r="F575" s="5">
        <v>2.9413786523683729E-2</v>
      </c>
      <c r="G575" s="5">
        <v>5.6454779849877151E-2</v>
      </c>
      <c r="H575" s="5">
        <v>0.2455716958678065</v>
      </c>
      <c r="I575" s="5">
        <v>7.263356900651631E-2</v>
      </c>
      <c r="J575" s="5">
        <v>0.23019737239347149</v>
      </c>
      <c r="K575" s="5">
        <v>0.51916247251013015</v>
      </c>
      <c r="L575" s="32" t="s">
        <v>60</v>
      </c>
      <c r="M575" s="32" t="s">
        <v>15</v>
      </c>
      <c r="N575" s="32" t="s">
        <v>15</v>
      </c>
      <c r="O575" s="32" t="s">
        <v>60</v>
      </c>
      <c r="P575" s="32" t="s">
        <v>60</v>
      </c>
      <c r="Q575" s="32" t="s">
        <v>60</v>
      </c>
      <c r="R575" s="32" t="s">
        <v>15</v>
      </c>
      <c r="S575" s="32" t="s">
        <v>60</v>
      </c>
      <c r="T575" s="6" t="s">
        <v>476</v>
      </c>
      <c r="U575" s="6" t="s">
        <v>204</v>
      </c>
    </row>
    <row r="576" spans="1:21" s="42" customFormat="1" x14ac:dyDescent="0.2">
      <c r="A576" s="4" t="s">
        <v>646</v>
      </c>
      <c r="B576" s="4" t="s">
        <v>14</v>
      </c>
      <c r="C576" s="33" t="s">
        <v>15</v>
      </c>
      <c r="D576" s="5">
        <v>1.244E-2</v>
      </c>
      <c r="E576" s="5">
        <v>0.10768934777879149</v>
      </c>
      <c r="F576" s="5">
        <v>2.9477416785545229E-2</v>
      </c>
      <c r="G576" s="5">
        <v>2.0306716606627841E-2</v>
      </c>
      <c r="H576" s="5">
        <v>0.1176990609027917</v>
      </c>
      <c r="I576" s="5">
        <v>2.266361166702114E-2</v>
      </c>
      <c r="J576" s="5">
        <v>0.28060928145917868</v>
      </c>
      <c r="K576" s="5">
        <v>0.51167599976405398</v>
      </c>
      <c r="L576" s="32" t="s">
        <v>15</v>
      </c>
      <c r="M576" s="32" t="s">
        <v>15</v>
      </c>
      <c r="N576" s="32" t="s">
        <v>15</v>
      </c>
      <c r="O576" s="32" t="s">
        <v>60</v>
      </c>
      <c r="P576" s="32" t="s">
        <v>15</v>
      </c>
      <c r="Q576" s="32" t="s">
        <v>60</v>
      </c>
      <c r="R576" s="32" t="s">
        <v>15</v>
      </c>
      <c r="S576" s="32" t="s">
        <v>60</v>
      </c>
      <c r="T576" s="6" t="s">
        <v>476</v>
      </c>
      <c r="U576" s="6" t="s">
        <v>204</v>
      </c>
    </row>
    <row r="577" spans="1:21" s="42" customFormat="1" x14ac:dyDescent="0.2">
      <c r="A577" s="4" t="s">
        <v>647</v>
      </c>
      <c r="B577" s="4" t="s">
        <v>14</v>
      </c>
      <c r="C577" s="33" t="s">
        <v>15</v>
      </c>
      <c r="D577" s="5">
        <v>5.4270000000000004E-3</v>
      </c>
      <c r="E577" s="5">
        <v>0.40079227979385978</v>
      </c>
      <c r="F577" s="5">
        <v>2.9387250437217061E-2</v>
      </c>
      <c r="G577" s="5">
        <v>2.2280658152994681E-2</v>
      </c>
      <c r="H577" s="5">
        <v>0.64230997560796821</v>
      </c>
      <c r="I577" s="5">
        <v>2.4998087655332471E-2</v>
      </c>
      <c r="J577" s="5">
        <v>5.2480888944572417E-2</v>
      </c>
      <c r="K577" s="5">
        <v>0.50722987656389296</v>
      </c>
      <c r="L577" s="32" t="s">
        <v>15</v>
      </c>
      <c r="M577" s="32" t="s">
        <v>60</v>
      </c>
      <c r="N577" s="32" t="s">
        <v>15</v>
      </c>
      <c r="O577" s="32" t="s">
        <v>60</v>
      </c>
      <c r="P577" s="32" t="s">
        <v>60</v>
      </c>
      <c r="Q577" s="32" t="s">
        <v>60</v>
      </c>
      <c r="R577" s="32" t="s">
        <v>15</v>
      </c>
      <c r="S577" s="32" t="s">
        <v>60</v>
      </c>
      <c r="T577" s="6" t="s">
        <v>476</v>
      </c>
      <c r="U577" s="6" t="s">
        <v>204</v>
      </c>
    </row>
    <row r="578" spans="1:21" s="42" customFormat="1" x14ac:dyDescent="0.2">
      <c r="A578" s="4" t="s">
        <v>648</v>
      </c>
      <c r="B578" s="4" t="s">
        <v>14</v>
      </c>
      <c r="C578" s="33" t="s">
        <v>15</v>
      </c>
      <c r="D578" s="5">
        <v>9.9909999999999999E-3</v>
      </c>
      <c r="E578" s="5">
        <v>0.10879830673343779</v>
      </c>
      <c r="F578" s="5">
        <v>2.9358691707185611E-2</v>
      </c>
      <c r="G578" s="5">
        <v>1.557059555466676E-2</v>
      </c>
      <c r="H578" s="5">
        <v>0.1347265244227526</v>
      </c>
      <c r="I578" s="5">
        <v>1.526470063376773E-2</v>
      </c>
      <c r="J578" s="5">
        <v>0.27636703340971902</v>
      </c>
      <c r="K578" s="5">
        <v>0.50850575962750999</v>
      </c>
      <c r="L578" s="32" t="s">
        <v>15</v>
      </c>
      <c r="M578" s="32" t="s">
        <v>15</v>
      </c>
      <c r="N578" s="32" t="s">
        <v>15</v>
      </c>
      <c r="O578" s="32" t="s">
        <v>15</v>
      </c>
      <c r="P578" s="32" t="s">
        <v>15</v>
      </c>
      <c r="Q578" s="32" t="s">
        <v>15</v>
      </c>
      <c r="R578" s="32" t="s">
        <v>15</v>
      </c>
      <c r="S578" s="32" t="s">
        <v>60</v>
      </c>
      <c r="T578" s="6" t="s">
        <v>642</v>
      </c>
      <c r="U578" s="6" t="s">
        <v>204</v>
      </c>
    </row>
    <row r="579" spans="1:21" s="42" customFormat="1" x14ac:dyDescent="0.2">
      <c r="A579" s="4" t="s">
        <v>649</v>
      </c>
      <c r="B579" s="4" t="s">
        <v>14</v>
      </c>
      <c r="C579" s="33" t="s">
        <v>15</v>
      </c>
      <c r="D579" s="5">
        <v>6.7479999999999997E-3</v>
      </c>
      <c r="E579" s="5">
        <v>0.173882682568301</v>
      </c>
      <c r="F579" s="5">
        <v>2.9247668265708779E-2</v>
      </c>
      <c r="G579" s="5">
        <v>1.6456454471416509E-2</v>
      </c>
      <c r="H579" s="5">
        <v>0.21098587307869279</v>
      </c>
      <c r="I579" s="5">
        <v>1.7556567698834149E-2</v>
      </c>
      <c r="J579" s="5">
        <v>0.22243003438291781</v>
      </c>
      <c r="K579" s="5">
        <v>0.50631455946845871</v>
      </c>
      <c r="L579" s="32" t="s">
        <v>15</v>
      </c>
      <c r="M579" s="32" t="s">
        <v>15</v>
      </c>
      <c r="N579" s="32" t="s">
        <v>15</v>
      </c>
      <c r="O579" s="32" t="s">
        <v>15</v>
      </c>
      <c r="P579" s="32" t="s">
        <v>60</v>
      </c>
      <c r="Q579" s="32" t="s">
        <v>15</v>
      </c>
      <c r="R579" s="32" t="s">
        <v>15</v>
      </c>
      <c r="S579" s="32" t="s">
        <v>60</v>
      </c>
      <c r="T579" s="6" t="s">
        <v>642</v>
      </c>
      <c r="U579" s="6" t="s">
        <v>204</v>
      </c>
    </row>
    <row r="580" spans="1:21" s="42" customFormat="1" x14ac:dyDescent="0.2">
      <c r="A580" s="4" t="s">
        <v>650</v>
      </c>
      <c r="B580" s="4" t="s">
        <v>14</v>
      </c>
      <c r="C580" s="33" t="s">
        <v>15</v>
      </c>
      <c r="D580" s="5">
        <v>9.1599999999999997E-3</v>
      </c>
      <c r="E580" s="5">
        <v>0.13562003654651961</v>
      </c>
      <c r="F580" s="5">
        <v>2.9386671398033439E-2</v>
      </c>
      <c r="G580" s="5">
        <v>1.320892134381961E-2</v>
      </c>
      <c r="H580" s="5">
        <v>0.1501174573362721</v>
      </c>
      <c r="I580" s="5">
        <v>1.298598094956218E-2</v>
      </c>
      <c r="J580" s="5">
        <v>0.23839870720226561</v>
      </c>
      <c r="K580" s="5">
        <v>0.50563205717761472</v>
      </c>
      <c r="L580" s="32" t="s">
        <v>15</v>
      </c>
      <c r="M580" s="32" t="s">
        <v>15</v>
      </c>
      <c r="N580" s="32" t="s">
        <v>15</v>
      </c>
      <c r="O580" s="32" t="s">
        <v>15</v>
      </c>
      <c r="P580" s="32" t="s">
        <v>15</v>
      </c>
      <c r="Q580" s="32" t="s">
        <v>15</v>
      </c>
      <c r="R580" s="32" t="s">
        <v>15</v>
      </c>
      <c r="S580" s="32" t="s">
        <v>60</v>
      </c>
      <c r="T580" s="6" t="s">
        <v>642</v>
      </c>
      <c r="U580" s="6" t="s">
        <v>204</v>
      </c>
    </row>
    <row r="581" spans="1:21" s="42" customFormat="1" x14ac:dyDescent="0.2">
      <c r="A581" s="4" t="s">
        <v>651</v>
      </c>
      <c r="B581" s="4" t="s">
        <v>14</v>
      </c>
      <c r="C581" s="33" t="s">
        <v>15</v>
      </c>
      <c r="D581" s="5">
        <v>9.92E-3</v>
      </c>
      <c r="E581" s="5">
        <v>0.18756966296149569</v>
      </c>
      <c r="F581" s="5">
        <v>2.9293278150651029E-2</v>
      </c>
      <c r="G581" s="5">
        <v>1.6360030745065771E-2</v>
      </c>
      <c r="H581" s="5">
        <v>0.2028872813825362</v>
      </c>
      <c r="I581" s="5">
        <v>1.7627421050801138E-2</v>
      </c>
      <c r="J581" s="5">
        <v>0.18531534156380419</v>
      </c>
      <c r="K581" s="5">
        <v>0.5043265307845296</v>
      </c>
      <c r="L581" s="32" t="s">
        <v>15</v>
      </c>
      <c r="M581" s="32" t="s">
        <v>15</v>
      </c>
      <c r="N581" s="32" t="s">
        <v>15</v>
      </c>
      <c r="O581" s="32" t="s">
        <v>15</v>
      </c>
      <c r="P581" s="32" t="s">
        <v>60</v>
      </c>
      <c r="Q581" s="32" t="s">
        <v>15</v>
      </c>
      <c r="R581" s="32" t="s">
        <v>15</v>
      </c>
      <c r="S581" s="32" t="s">
        <v>60</v>
      </c>
      <c r="T581" s="6" t="s">
        <v>642</v>
      </c>
      <c r="U581" s="6" t="s">
        <v>204</v>
      </c>
    </row>
    <row r="582" spans="1:21" s="42" customFormat="1" x14ac:dyDescent="0.2">
      <c r="A582" s="4" t="s">
        <v>652</v>
      </c>
      <c r="B582" s="4" t="s">
        <v>14</v>
      </c>
      <c r="C582" s="33" t="s">
        <v>15</v>
      </c>
      <c r="D582" s="5">
        <v>7.8549999999999991E-3</v>
      </c>
      <c r="E582" s="5">
        <v>0.13141808229085211</v>
      </c>
      <c r="F582" s="5">
        <v>2.9324707795326851E-2</v>
      </c>
      <c r="G582" s="5">
        <v>1.6959727627712778E-2</v>
      </c>
      <c r="H582" s="5">
        <v>0.12508486967560009</v>
      </c>
      <c r="I582" s="5">
        <v>1.5700816542371852E-2</v>
      </c>
      <c r="J582" s="5">
        <v>0.2410018067644574</v>
      </c>
      <c r="K582" s="5">
        <v>0.51266457479393501</v>
      </c>
      <c r="L582" s="32" t="s">
        <v>15</v>
      </c>
      <c r="M582" s="32" t="s">
        <v>15</v>
      </c>
      <c r="N582" s="32" t="s">
        <v>15</v>
      </c>
      <c r="O582" s="32" t="s">
        <v>15</v>
      </c>
      <c r="P582" s="32" t="s">
        <v>15</v>
      </c>
      <c r="Q582" s="32" t="s">
        <v>15</v>
      </c>
      <c r="R582" s="32" t="s">
        <v>15</v>
      </c>
      <c r="S582" s="32" t="s">
        <v>60</v>
      </c>
      <c r="T582" s="6" t="s">
        <v>642</v>
      </c>
      <c r="U582" s="6" t="s">
        <v>204</v>
      </c>
    </row>
    <row r="583" spans="1:21" s="42" customFormat="1" x14ac:dyDescent="0.2">
      <c r="A583" s="4" t="s">
        <v>653</v>
      </c>
      <c r="B583" s="4" t="s">
        <v>14</v>
      </c>
      <c r="C583" s="33" t="s">
        <v>15</v>
      </c>
      <c r="D583" s="5">
        <v>4.3629999999999997E-3</v>
      </c>
      <c r="E583" s="5">
        <v>0.17743168862777969</v>
      </c>
      <c r="F583" s="5">
        <v>2.9352761894555119E-2</v>
      </c>
      <c r="G583" s="5">
        <v>1.7983908474657789E-2</v>
      </c>
      <c r="H583" s="5">
        <v>0.2431020473222853</v>
      </c>
      <c r="I583" s="5">
        <v>2.1889334301798791E-2</v>
      </c>
      <c r="J583" s="5">
        <v>0.21207860055722391</v>
      </c>
      <c r="K583" s="5">
        <v>0.5034417979281387</v>
      </c>
      <c r="L583" s="32" t="s">
        <v>15</v>
      </c>
      <c r="M583" s="32" t="s">
        <v>15</v>
      </c>
      <c r="N583" s="32" t="s">
        <v>15</v>
      </c>
      <c r="O583" s="32" t="s">
        <v>15</v>
      </c>
      <c r="P583" s="32" t="s">
        <v>60</v>
      </c>
      <c r="Q583" s="32" t="s">
        <v>60</v>
      </c>
      <c r="R583" s="32" t="s">
        <v>15</v>
      </c>
      <c r="S583" s="32" t="s">
        <v>60</v>
      </c>
      <c r="T583" s="6" t="s">
        <v>476</v>
      </c>
      <c r="U583" s="6" t="s">
        <v>204</v>
      </c>
    </row>
    <row r="584" spans="1:21" s="42" customFormat="1" x14ac:dyDescent="0.2">
      <c r="A584" s="4" t="s">
        <v>654</v>
      </c>
      <c r="B584" s="4" t="s">
        <v>14</v>
      </c>
      <c r="C584" s="33" t="s">
        <v>15</v>
      </c>
      <c r="D584" s="5">
        <v>9.8289999999999992E-3</v>
      </c>
      <c r="E584" s="5">
        <v>0.16949469221432581</v>
      </c>
      <c r="F584" s="5">
        <v>2.934145089888714E-2</v>
      </c>
      <c r="G584" s="5">
        <v>1.8715092198226639E-2</v>
      </c>
      <c r="H584" s="5">
        <v>0.1660795114134897</v>
      </c>
      <c r="I584" s="5">
        <v>2.0102592055737091E-2</v>
      </c>
      <c r="J584" s="5">
        <v>0.202812961860656</v>
      </c>
      <c r="K584" s="5">
        <v>0.51191093376393526</v>
      </c>
      <c r="L584" s="32" t="s">
        <v>15</v>
      </c>
      <c r="M584" s="32" t="s">
        <v>15</v>
      </c>
      <c r="N584" s="32" t="s">
        <v>15</v>
      </c>
      <c r="O584" s="32" t="s">
        <v>15</v>
      </c>
      <c r="P584" s="32" t="s">
        <v>15</v>
      </c>
      <c r="Q584" s="32" t="s">
        <v>60</v>
      </c>
      <c r="R584" s="32" t="s">
        <v>15</v>
      </c>
      <c r="S584" s="32" t="s">
        <v>60</v>
      </c>
      <c r="T584" s="6" t="s">
        <v>476</v>
      </c>
      <c r="U584" s="6" t="s">
        <v>204</v>
      </c>
    </row>
    <row r="585" spans="1:21" s="42" customFormat="1" x14ac:dyDescent="0.2">
      <c r="A585" s="4" t="s">
        <v>655</v>
      </c>
      <c r="B585" s="4" t="s">
        <v>14</v>
      </c>
      <c r="C585" s="33" t="s">
        <v>15</v>
      </c>
      <c r="D585" s="5">
        <v>7.8810000000000009E-3</v>
      </c>
      <c r="E585" s="5">
        <v>0.23234002789863109</v>
      </c>
      <c r="F585" s="5">
        <v>2.930721104756534E-2</v>
      </c>
      <c r="G585" s="5">
        <v>2.300080131991061E-2</v>
      </c>
      <c r="H585" s="5">
        <v>0.25669450972487651</v>
      </c>
      <c r="I585" s="5">
        <v>2.4345370274605042E-2</v>
      </c>
      <c r="J585" s="5">
        <v>0.1261761471508285</v>
      </c>
      <c r="K585" s="5">
        <v>0.51642580201040555</v>
      </c>
      <c r="L585" s="32" t="s">
        <v>15</v>
      </c>
      <c r="M585" s="32" t="s">
        <v>60</v>
      </c>
      <c r="N585" s="32" t="s">
        <v>15</v>
      </c>
      <c r="O585" s="32" t="s">
        <v>60</v>
      </c>
      <c r="P585" s="32" t="s">
        <v>60</v>
      </c>
      <c r="Q585" s="32" t="s">
        <v>60</v>
      </c>
      <c r="R585" s="32" t="s">
        <v>15</v>
      </c>
      <c r="S585" s="32" t="s">
        <v>60</v>
      </c>
      <c r="T585" s="6" t="s">
        <v>476</v>
      </c>
      <c r="U585" s="6" t="s">
        <v>204</v>
      </c>
    </row>
    <row r="586" spans="1:21" s="42" customFormat="1" x14ac:dyDescent="0.2">
      <c r="A586" s="4" t="s">
        <v>656</v>
      </c>
      <c r="B586" s="4" t="s">
        <v>14</v>
      </c>
      <c r="C586" s="33" t="s">
        <v>15</v>
      </c>
      <c r="D586" s="5">
        <v>1.274E-2</v>
      </c>
      <c r="E586" s="5">
        <v>0.17483308132708919</v>
      </c>
      <c r="F586" s="5">
        <v>2.9346388303103991E-2</v>
      </c>
      <c r="G586" s="5">
        <v>1.7887322376793021E-2</v>
      </c>
      <c r="H586" s="5">
        <v>0.19793740726945519</v>
      </c>
      <c r="I586" s="5">
        <v>1.9986958482640069E-2</v>
      </c>
      <c r="J586" s="5">
        <v>0.195398516651452</v>
      </c>
      <c r="K586" s="5">
        <v>0.51049413757669238</v>
      </c>
      <c r="L586" s="32" t="s">
        <v>15</v>
      </c>
      <c r="M586" s="32" t="s">
        <v>15</v>
      </c>
      <c r="N586" s="32" t="s">
        <v>15</v>
      </c>
      <c r="O586" s="32" t="s">
        <v>15</v>
      </c>
      <c r="P586" s="32" t="s">
        <v>60</v>
      </c>
      <c r="Q586" s="32" t="s">
        <v>60</v>
      </c>
      <c r="R586" s="32" t="s">
        <v>15</v>
      </c>
      <c r="S586" s="32" t="s">
        <v>60</v>
      </c>
      <c r="T586" s="6" t="s">
        <v>476</v>
      </c>
      <c r="U586" s="6" t="s">
        <v>204</v>
      </c>
    </row>
    <row r="587" spans="1:21" s="42" customFormat="1" x14ac:dyDescent="0.2">
      <c r="A587" s="4" t="s">
        <v>657</v>
      </c>
      <c r="B587" s="4" t="s">
        <v>14</v>
      </c>
      <c r="C587" s="33" t="s">
        <v>15</v>
      </c>
      <c r="D587" s="5">
        <v>1.115E-2</v>
      </c>
      <c r="E587" s="5">
        <v>0.19324538436931449</v>
      </c>
      <c r="F587" s="5">
        <v>2.9436716788757259E-2</v>
      </c>
      <c r="G587" s="5">
        <v>1.8737021283697069E-2</v>
      </c>
      <c r="H587" s="5">
        <v>0.25327161294815159</v>
      </c>
      <c r="I587" s="5">
        <v>2.3241775556752761E-2</v>
      </c>
      <c r="J587" s="5">
        <v>0.210693178774608</v>
      </c>
      <c r="K587" s="5">
        <v>0.5020117948305266</v>
      </c>
      <c r="L587" s="32" t="s">
        <v>15</v>
      </c>
      <c r="M587" s="32" t="s">
        <v>15</v>
      </c>
      <c r="N587" s="32" t="s">
        <v>15</v>
      </c>
      <c r="O587" s="32" t="s">
        <v>15</v>
      </c>
      <c r="P587" s="32" t="s">
        <v>60</v>
      </c>
      <c r="Q587" s="32" t="s">
        <v>60</v>
      </c>
      <c r="R587" s="32" t="s">
        <v>15</v>
      </c>
      <c r="S587" s="32" t="s">
        <v>60</v>
      </c>
      <c r="T587" s="6" t="s">
        <v>476</v>
      </c>
      <c r="U587" s="6" t="s">
        <v>204</v>
      </c>
    </row>
    <row r="588" spans="1:21" s="42" customFormat="1" x14ac:dyDescent="0.2">
      <c r="A588" s="4" t="s">
        <v>658</v>
      </c>
      <c r="B588" s="4" t="s">
        <v>14</v>
      </c>
      <c r="C588" s="33" t="s">
        <v>15</v>
      </c>
      <c r="D588" s="5">
        <v>5.6290000000000003E-3</v>
      </c>
      <c r="E588" s="5">
        <v>0.16741717006464199</v>
      </c>
      <c r="F588" s="5">
        <v>2.937095600598838E-2</v>
      </c>
      <c r="G588" s="5">
        <v>1.9056858035781769E-2</v>
      </c>
      <c r="H588" s="5">
        <v>0.20729544232915989</v>
      </c>
      <c r="I588" s="5">
        <v>2.038271497109315E-2</v>
      </c>
      <c r="J588" s="5">
        <v>0.25216487478715738</v>
      </c>
      <c r="K588" s="5">
        <v>0.49062300103572271</v>
      </c>
      <c r="L588" s="32" t="s">
        <v>15</v>
      </c>
      <c r="M588" s="32" t="s">
        <v>15</v>
      </c>
      <c r="N588" s="32" t="s">
        <v>15</v>
      </c>
      <c r="O588" s="32" t="s">
        <v>15</v>
      </c>
      <c r="P588" s="32" t="s">
        <v>60</v>
      </c>
      <c r="Q588" s="32" t="s">
        <v>60</v>
      </c>
      <c r="R588" s="32" t="s">
        <v>15</v>
      </c>
      <c r="S588" s="32" t="s">
        <v>15</v>
      </c>
      <c r="T588" s="6" t="s">
        <v>476</v>
      </c>
      <c r="U588" s="6" t="s">
        <v>204</v>
      </c>
    </row>
    <row r="589" spans="1:21" s="42" customFormat="1" x14ac:dyDescent="0.2">
      <c r="A589" s="4" t="s">
        <v>659</v>
      </c>
      <c r="B589" s="4" t="s">
        <v>14</v>
      </c>
      <c r="C589" s="33" t="s">
        <v>15</v>
      </c>
      <c r="D589" s="5">
        <v>5.0109999999999998E-3</v>
      </c>
      <c r="E589" s="5">
        <v>0.5554394173978392</v>
      </c>
      <c r="F589" s="5">
        <v>2.9337623612303101E-2</v>
      </c>
      <c r="G589" s="5">
        <v>2.9114248570548611E-2</v>
      </c>
      <c r="H589" s="5">
        <v>0.92113090120479846</v>
      </c>
      <c r="I589" s="5">
        <v>2.8020963335997809E-2</v>
      </c>
      <c r="J589" s="5">
        <v>3.6946520286405518E-3</v>
      </c>
      <c r="K589" s="5">
        <v>0.51532556654803896</v>
      </c>
      <c r="L589" s="32" t="s">
        <v>15</v>
      </c>
      <c r="M589" s="32" t="s">
        <v>60</v>
      </c>
      <c r="N589" s="32" t="s">
        <v>15</v>
      </c>
      <c r="O589" s="32" t="s">
        <v>60</v>
      </c>
      <c r="P589" s="32" t="s">
        <v>60</v>
      </c>
      <c r="Q589" s="32" t="s">
        <v>60</v>
      </c>
      <c r="R589" s="32" t="s">
        <v>15</v>
      </c>
      <c r="S589" s="32" t="s">
        <v>60</v>
      </c>
      <c r="T589" s="6" t="s">
        <v>476</v>
      </c>
      <c r="U589" s="6" t="s">
        <v>204</v>
      </c>
    </row>
    <row r="590" spans="1:21" s="42" customFormat="1" x14ac:dyDescent="0.2">
      <c r="A590" s="4" t="s">
        <v>660</v>
      </c>
      <c r="B590" s="4" t="s">
        <v>14</v>
      </c>
      <c r="C590" s="33" t="s">
        <v>15</v>
      </c>
      <c r="D590" s="5">
        <v>4.261E-3</v>
      </c>
      <c r="E590" s="5">
        <v>0.17768636056653209</v>
      </c>
      <c r="F590" s="5">
        <v>2.9446163475574459E-2</v>
      </c>
      <c r="G590" s="5">
        <v>1.9331371755256632E-2</v>
      </c>
      <c r="H590" s="5">
        <v>0.1800565510363315</v>
      </c>
      <c r="I590" s="5">
        <v>1.9420190684536199E-2</v>
      </c>
      <c r="J590" s="5">
        <v>0.18408116979099831</v>
      </c>
      <c r="K590" s="5">
        <v>0.51385402212771447</v>
      </c>
      <c r="L590" s="32" t="s">
        <v>15</v>
      </c>
      <c r="M590" s="32" t="s">
        <v>15</v>
      </c>
      <c r="N590" s="32" t="s">
        <v>15</v>
      </c>
      <c r="O590" s="32" t="s">
        <v>15</v>
      </c>
      <c r="P590" s="32" t="s">
        <v>60</v>
      </c>
      <c r="Q590" s="32" t="s">
        <v>15</v>
      </c>
      <c r="R590" s="32" t="s">
        <v>15</v>
      </c>
      <c r="S590" s="32" t="s">
        <v>60</v>
      </c>
      <c r="T590" s="6" t="s">
        <v>476</v>
      </c>
      <c r="U590" s="6" t="s">
        <v>204</v>
      </c>
    </row>
    <row r="591" spans="1:21" s="42" customFormat="1" x14ac:dyDescent="0.2">
      <c r="A591" s="4" t="s">
        <v>661</v>
      </c>
      <c r="B591" s="4" t="s">
        <v>14</v>
      </c>
      <c r="C591" s="33" t="s">
        <v>15</v>
      </c>
      <c r="D591" s="5">
        <v>9.6640000000000007E-3</v>
      </c>
      <c r="E591" s="5">
        <v>0.16455937763636769</v>
      </c>
      <c r="F591" s="5">
        <v>2.944238245149311E-2</v>
      </c>
      <c r="G591" s="5">
        <v>1.6073068801666451E-2</v>
      </c>
      <c r="H591" s="5">
        <v>0.17182972834543511</v>
      </c>
      <c r="I591" s="5">
        <v>1.9798415607346961E-2</v>
      </c>
      <c r="J591" s="5">
        <v>0.2250092264315966</v>
      </c>
      <c r="K591" s="5">
        <v>0.50169362652496574</v>
      </c>
      <c r="L591" s="32" t="s">
        <v>15</v>
      </c>
      <c r="M591" s="32" t="s">
        <v>15</v>
      </c>
      <c r="N591" s="32" t="s">
        <v>15</v>
      </c>
      <c r="O591" s="32" t="s">
        <v>15</v>
      </c>
      <c r="P591" s="32" t="s">
        <v>15</v>
      </c>
      <c r="Q591" s="32" t="s">
        <v>60</v>
      </c>
      <c r="R591" s="32" t="s">
        <v>15</v>
      </c>
      <c r="S591" s="32" t="s">
        <v>60</v>
      </c>
      <c r="T591" s="6" t="s">
        <v>476</v>
      </c>
      <c r="U591" s="6" t="s">
        <v>204</v>
      </c>
    </row>
    <row r="592" spans="1:21" s="42" customFormat="1" x14ac:dyDescent="0.2">
      <c r="A592" s="4" t="s">
        <v>662</v>
      </c>
      <c r="B592" s="4" t="s">
        <v>14</v>
      </c>
      <c r="C592" s="33" t="s">
        <v>15</v>
      </c>
      <c r="D592" s="5">
        <v>1.359E-2</v>
      </c>
      <c r="E592" s="5">
        <v>0.11986788115185409</v>
      </c>
      <c r="F592" s="5">
        <v>2.927906580567299E-2</v>
      </c>
      <c r="G592" s="5">
        <v>1.5809751696590359E-2</v>
      </c>
      <c r="H592" s="5">
        <v>0.1224486440229056</v>
      </c>
      <c r="I592" s="5">
        <v>1.8467733190159121E-2</v>
      </c>
      <c r="J592" s="5">
        <v>0.25179985976549379</v>
      </c>
      <c r="K592" s="5">
        <v>0.5066814836536282</v>
      </c>
      <c r="L592" s="32" t="s">
        <v>15</v>
      </c>
      <c r="M592" s="32" t="s">
        <v>15</v>
      </c>
      <c r="N592" s="32" t="s">
        <v>15</v>
      </c>
      <c r="O592" s="32" t="s">
        <v>15</v>
      </c>
      <c r="P592" s="32" t="s">
        <v>15</v>
      </c>
      <c r="Q592" s="32" t="s">
        <v>15</v>
      </c>
      <c r="R592" s="32" t="s">
        <v>15</v>
      </c>
      <c r="S592" s="32" t="s">
        <v>60</v>
      </c>
      <c r="T592" s="6" t="s">
        <v>476</v>
      </c>
      <c r="U592" s="6" t="s">
        <v>204</v>
      </c>
    </row>
    <row r="593" spans="1:21" s="42" customFormat="1" x14ac:dyDescent="0.2">
      <c r="A593" s="4" t="s">
        <v>663</v>
      </c>
      <c r="B593" s="4" t="s">
        <v>14</v>
      </c>
      <c r="C593" s="33" t="s">
        <v>15</v>
      </c>
      <c r="D593" s="5">
        <v>0</v>
      </c>
      <c r="E593" s="5">
        <v>8.9493763193222581E-2</v>
      </c>
      <c r="F593" s="5">
        <v>2.921443427126676E-2</v>
      </c>
      <c r="G593" s="5">
        <v>2.3796602594033111E-2</v>
      </c>
      <c r="H593" s="5">
        <v>6.6479749385137357E-2</v>
      </c>
      <c r="I593" s="5">
        <v>1.7609196357437431E-2</v>
      </c>
      <c r="J593" s="5">
        <v>0.34113135597076788</v>
      </c>
      <c r="K593" s="5">
        <v>0.47938290886444018</v>
      </c>
      <c r="L593" s="32" t="s">
        <v>15</v>
      </c>
      <c r="M593" s="32" t="s">
        <v>15</v>
      </c>
      <c r="N593" s="32" t="s">
        <v>15</v>
      </c>
      <c r="O593" s="32" t="s">
        <v>60</v>
      </c>
      <c r="P593" s="32" t="s">
        <v>15</v>
      </c>
      <c r="Q593" s="32" t="s">
        <v>15</v>
      </c>
      <c r="R593" s="32" t="s">
        <v>15</v>
      </c>
      <c r="S593" s="32" t="s">
        <v>15</v>
      </c>
      <c r="T593" s="6" t="s">
        <v>476</v>
      </c>
      <c r="U593" s="6" t="s">
        <v>204</v>
      </c>
    </row>
    <row r="594" spans="1:21" s="42" customFormat="1" x14ac:dyDescent="0.2">
      <c r="A594" s="4" t="s">
        <v>664</v>
      </c>
      <c r="B594" s="4" t="s">
        <v>14</v>
      </c>
      <c r="C594" s="33" t="s">
        <v>15</v>
      </c>
      <c r="D594" s="5">
        <v>1.0070000000000001E-2</v>
      </c>
      <c r="E594" s="5">
        <v>5.2363578372558263E-2</v>
      </c>
      <c r="F594" s="5">
        <v>2.939359040300981E-2</v>
      </c>
      <c r="G594" s="5">
        <v>1.239536383158862E-2</v>
      </c>
      <c r="H594" s="5">
        <v>7.5897172684415093E-2</v>
      </c>
      <c r="I594" s="5">
        <v>1.441415743653029E-2</v>
      </c>
      <c r="J594" s="5">
        <v>0.3484135680014433</v>
      </c>
      <c r="K594" s="5">
        <v>0.49438602282070931</v>
      </c>
      <c r="L594" s="32" t="s">
        <v>15</v>
      </c>
      <c r="M594" s="32" t="s">
        <v>15</v>
      </c>
      <c r="N594" s="32" t="s">
        <v>15</v>
      </c>
      <c r="O594" s="32" t="s">
        <v>15</v>
      </c>
      <c r="P594" s="32" t="s">
        <v>15</v>
      </c>
      <c r="Q594" s="32" t="s">
        <v>15</v>
      </c>
      <c r="R594" s="32" t="s">
        <v>15</v>
      </c>
      <c r="S594" s="32" t="s">
        <v>15</v>
      </c>
      <c r="T594" s="6" t="s">
        <v>476</v>
      </c>
      <c r="U594" s="6" t="s">
        <v>204</v>
      </c>
    </row>
    <row r="595" spans="1:21" s="42" customFormat="1" x14ac:dyDescent="0.2">
      <c r="A595" s="4" t="s">
        <v>665</v>
      </c>
      <c r="B595" s="4" t="s">
        <v>14</v>
      </c>
      <c r="C595" s="33" t="s">
        <v>15</v>
      </c>
      <c r="D595" s="5">
        <v>1.0919999999999999E-2</v>
      </c>
      <c r="E595" s="5">
        <v>0.236258561884541</v>
      </c>
      <c r="F595" s="5">
        <v>2.937102133603019E-2</v>
      </c>
      <c r="G595" s="5">
        <v>2.0995768249543439E-2</v>
      </c>
      <c r="H595" s="5">
        <v>0.24731513611897529</v>
      </c>
      <c r="I595" s="5">
        <v>2.3262090295733999E-2</v>
      </c>
      <c r="J595" s="5">
        <v>0.12698859457725839</v>
      </c>
      <c r="K595" s="5">
        <v>0.51179589120205093</v>
      </c>
      <c r="L595" s="32" t="s">
        <v>15</v>
      </c>
      <c r="M595" s="32" t="s">
        <v>60</v>
      </c>
      <c r="N595" s="32" t="s">
        <v>15</v>
      </c>
      <c r="O595" s="32" t="s">
        <v>60</v>
      </c>
      <c r="P595" s="32" t="s">
        <v>60</v>
      </c>
      <c r="Q595" s="32" t="s">
        <v>60</v>
      </c>
      <c r="R595" s="32" t="s">
        <v>15</v>
      </c>
      <c r="S595" s="32" t="s">
        <v>60</v>
      </c>
      <c r="T595" s="6" t="s">
        <v>476</v>
      </c>
      <c r="U595" s="6" t="s">
        <v>204</v>
      </c>
    </row>
    <row r="596" spans="1:21" s="42" customFormat="1" x14ac:dyDescent="0.2">
      <c r="A596" s="4" t="s">
        <v>666</v>
      </c>
      <c r="B596" s="4" t="s">
        <v>14</v>
      </c>
      <c r="C596" s="33" t="s">
        <v>15</v>
      </c>
      <c r="D596" s="5">
        <v>9.8750000000000001E-3</v>
      </c>
      <c r="E596" s="5">
        <v>0.14410470529158581</v>
      </c>
      <c r="F596" s="5">
        <v>2.9411136877536239E-2</v>
      </c>
      <c r="G596" s="5">
        <v>1.598085203564608E-2</v>
      </c>
      <c r="H596" s="5">
        <v>0.16024531585598659</v>
      </c>
      <c r="I596" s="5">
        <v>1.8738008719551651E-2</v>
      </c>
      <c r="J596" s="5">
        <v>0.25189502132358949</v>
      </c>
      <c r="K596" s="5">
        <v>0.50036960125523344</v>
      </c>
      <c r="L596" s="32" t="s">
        <v>15</v>
      </c>
      <c r="M596" s="32" t="s">
        <v>15</v>
      </c>
      <c r="N596" s="32" t="s">
        <v>15</v>
      </c>
      <c r="O596" s="32" t="s">
        <v>15</v>
      </c>
      <c r="P596" s="32" t="s">
        <v>15</v>
      </c>
      <c r="Q596" s="32" t="s">
        <v>15</v>
      </c>
      <c r="R596" s="32" t="s">
        <v>15</v>
      </c>
      <c r="S596" s="32" t="s">
        <v>60</v>
      </c>
      <c r="T596" s="6" t="s">
        <v>476</v>
      </c>
      <c r="U596" s="6" t="s">
        <v>204</v>
      </c>
    </row>
    <row r="597" spans="1:21" s="42" customFormat="1" x14ac:dyDescent="0.2">
      <c r="A597" s="4" t="s">
        <v>667</v>
      </c>
      <c r="B597" s="4" t="s">
        <v>14</v>
      </c>
      <c r="C597" s="33" t="s">
        <v>15</v>
      </c>
      <c r="D597" s="5">
        <v>9.4020000000000006E-3</v>
      </c>
      <c r="E597" s="5">
        <v>0.23137350677396251</v>
      </c>
      <c r="F597" s="5">
        <v>2.939256969266911E-2</v>
      </c>
      <c r="G597" s="5">
        <v>2.0648339196510952E-2</v>
      </c>
      <c r="H597" s="5">
        <v>0.23627189183954869</v>
      </c>
      <c r="I597" s="5">
        <v>2.1613669367113439E-2</v>
      </c>
      <c r="J597" s="5">
        <v>0.1212911438501498</v>
      </c>
      <c r="K597" s="5">
        <v>0.51473284421205001</v>
      </c>
      <c r="L597" s="32" t="s">
        <v>15</v>
      </c>
      <c r="M597" s="32" t="s">
        <v>60</v>
      </c>
      <c r="N597" s="32" t="s">
        <v>15</v>
      </c>
      <c r="O597" s="32" t="s">
        <v>60</v>
      </c>
      <c r="P597" s="32" t="s">
        <v>60</v>
      </c>
      <c r="Q597" s="32" t="s">
        <v>60</v>
      </c>
      <c r="R597" s="32" t="s">
        <v>15</v>
      </c>
      <c r="S597" s="32" t="s">
        <v>60</v>
      </c>
      <c r="T597" s="6" t="s">
        <v>476</v>
      </c>
      <c r="U597" s="6" t="s">
        <v>204</v>
      </c>
    </row>
    <row r="598" spans="1:21" s="42" customFormat="1" x14ac:dyDescent="0.2">
      <c r="A598" s="4" t="s">
        <v>668</v>
      </c>
      <c r="B598" s="4" t="s">
        <v>14</v>
      </c>
      <c r="C598" s="33" t="s">
        <v>15</v>
      </c>
      <c r="D598" s="5">
        <v>5.3220000000000003E-3</v>
      </c>
      <c r="E598" s="5">
        <v>0.193052019031316</v>
      </c>
      <c r="F598" s="5">
        <v>2.9379222390552379E-2</v>
      </c>
      <c r="G598" s="5">
        <v>2.5107062592188079E-2</v>
      </c>
      <c r="H598" s="5">
        <v>0.19725799053413959</v>
      </c>
      <c r="I598" s="5">
        <v>2.3157105269837729E-2</v>
      </c>
      <c r="J598" s="5">
        <v>0.16331484311679789</v>
      </c>
      <c r="K598" s="5">
        <v>0.52450916087586485</v>
      </c>
      <c r="L598" s="32" t="s">
        <v>15</v>
      </c>
      <c r="M598" s="32" t="s">
        <v>15</v>
      </c>
      <c r="N598" s="32" t="s">
        <v>15</v>
      </c>
      <c r="O598" s="32" t="s">
        <v>60</v>
      </c>
      <c r="P598" s="32" t="s">
        <v>60</v>
      </c>
      <c r="Q598" s="32" t="s">
        <v>60</v>
      </c>
      <c r="R598" s="32" t="s">
        <v>15</v>
      </c>
      <c r="S598" s="32" t="s">
        <v>60</v>
      </c>
      <c r="T598" s="6" t="s">
        <v>476</v>
      </c>
      <c r="U598" s="6" t="s">
        <v>204</v>
      </c>
    </row>
    <row r="599" spans="1:21" s="42" customFormat="1" x14ac:dyDescent="0.2">
      <c r="A599" s="4" t="s">
        <v>669</v>
      </c>
      <c r="B599" s="4" t="s">
        <v>220</v>
      </c>
      <c r="C599" s="33" t="s">
        <v>60</v>
      </c>
      <c r="D599" s="5">
        <v>1.8870000000000001E-2</v>
      </c>
      <c r="E599" s="5">
        <v>7.3426370447811889E-2</v>
      </c>
      <c r="F599" s="5">
        <v>2.9469490429489351E-2</v>
      </c>
      <c r="G599" s="5">
        <v>1.533864056873291E-2</v>
      </c>
      <c r="H599" s="5">
        <v>4.6274165142109733E-2</v>
      </c>
      <c r="I599" s="5">
        <v>1.388386005860939E-2</v>
      </c>
      <c r="J599" s="5">
        <v>0.39163179642092327</v>
      </c>
      <c r="K599" s="5">
        <v>0.49842608344574701</v>
      </c>
      <c r="L599" s="32" t="s">
        <v>15</v>
      </c>
      <c r="M599" s="32" t="s">
        <v>15</v>
      </c>
      <c r="N599" s="32" t="s">
        <v>15</v>
      </c>
      <c r="O599" s="32" t="s">
        <v>15</v>
      </c>
      <c r="P599" s="32" t="s">
        <v>15</v>
      </c>
      <c r="Q599" s="32" t="s">
        <v>15</v>
      </c>
      <c r="R599" s="32" t="s">
        <v>15</v>
      </c>
      <c r="S599" s="32" t="s">
        <v>15</v>
      </c>
      <c r="T599" s="6" t="s">
        <v>466</v>
      </c>
      <c r="U599" s="6" t="s">
        <v>204</v>
      </c>
    </row>
    <row r="600" spans="1:21" s="42" customFormat="1" x14ac:dyDescent="0.2">
      <c r="A600" s="4" t="s">
        <v>670</v>
      </c>
      <c r="B600" s="4" t="s">
        <v>220</v>
      </c>
      <c r="C600" s="33" t="s">
        <v>60</v>
      </c>
      <c r="D600" s="5">
        <v>7.4029999999999999E-2</v>
      </c>
      <c r="E600" s="5">
        <v>8.4966848738074821E-2</v>
      </c>
      <c r="F600" s="5">
        <v>2.951647263023258E-2</v>
      </c>
      <c r="G600" s="5">
        <v>1.8654514149653321E-2</v>
      </c>
      <c r="H600" s="5">
        <v>0.104250408662035</v>
      </c>
      <c r="I600" s="5">
        <v>1.6370534573878E-2</v>
      </c>
      <c r="J600" s="5">
        <v>0.32656440890794891</v>
      </c>
      <c r="K600" s="5">
        <v>0.48615205467108907</v>
      </c>
      <c r="L600" s="32" t="s">
        <v>60</v>
      </c>
      <c r="M600" s="32" t="s">
        <v>15</v>
      </c>
      <c r="N600" s="32" t="s">
        <v>15</v>
      </c>
      <c r="O600" s="32" t="s">
        <v>15</v>
      </c>
      <c r="P600" s="32" t="s">
        <v>15</v>
      </c>
      <c r="Q600" s="32" t="s">
        <v>15</v>
      </c>
      <c r="R600" s="32" t="s">
        <v>15</v>
      </c>
      <c r="S600" s="32" t="s">
        <v>15</v>
      </c>
      <c r="T600" s="6" t="s">
        <v>466</v>
      </c>
      <c r="U600" s="6" t="s">
        <v>204</v>
      </c>
    </row>
    <row r="601" spans="1:21" s="42" customFormat="1" x14ac:dyDescent="0.2">
      <c r="A601" s="4" t="s">
        <v>671</v>
      </c>
      <c r="B601" s="4" t="s">
        <v>220</v>
      </c>
      <c r="C601" s="33" t="s">
        <v>60</v>
      </c>
      <c r="D601" s="5">
        <v>1.848E-2</v>
      </c>
      <c r="E601" s="5">
        <v>0.1726544500004327</v>
      </c>
      <c r="F601" s="5">
        <v>2.9401991292123269E-2</v>
      </c>
      <c r="G601" s="5">
        <v>1.6881083341794639E-2</v>
      </c>
      <c r="H601" s="5">
        <v>0.17488259921834851</v>
      </c>
      <c r="I601" s="5">
        <v>1.7933167522717321E-2</v>
      </c>
      <c r="J601" s="5">
        <v>0.18740189443322161</v>
      </c>
      <c r="K601" s="5">
        <v>0.51073722316225767</v>
      </c>
      <c r="L601" s="32" t="s">
        <v>15</v>
      </c>
      <c r="M601" s="32" t="s">
        <v>15</v>
      </c>
      <c r="N601" s="32" t="s">
        <v>15</v>
      </c>
      <c r="O601" s="32" t="s">
        <v>15</v>
      </c>
      <c r="P601" s="32" t="s">
        <v>15</v>
      </c>
      <c r="Q601" s="32" t="s">
        <v>15</v>
      </c>
      <c r="R601" s="32" t="s">
        <v>15</v>
      </c>
      <c r="S601" s="32" t="s">
        <v>60</v>
      </c>
      <c r="T601" s="6" t="s">
        <v>564</v>
      </c>
      <c r="U601" s="6" t="s">
        <v>204</v>
      </c>
    </row>
    <row r="602" spans="1:21" s="42" customFormat="1" x14ac:dyDescent="0.2">
      <c r="A602" s="4" t="s">
        <v>672</v>
      </c>
      <c r="B602" s="4" t="s">
        <v>220</v>
      </c>
      <c r="C602" s="33" t="s">
        <v>60</v>
      </c>
      <c r="D602" s="5">
        <v>6.9940000000000002E-2</v>
      </c>
      <c r="E602" s="5">
        <v>0.14130349665550471</v>
      </c>
      <c r="F602" s="5">
        <v>2.9531637437743612E-2</v>
      </c>
      <c r="G602" s="5">
        <v>2.2289163136955829E-2</v>
      </c>
      <c r="H602" s="5">
        <v>9.2123679165788896E-2</v>
      </c>
      <c r="I602" s="5">
        <v>1.9353583474996761E-2</v>
      </c>
      <c r="J602" s="5">
        <v>0.28168963750825221</v>
      </c>
      <c r="K602" s="5">
        <v>0.48486290234669621</v>
      </c>
      <c r="L602" s="32" t="s">
        <v>60</v>
      </c>
      <c r="M602" s="32" t="s">
        <v>15</v>
      </c>
      <c r="N602" s="32" t="s">
        <v>15</v>
      </c>
      <c r="O602" s="32" t="s">
        <v>60</v>
      </c>
      <c r="P602" s="32" t="s">
        <v>15</v>
      </c>
      <c r="Q602" s="32" t="s">
        <v>15</v>
      </c>
      <c r="R602" s="32" t="s">
        <v>15</v>
      </c>
      <c r="S602" s="32" t="s">
        <v>15</v>
      </c>
      <c r="T602" s="6" t="s">
        <v>466</v>
      </c>
      <c r="U602" s="6" t="s">
        <v>204</v>
      </c>
    </row>
    <row r="603" spans="1:21" s="42" customFormat="1" x14ac:dyDescent="0.2">
      <c r="A603" s="4" t="s">
        <v>673</v>
      </c>
      <c r="B603" s="4" t="s">
        <v>220</v>
      </c>
      <c r="C603" s="33" t="s">
        <v>60</v>
      </c>
      <c r="D603" s="5">
        <v>7.9260000000000008E-3</v>
      </c>
      <c r="E603" s="5">
        <v>0.18917395548399871</v>
      </c>
      <c r="F603" s="5">
        <v>2.9435099565231961E-2</v>
      </c>
      <c r="G603" s="5">
        <v>1.689821532881304E-2</v>
      </c>
      <c r="H603" s="5">
        <v>0.20554891832694569</v>
      </c>
      <c r="I603" s="5">
        <v>1.8197565994059309E-2</v>
      </c>
      <c r="J603" s="5">
        <v>0.17751887360727781</v>
      </c>
      <c r="K603" s="5">
        <v>0.506259829114863</v>
      </c>
      <c r="L603" s="32" t="s">
        <v>15</v>
      </c>
      <c r="M603" s="32" t="s">
        <v>15</v>
      </c>
      <c r="N603" s="32" t="s">
        <v>15</v>
      </c>
      <c r="O603" s="32" t="s">
        <v>15</v>
      </c>
      <c r="P603" s="32" t="s">
        <v>60</v>
      </c>
      <c r="Q603" s="32" t="s">
        <v>15</v>
      </c>
      <c r="R603" s="32" t="s">
        <v>15</v>
      </c>
      <c r="S603" s="32" t="s">
        <v>60</v>
      </c>
      <c r="T603" s="6" t="s">
        <v>466</v>
      </c>
      <c r="U603" s="6" t="s">
        <v>204</v>
      </c>
    </row>
    <row r="604" spans="1:21" s="42" customFormat="1" x14ac:dyDescent="0.2">
      <c r="A604" s="4" t="s">
        <v>674</v>
      </c>
      <c r="B604" s="4" t="s">
        <v>220</v>
      </c>
      <c r="C604" s="33" t="s">
        <v>60</v>
      </c>
      <c r="D604" s="5">
        <v>1.191E-2</v>
      </c>
      <c r="E604" s="5">
        <v>0.14399645027746541</v>
      </c>
      <c r="F604" s="5">
        <v>2.948078274301533E-2</v>
      </c>
      <c r="G604" s="5">
        <v>1.593532279398914E-2</v>
      </c>
      <c r="H604" s="5">
        <v>0.21289159055854781</v>
      </c>
      <c r="I604" s="5">
        <v>1.8614590304366348E-2</v>
      </c>
      <c r="J604" s="5">
        <v>0.25377276924980818</v>
      </c>
      <c r="K604" s="5">
        <v>0.50673070340659676</v>
      </c>
      <c r="L604" s="32" t="s">
        <v>15</v>
      </c>
      <c r="M604" s="32" t="s">
        <v>15</v>
      </c>
      <c r="N604" s="32" t="s">
        <v>15</v>
      </c>
      <c r="O604" s="32" t="s">
        <v>15</v>
      </c>
      <c r="P604" s="32" t="s">
        <v>60</v>
      </c>
      <c r="Q604" s="32" t="s">
        <v>15</v>
      </c>
      <c r="R604" s="32" t="s">
        <v>15</v>
      </c>
      <c r="S604" s="32" t="s">
        <v>60</v>
      </c>
      <c r="T604" s="6" t="s">
        <v>466</v>
      </c>
      <c r="U604" s="6" t="s">
        <v>204</v>
      </c>
    </row>
    <row r="605" spans="1:21" s="42" customFormat="1" x14ac:dyDescent="0.2">
      <c r="A605" s="4" t="s">
        <v>675</v>
      </c>
      <c r="B605" s="4" t="s">
        <v>220</v>
      </c>
      <c r="C605" s="33" t="s">
        <v>60</v>
      </c>
      <c r="D605" s="5">
        <v>8.4019999999999997E-3</v>
      </c>
      <c r="E605" s="5">
        <v>0.1357899463667212</v>
      </c>
      <c r="F605" s="5">
        <v>2.9517146469247899E-2</v>
      </c>
      <c r="G605" s="5">
        <v>1.5651086471085419E-2</v>
      </c>
      <c r="H605" s="5">
        <v>9.862297114630833E-2</v>
      </c>
      <c r="I605" s="5">
        <v>1.6930262594146459E-2</v>
      </c>
      <c r="J605" s="5">
        <v>0.3050326896488133</v>
      </c>
      <c r="K605" s="5">
        <v>0.50858088431132809</v>
      </c>
      <c r="L605" s="32" t="s">
        <v>15</v>
      </c>
      <c r="M605" s="32" t="s">
        <v>15</v>
      </c>
      <c r="N605" s="32" t="s">
        <v>15</v>
      </c>
      <c r="O605" s="32" t="s">
        <v>15</v>
      </c>
      <c r="P605" s="32" t="s">
        <v>15</v>
      </c>
      <c r="Q605" s="32" t="s">
        <v>15</v>
      </c>
      <c r="R605" s="32" t="s">
        <v>15</v>
      </c>
      <c r="S605" s="32" t="s">
        <v>60</v>
      </c>
      <c r="T605" s="6" t="s">
        <v>466</v>
      </c>
      <c r="U605" s="6" t="s">
        <v>204</v>
      </c>
    </row>
    <row r="606" spans="1:21" s="42" customFormat="1" x14ac:dyDescent="0.2">
      <c r="A606" s="4" t="s">
        <v>676</v>
      </c>
      <c r="B606" s="4" t="s">
        <v>220</v>
      </c>
      <c r="C606" s="33" t="s">
        <v>60</v>
      </c>
      <c r="D606" s="5">
        <v>1.4500000000000002E-2</v>
      </c>
      <c r="E606" s="5">
        <v>0.4724931227041293</v>
      </c>
      <c r="F606" s="5">
        <v>2.9549074587414601E-2</v>
      </c>
      <c r="G606" s="5">
        <v>3.3554127178321617E-2</v>
      </c>
      <c r="H606" s="5">
        <v>0.80070349451064837</v>
      </c>
      <c r="I606" s="5">
        <v>2.9928506895258861E-2</v>
      </c>
      <c r="J606" s="5">
        <v>3.0993283360792531E-2</v>
      </c>
      <c r="K606" s="5">
        <v>0.49079540682476641</v>
      </c>
      <c r="L606" s="32" t="s">
        <v>15</v>
      </c>
      <c r="M606" s="32" t="s">
        <v>60</v>
      </c>
      <c r="N606" s="32" t="s">
        <v>15</v>
      </c>
      <c r="O606" s="32" t="s">
        <v>60</v>
      </c>
      <c r="P606" s="32" t="s">
        <v>60</v>
      </c>
      <c r="Q606" s="32" t="s">
        <v>60</v>
      </c>
      <c r="R606" s="32" t="s">
        <v>15</v>
      </c>
      <c r="S606" s="32" t="s">
        <v>15</v>
      </c>
      <c r="T606" s="6" t="s">
        <v>466</v>
      </c>
      <c r="U606" s="6" t="s">
        <v>204</v>
      </c>
    </row>
    <row r="607" spans="1:21" s="42" customFormat="1" x14ac:dyDescent="0.2">
      <c r="A607" s="4" t="s">
        <v>677</v>
      </c>
      <c r="B607" s="4" t="s">
        <v>220</v>
      </c>
      <c r="C607" s="33" t="s">
        <v>60</v>
      </c>
      <c r="D607" s="5">
        <v>8.9320000000000007E-3</v>
      </c>
      <c r="E607" s="5">
        <v>0.19212666126905481</v>
      </c>
      <c r="F607" s="5">
        <v>2.9431504420193419E-2</v>
      </c>
      <c r="G607" s="5">
        <v>3.01672296406192E-2</v>
      </c>
      <c r="H607" s="5">
        <v>0.1129186450521612</v>
      </c>
      <c r="I607" s="5">
        <v>1.9066446375363741E-2</v>
      </c>
      <c r="J607" s="5">
        <v>0.4415823290234418</v>
      </c>
      <c r="K607" s="5">
        <v>0.46421048431741258</v>
      </c>
      <c r="L607" s="32" t="s">
        <v>15</v>
      </c>
      <c r="M607" s="32" t="s">
        <v>15</v>
      </c>
      <c r="N607" s="32" t="s">
        <v>15</v>
      </c>
      <c r="O607" s="32" t="s">
        <v>60</v>
      </c>
      <c r="P607" s="32" t="s">
        <v>15</v>
      </c>
      <c r="Q607" s="32" t="s">
        <v>15</v>
      </c>
      <c r="R607" s="32" t="s">
        <v>15</v>
      </c>
      <c r="S607" s="32" t="s">
        <v>15</v>
      </c>
      <c r="T607" s="6" t="s">
        <v>466</v>
      </c>
      <c r="U607" s="6" t="s">
        <v>204</v>
      </c>
    </row>
    <row r="608" spans="1:21" s="42" customFormat="1" x14ac:dyDescent="0.2">
      <c r="A608" s="4" t="s">
        <v>678</v>
      </c>
      <c r="B608" s="4" t="s">
        <v>220</v>
      </c>
      <c r="C608" s="33" t="s">
        <v>60</v>
      </c>
      <c r="D608" s="5">
        <v>7.127E-2</v>
      </c>
      <c r="E608" s="5">
        <v>0.14923192073591171</v>
      </c>
      <c r="F608" s="5">
        <v>2.9495389417654141E-2</v>
      </c>
      <c r="G608" s="5">
        <v>1.921877628323378E-2</v>
      </c>
      <c r="H608" s="5">
        <v>0.21623204420913211</v>
      </c>
      <c r="I608" s="5">
        <v>2.0484872878627651E-2</v>
      </c>
      <c r="J608" s="5">
        <v>0.24296049420600879</v>
      </c>
      <c r="K608" s="5">
        <v>0.49245378474102319</v>
      </c>
      <c r="L608" s="32" t="s">
        <v>60</v>
      </c>
      <c r="M608" s="32" t="s">
        <v>15</v>
      </c>
      <c r="N608" s="32" t="s">
        <v>15</v>
      </c>
      <c r="O608" s="32" t="s">
        <v>15</v>
      </c>
      <c r="P608" s="32" t="s">
        <v>60</v>
      </c>
      <c r="Q608" s="32" t="s">
        <v>60</v>
      </c>
      <c r="R608" s="32" t="s">
        <v>15</v>
      </c>
      <c r="S608" s="32" t="s">
        <v>15</v>
      </c>
      <c r="T608" s="6" t="s">
        <v>476</v>
      </c>
      <c r="U608" s="6" t="s">
        <v>204</v>
      </c>
    </row>
    <row r="609" spans="1:21" s="42" customFormat="1" x14ac:dyDescent="0.2">
      <c r="A609" s="4" t="s">
        <v>679</v>
      </c>
      <c r="B609" s="4" t="s">
        <v>56</v>
      </c>
      <c r="C609" s="33" t="s">
        <v>60</v>
      </c>
      <c r="D609" s="5">
        <v>5.4879999999999998E-2</v>
      </c>
      <c r="E609" s="5">
        <v>0.21574790408443559</v>
      </c>
      <c r="F609" s="5">
        <v>2.95314873162093E-2</v>
      </c>
      <c r="G609" s="5">
        <v>2.0466308920485659E-2</v>
      </c>
      <c r="H609" s="5">
        <v>0.35286871119880808</v>
      </c>
      <c r="I609" s="5">
        <v>1.7326860453027119E-2</v>
      </c>
      <c r="J609" s="5">
        <v>0.27064715908388182</v>
      </c>
      <c r="K609" s="5">
        <v>0.48402727637253129</v>
      </c>
      <c r="L609" s="32" t="s">
        <v>60</v>
      </c>
      <c r="M609" s="32" t="s">
        <v>15</v>
      </c>
      <c r="N609" s="32" t="s">
        <v>15</v>
      </c>
      <c r="O609" s="32" t="s">
        <v>60</v>
      </c>
      <c r="P609" s="32" t="s">
        <v>60</v>
      </c>
      <c r="Q609" s="32" t="s">
        <v>15</v>
      </c>
      <c r="R609" s="32" t="s">
        <v>15</v>
      </c>
      <c r="S609" s="32" t="s">
        <v>15</v>
      </c>
      <c r="T609" s="6" t="s">
        <v>564</v>
      </c>
      <c r="U609" s="6" t="s">
        <v>204</v>
      </c>
    </row>
    <row r="610" spans="1:21" s="42" customFormat="1" x14ac:dyDescent="0.2">
      <c r="A610" s="4" t="s">
        <v>680</v>
      </c>
      <c r="B610" s="4" t="s">
        <v>56</v>
      </c>
      <c r="C610" s="33" t="s">
        <v>60</v>
      </c>
      <c r="D610" s="5">
        <v>6.0089999999999996E-3</v>
      </c>
      <c r="E610" s="5">
        <v>6.9893637867361483E-2</v>
      </c>
      <c r="F610" s="5">
        <v>2.9319894864083849E-2</v>
      </c>
      <c r="G610" s="5">
        <v>1.470003439703133E-2</v>
      </c>
      <c r="H610" s="5">
        <v>7.6679322848563949E-2</v>
      </c>
      <c r="I610" s="5">
        <v>1.531035577491344E-2</v>
      </c>
      <c r="J610" s="5">
        <v>0.30511851569627091</v>
      </c>
      <c r="K610" s="5">
        <v>0.50456561071749306</v>
      </c>
      <c r="L610" s="32" t="s">
        <v>15</v>
      </c>
      <c r="M610" s="32" t="s">
        <v>15</v>
      </c>
      <c r="N610" s="32" t="s">
        <v>15</v>
      </c>
      <c r="O610" s="32" t="s">
        <v>15</v>
      </c>
      <c r="P610" s="32" t="s">
        <v>15</v>
      </c>
      <c r="Q610" s="32" t="s">
        <v>15</v>
      </c>
      <c r="R610" s="32" t="s">
        <v>15</v>
      </c>
      <c r="S610" s="32" t="s">
        <v>60</v>
      </c>
      <c r="T610" s="6" t="s">
        <v>564</v>
      </c>
      <c r="U610" s="6" t="s">
        <v>204</v>
      </c>
    </row>
    <row r="611" spans="1:21" s="42" customFormat="1" x14ac:dyDescent="0.2">
      <c r="A611" s="4" t="s">
        <v>681</v>
      </c>
      <c r="B611" s="4" t="s">
        <v>56</v>
      </c>
      <c r="C611" s="33" t="s">
        <v>60</v>
      </c>
      <c r="D611" s="5">
        <v>3.0089999999999999E-2</v>
      </c>
      <c r="E611" s="5">
        <v>7.1950369606231607E-2</v>
      </c>
      <c r="F611" s="5">
        <v>2.9454179129125471E-2</v>
      </c>
      <c r="G611" s="5">
        <v>1.1998351218309901E-2</v>
      </c>
      <c r="H611" s="5">
        <v>0.1101537858696007</v>
      </c>
      <c r="I611" s="5">
        <v>1.5883674237855559E-2</v>
      </c>
      <c r="J611" s="5">
        <v>0.32235617054817212</v>
      </c>
      <c r="K611" s="5">
        <v>0.49722812272100758</v>
      </c>
      <c r="L611" s="32" t="s">
        <v>60</v>
      </c>
      <c r="M611" s="32" t="s">
        <v>15</v>
      </c>
      <c r="N611" s="32" t="s">
        <v>15</v>
      </c>
      <c r="O611" s="32" t="s">
        <v>15</v>
      </c>
      <c r="P611" s="32" t="s">
        <v>15</v>
      </c>
      <c r="Q611" s="32" t="s">
        <v>15</v>
      </c>
      <c r="R611" s="32" t="s">
        <v>15</v>
      </c>
      <c r="S611" s="32" t="s">
        <v>15</v>
      </c>
      <c r="T611" s="6" t="s">
        <v>466</v>
      </c>
      <c r="U611" s="6" t="s">
        <v>204</v>
      </c>
    </row>
    <row r="612" spans="1:21" s="42" customFormat="1" x14ac:dyDescent="0.2">
      <c r="A612" s="4" t="s">
        <v>682</v>
      </c>
      <c r="B612" s="4" t="s">
        <v>56</v>
      </c>
      <c r="C612" s="33" t="s">
        <v>60</v>
      </c>
      <c r="D612" s="5">
        <v>1.4839999999999999E-2</v>
      </c>
      <c r="E612" s="5">
        <v>0.16018348988734721</v>
      </c>
      <c r="F612" s="5">
        <v>2.934321730556573E-2</v>
      </c>
      <c r="G612" s="5">
        <v>1.548258284302929E-2</v>
      </c>
      <c r="H612" s="5">
        <v>0.1008425582891735</v>
      </c>
      <c r="I612" s="5">
        <v>1.6863693442742939E-2</v>
      </c>
      <c r="J612" s="5">
        <v>0.32042212017442168</v>
      </c>
      <c r="K612" s="5">
        <v>0.49925414432579829</v>
      </c>
      <c r="L612" s="32" t="s">
        <v>15</v>
      </c>
      <c r="M612" s="32" t="s">
        <v>15</v>
      </c>
      <c r="N612" s="32" t="s">
        <v>15</v>
      </c>
      <c r="O612" s="32" t="s">
        <v>15</v>
      </c>
      <c r="P612" s="32" t="s">
        <v>15</v>
      </c>
      <c r="Q612" s="32" t="s">
        <v>15</v>
      </c>
      <c r="R612" s="32" t="s">
        <v>15</v>
      </c>
      <c r="S612" s="32" t="s">
        <v>60</v>
      </c>
      <c r="T612" s="6" t="s">
        <v>466</v>
      </c>
      <c r="U612" s="6" t="s">
        <v>204</v>
      </c>
    </row>
    <row r="613" spans="1:21" s="42" customFormat="1" x14ac:dyDescent="0.2">
      <c r="A613" s="4" t="s">
        <v>683</v>
      </c>
      <c r="B613" s="4" t="s">
        <v>56</v>
      </c>
      <c r="C613" s="33" t="s">
        <v>60</v>
      </c>
      <c r="D613" s="5">
        <v>8.855E-3</v>
      </c>
      <c r="E613" s="5">
        <v>7.3888756230914801E-2</v>
      </c>
      <c r="F613" s="5">
        <v>2.935495098887874E-2</v>
      </c>
      <c r="G613" s="5">
        <v>3.6179131500126582E-2</v>
      </c>
      <c r="H613" s="5">
        <v>5.2407634344210821E-2</v>
      </c>
      <c r="I613" s="5">
        <v>2.4250358764270681E-2</v>
      </c>
      <c r="J613" s="5">
        <v>0.36396204063147958</v>
      </c>
      <c r="K613" s="5">
        <v>0.46128809689145028</v>
      </c>
      <c r="L613" s="32" t="s">
        <v>15</v>
      </c>
      <c r="M613" s="32" t="s">
        <v>15</v>
      </c>
      <c r="N613" s="32" t="s">
        <v>15</v>
      </c>
      <c r="O613" s="32" t="s">
        <v>60</v>
      </c>
      <c r="P613" s="32" t="s">
        <v>15</v>
      </c>
      <c r="Q613" s="32" t="s">
        <v>60</v>
      </c>
      <c r="R613" s="32" t="s">
        <v>15</v>
      </c>
      <c r="S613" s="32" t="s">
        <v>15</v>
      </c>
      <c r="T613" s="6" t="s">
        <v>605</v>
      </c>
      <c r="U613" s="6" t="s">
        <v>204</v>
      </c>
    </row>
    <row r="614" spans="1:21" s="42" customFormat="1" x14ac:dyDescent="0.2">
      <c r="A614" s="4" t="s">
        <v>684</v>
      </c>
      <c r="B614" s="4" t="s">
        <v>56</v>
      </c>
      <c r="C614" s="33" t="s">
        <v>60</v>
      </c>
      <c r="D614" s="5">
        <v>9.2530000000000008E-3</v>
      </c>
      <c r="E614" s="5">
        <v>0.15804291049030669</v>
      </c>
      <c r="F614" s="5">
        <v>2.931728505343931E-2</v>
      </c>
      <c r="G614" s="5">
        <v>1.7968420194665539E-2</v>
      </c>
      <c r="H614" s="5">
        <v>0.16647534835187741</v>
      </c>
      <c r="I614" s="5">
        <v>2.0212263043350401E-2</v>
      </c>
      <c r="J614" s="5">
        <v>0.21083079277150099</v>
      </c>
      <c r="K614" s="5">
        <v>0.51160662986338246</v>
      </c>
      <c r="L614" s="32" t="s">
        <v>15</v>
      </c>
      <c r="M614" s="32" t="s">
        <v>15</v>
      </c>
      <c r="N614" s="32" t="s">
        <v>15</v>
      </c>
      <c r="O614" s="32" t="s">
        <v>15</v>
      </c>
      <c r="P614" s="32" t="s">
        <v>15</v>
      </c>
      <c r="Q614" s="32" t="s">
        <v>60</v>
      </c>
      <c r="R614" s="32" t="s">
        <v>15</v>
      </c>
      <c r="S614" s="32" t="s">
        <v>60</v>
      </c>
      <c r="T614" s="6" t="s">
        <v>466</v>
      </c>
      <c r="U614" s="6" t="s">
        <v>204</v>
      </c>
    </row>
    <row r="615" spans="1:21" s="42" customFormat="1" x14ac:dyDescent="0.2">
      <c r="A615" s="4" t="s">
        <v>685</v>
      </c>
      <c r="B615" s="4" t="s">
        <v>56</v>
      </c>
      <c r="C615" s="33" t="s">
        <v>60</v>
      </c>
      <c r="D615" s="5">
        <v>6.3200000000000001E-3</v>
      </c>
      <c r="E615" s="5">
        <v>0.26801911967907982</v>
      </c>
      <c r="F615" s="5">
        <v>2.9342741107520678E-2</v>
      </c>
      <c r="G615" s="5">
        <v>2.2509915367780641E-2</v>
      </c>
      <c r="H615" s="5">
        <v>0.24750977151689779</v>
      </c>
      <c r="I615" s="5">
        <v>2.3194231729926091E-2</v>
      </c>
      <c r="J615" s="5">
        <v>7.8223243726265462E-2</v>
      </c>
      <c r="K615" s="5">
        <v>0.5180555263530664</v>
      </c>
      <c r="L615" s="32" t="s">
        <v>15</v>
      </c>
      <c r="M615" s="32" t="s">
        <v>60</v>
      </c>
      <c r="N615" s="32" t="s">
        <v>15</v>
      </c>
      <c r="O615" s="32" t="s">
        <v>60</v>
      </c>
      <c r="P615" s="32" t="s">
        <v>60</v>
      </c>
      <c r="Q615" s="32" t="s">
        <v>60</v>
      </c>
      <c r="R615" s="32" t="s">
        <v>15</v>
      </c>
      <c r="S615" s="32" t="s">
        <v>60</v>
      </c>
      <c r="T615" s="6" t="s">
        <v>466</v>
      </c>
      <c r="U615" s="6" t="s">
        <v>204</v>
      </c>
    </row>
    <row r="616" spans="1:21" s="42" customFormat="1" x14ac:dyDescent="0.2">
      <c r="A616" s="4" t="s">
        <v>686</v>
      </c>
      <c r="B616" s="4" t="s">
        <v>56</v>
      </c>
      <c r="C616" s="33" t="s">
        <v>60</v>
      </c>
      <c r="D616" s="5">
        <v>9.5429999999999994E-3</v>
      </c>
      <c r="E616" s="5">
        <v>6.9213588634553347E-2</v>
      </c>
      <c r="F616" s="5">
        <v>2.9291925644695491E-2</v>
      </c>
      <c r="G616" s="5">
        <v>1.299178984125394E-2</v>
      </c>
      <c r="H616" s="5">
        <v>7.3916133416527294E-2</v>
      </c>
      <c r="I616" s="5">
        <v>1.4367987534372731E-2</v>
      </c>
      <c r="J616" s="5">
        <v>0.30648490295634712</v>
      </c>
      <c r="K616" s="5">
        <v>0.4920280179879421</v>
      </c>
      <c r="L616" s="32" t="s">
        <v>15</v>
      </c>
      <c r="M616" s="32" t="s">
        <v>15</v>
      </c>
      <c r="N616" s="32" t="s">
        <v>15</v>
      </c>
      <c r="O616" s="32" t="s">
        <v>15</v>
      </c>
      <c r="P616" s="32" t="s">
        <v>15</v>
      </c>
      <c r="Q616" s="32" t="s">
        <v>15</v>
      </c>
      <c r="R616" s="32" t="s">
        <v>15</v>
      </c>
      <c r="S616" s="32" t="s">
        <v>15</v>
      </c>
      <c r="T616" s="6" t="s">
        <v>605</v>
      </c>
      <c r="U616" s="6" t="s">
        <v>204</v>
      </c>
    </row>
    <row r="617" spans="1:21" s="42" customFormat="1" x14ac:dyDescent="0.2">
      <c r="A617" s="4" t="s">
        <v>687</v>
      </c>
      <c r="B617" s="4" t="s">
        <v>56</v>
      </c>
      <c r="C617" s="33" t="s">
        <v>60</v>
      </c>
      <c r="D617" s="5">
        <v>5.1710000000000002E-3</v>
      </c>
      <c r="E617" s="5">
        <v>4.3126955516607932E-2</v>
      </c>
      <c r="F617" s="5">
        <v>2.937881170159903E-2</v>
      </c>
      <c r="G617" s="5">
        <v>1.4889415101999081E-2</v>
      </c>
      <c r="H617" s="5">
        <v>5.6588734950870787E-2</v>
      </c>
      <c r="I617" s="5">
        <v>1.7175016455658491E-2</v>
      </c>
      <c r="J617" s="5">
        <v>0.33827921363826441</v>
      </c>
      <c r="K617" s="5">
        <v>0.50333681723532209</v>
      </c>
      <c r="L617" s="32" t="s">
        <v>15</v>
      </c>
      <c r="M617" s="32" t="s">
        <v>15</v>
      </c>
      <c r="N617" s="32" t="s">
        <v>15</v>
      </c>
      <c r="O617" s="32" t="s">
        <v>15</v>
      </c>
      <c r="P617" s="32" t="s">
        <v>15</v>
      </c>
      <c r="Q617" s="32" t="s">
        <v>15</v>
      </c>
      <c r="R617" s="32" t="s">
        <v>15</v>
      </c>
      <c r="S617" s="32" t="s">
        <v>60</v>
      </c>
      <c r="T617" s="6" t="s">
        <v>605</v>
      </c>
      <c r="U617" s="6" t="s">
        <v>204</v>
      </c>
    </row>
    <row r="618" spans="1:21" s="42" customFormat="1" x14ac:dyDescent="0.2">
      <c r="A618" s="4" t="s">
        <v>688</v>
      </c>
      <c r="B618" s="4" t="s">
        <v>56</v>
      </c>
      <c r="C618" s="33" t="s">
        <v>60</v>
      </c>
      <c r="D618" s="5">
        <v>8.7189999999999993E-3</v>
      </c>
      <c r="E618" s="5">
        <v>0.20706471183800559</v>
      </c>
      <c r="F618" s="5">
        <v>2.9362949385761779E-2</v>
      </c>
      <c r="G618" s="5">
        <v>2.1907406974052881E-2</v>
      </c>
      <c r="H618" s="5">
        <v>0.22700808263335109</v>
      </c>
      <c r="I618" s="5">
        <v>2.2223331129968819E-2</v>
      </c>
      <c r="J618" s="5">
        <v>0.15315126165424481</v>
      </c>
      <c r="K618" s="5">
        <v>0.51723849913797315</v>
      </c>
      <c r="L618" s="32" t="s">
        <v>15</v>
      </c>
      <c r="M618" s="32" t="s">
        <v>15</v>
      </c>
      <c r="N618" s="32" t="s">
        <v>15</v>
      </c>
      <c r="O618" s="32" t="s">
        <v>60</v>
      </c>
      <c r="P618" s="32" t="s">
        <v>60</v>
      </c>
      <c r="Q618" s="32" t="s">
        <v>60</v>
      </c>
      <c r="R618" s="32" t="s">
        <v>15</v>
      </c>
      <c r="S618" s="32" t="s">
        <v>60</v>
      </c>
      <c r="T618" s="6" t="s">
        <v>605</v>
      </c>
      <c r="U618" s="6" t="s">
        <v>204</v>
      </c>
    </row>
    <row r="619" spans="1:21" s="42" customFormat="1" x14ac:dyDescent="0.2">
      <c r="A619" s="4" t="s">
        <v>689</v>
      </c>
      <c r="B619" s="4" t="s">
        <v>56</v>
      </c>
      <c r="C619" s="33" t="s">
        <v>60</v>
      </c>
      <c r="D619" s="5">
        <v>5.8499999999999993E-3</v>
      </c>
      <c r="E619" s="5">
        <v>0.15664488418145689</v>
      </c>
      <c r="F619" s="5">
        <v>2.9367275364836611E-2</v>
      </c>
      <c r="G619" s="5">
        <v>1.8244240084343451E-2</v>
      </c>
      <c r="H619" s="5">
        <v>0.146954165891688</v>
      </c>
      <c r="I619" s="5">
        <v>1.8959792592597748E-2</v>
      </c>
      <c r="J619" s="5">
        <v>0.20359998232490009</v>
      </c>
      <c r="K619" s="5">
        <v>0.51242384412531339</v>
      </c>
      <c r="L619" s="32" t="s">
        <v>15</v>
      </c>
      <c r="M619" s="32" t="s">
        <v>15</v>
      </c>
      <c r="N619" s="32" t="s">
        <v>15</v>
      </c>
      <c r="O619" s="32" t="s">
        <v>15</v>
      </c>
      <c r="P619" s="32" t="s">
        <v>15</v>
      </c>
      <c r="Q619" s="32" t="s">
        <v>15</v>
      </c>
      <c r="R619" s="32" t="s">
        <v>15</v>
      </c>
      <c r="S619" s="32" t="s">
        <v>60</v>
      </c>
      <c r="T619" s="6" t="s">
        <v>605</v>
      </c>
      <c r="U619" s="6" t="s">
        <v>204</v>
      </c>
    </row>
    <row r="620" spans="1:21" s="42" customFormat="1" x14ac:dyDescent="0.2">
      <c r="A620" s="4" t="s">
        <v>690</v>
      </c>
      <c r="B620" s="4" t="s">
        <v>56</v>
      </c>
      <c r="C620" s="33" t="s">
        <v>60</v>
      </c>
      <c r="D620" s="5">
        <v>1.474E-2</v>
      </c>
      <c r="E620" s="5">
        <v>8.7494772295673179E-2</v>
      </c>
      <c r="F620" s="5">
        <v>2.9415607391778769E-2</v>
      </c>
      <c r="G620" s="5">
        <v>2.163681072100157E-2</v>
      </c>
      <c r="H620" s="5">
        <v>5.6727104757124287E-2</v>
      </c>
      <c r="I620" s="5">
        <v>1.8740893630788041E-2</v>
      </c>
      <c r="J620" s="5">
        <v>0.37661346332079298</v>
      </c>
      <c r="K620" s="5">
        <v>0.5084009881650815</v>
      </c>
      <c r="L620" s="32" t="s">
        <v>15</v>
      </c>
      <c r="M620" s="32" t="s">
        <v>15</v>
      </c>
      <c r="N620" s="32" t="s">
        <v>15</v>
      </c>
      <c r="O620" s="32" t="s">
        <v>60</v>
      </c>
      <c r="P620" s="32" t="s">
        <v>15</v>
      </c>
      <c r="Q620" s="32" t="s">
        <v>15</v>
      </c>
      <c r="R620" s="32" t="s">
        <v>15</v>
      </c>
      <c r="S620" s="32" t="s">
        <v>60</v>
      </c>
      <c r="T620" s="6" t="s">
        <v>476</v>
      </c>
      <c r="U620" s="6" t="s">
        <v>204</v>
      </c>
    </row>
    <row r="621" spans="1:21" s="42" customFormat="1" x14ac:dyDescent="0.2">
      <c r="A621" s="4" t="s">
        <v>691</v>
      </c>
      <c r="B621" s="4" t="s">
        <v>56</v>
      </c>
      <c r="C621" s="33" t="s">
        <v>60</v>
      </c>
      <c r="D621" s="5">
        <v>7.5490000000000002E-3</v>
      </c>
      <c r="E621" s="5">
        <v>8.2672699313774342E-2</v>
      </c>
      <c r="F621" s="5">
        <v>2.9284862922080941E-2</v>
      </c>
      <c r="G621" s="5">
        <v>1.6512530121407801E-2</v>
      </c>
      <c r="H621" s="5">
        <v>6.8173718381042497E-2</v>
      </c>
      <c r="I621" s="5">
        <v>1.536587393140057E-2</v>
      </c>
      <c r="J621" s="5">
        <v>0.32932599528786699</v>
      </c>
      <c r="K621" s="5">
        <v>0.50148753990352168</v>
      </c>
      <c r="L621" s="32" t="s">
        <v>15</v>
      </c>
      <c r="M621" s="32" t="s">
        <v>15</v>
      </c>
      <c r="N621" s="32" t="s">
        <v>15</v>
      </c>
      <c r="O621" s="32" t="s">
        <v>15</v>
      </c>
      <c r="P621" s="32" t="s">
        <v>15</v>
      </c>
      <c r="Q621" s="32" t="s">
        <v>15</v>
      </c>
      <c r="R621" s="32" t="s">
        <v>15</v>
      </c>
      <c r="S621" s="32" t="s">
        <v>60</v>
      </c>
      <c r="T621" s="6" t="s">
        <v>605</v>
      </c>
      <c r="U621" s="6" t="s">
        <v>204</v>
      </c>
    </row>
    <row r="622" spans="1:21" s="42" customFormat="1" x14ac:dyDescent="0.2">
      <c r="A622" s="4" t="s">
        <v>692</v>
      </c>
      <c r="B622" s="4" t="s">
        <v>56</v>
      </c>
      <c r="C622" s="33" t="s">
        <v>60</v>
      </c>
      <c r="D622" s="5">
        <v>2.4330000000000004E-2</v>
      </c>
      <c r="E622" s="5">
        <v>0.14715611982528151</v>
      </c>
      <c r="F622" s="5">
        <v>2.9353099483424901E-2</v>
      </c>
      <c r="G622" s="5">
        <v>1.7489309551025831E-2</v>
      </c>
      <c r="H622" s="5">
        <v>9.8823142200073155E-2</v>
      </c>
      <c r="I622" s="5">
        <v>1.683725713871689E-2</v>
      </c>
      <c r="J622" s="5">
        <v>0.52097166441593679</v>
      </c>
      <c r="K622" s="5">
        <v>0.4786416879667702</v>
      </c>
      <c r="L622" s="32" t="s">
        <v>60</v>
      </c>
      <c r="M622" s="32" t="s">
        <v>15</v>
      </c>
      <c r="N622" s="32" t="s">
        <v>15</v>
      </c>
      <c r="O622" s="32" t="s">
        <v>15</v>
      </c>
      <c r="P622" s="32" t="s">
        <v>15</v>
      </c>
      <c r="Q622" s="32" t="s">
        <v>15</v>
      </c>
      <c r="R622" s="32" t="s">
        <v>60</v>
      </c>
      <c r="S622" s="32" t="s">
        <v>15</v>
      </c>
      <c r="T622" s="6" t="s">
        <v>605</v>
      </c>
      <c r="U622" s="6" t="s">
        <v>204</v>
      </c>
    </row>
    <row r="623" spans="1:21" s="42" customFormat="1" x14ac:dyDescent="0.2">
      <c r="A623" s="4" t="s">
        <v>693</v>
      </c>
      <c r="B623" s="4" t="s">
        <v>56</v>
      </c>
      <c r="C623" s="33" t="s">
        <v>60</v>
      </c>
      <c r="D623" s="5">
        <v>0</v>
      </c>
      <c r="E623" s="5">
        <v>0.18095132052334961</v>
      </c>
      <c r="F623" s="5">
        <v>2.9372315883681339E-2</v>
      </c>
      <c r="G623" s="5">
        <v>1.606042009765624E-2</v>
      </c>
      <c r="H623" s="5">
        <v>0.18807910120480331</v>
      </c>
      <c r="I623" s="5">
        <v>1.752329183328805E-2</v>
      </c>
      <c r="J623" s="5">
        <v>0.1950845570782784</v>
      </c>
      <c r="K623" s="5">
        <v>0.50233290511737694</v>
      </c>
      <c r="L623" s="32" t="s">
        <v>15</v>
      </c>
      <c r="M623" s="32" t="s">
        <v>15</v>
      </c>
      <c r="N623" s="32" t="s">
        <v>15</v>
      </c>
      <c r="O623" s="32" t="s">
        <v>15</v>
      </c>
      <c r="P623" s="32" t="s">
        <v>60</v>
      </c>
      <c r="Q623" s="32" t="s">
        <v>15</v>
      </c>
      <c r="R623" s="32" t="s">
        <v>15</v>
      </c>
      <c r="S623" s="32" t="s">
        <v>60</v>
      </c>
      <c r="T623" s="6" t="s">
        <v>642</v>
      </c>
      <c r="U623" s="6" t="s">
        <v>204</v>
      </c>
    </row>
    <row r="624" spans="1:21" s="42" customFormat="1" x14ac:dyDescent="0.2">
      <c r="A624" s="4" t="s">
        <v>694</v>
      </c>
      <c r="B624" s="4" t="s">
        <v>56</v>
      </c>
      <c r="C624" s="33" t="s">
        <v>60</v>
      </c>
      <c r="D624" s="5">
        <v>1.149E-2</v>
      </c>
      <c r="E624" s="5">
        <v>0.13685246538032911</v>
      </c>
      <c r="F624" s="5">
        <v>2.9366954579706141E-2</v>
      </c>
      <c r="G624" s="5">
        <v>1.5751625066102021E-2</v>
      </c>
      <c r="H624" s="5">
        <v>0.1659221862768851</v>
      </c>
      <c r="I624" s="5">
        <v>1.9223009721514191E-2</v>
      </c>
      <c r="J624" s="5">
        <v>0.2535069525325101</v>
      </c>
      <c r="K624" s="5">
        <v>0.50102666868949453</v>
      </c>
      <c r="L624" s="32" t="s">
        <v>15</v>
      </c>
      <c r="M624" s="32" t="s">
        <v>15</v>
      </c>
      <c r="N624" s="32" t="s">
        <v>15</v>
      </c>
      <c r="O624" s="32" t="s">
        <v>15</v>
      </c>
      <c r="P624" s="32" t="s">
        <v>15</v>
      </c>
      <c r="Q624" s="32" t="s">
        <v>15</v>
      </c>
      <c r="R624" s="32" t="s">
        <v>15</v>
      </c>
      <c r="S624" s="32" t="s">
        <v>60</v>
      </c>
      <c r="T624" s="6" t="s">
        <v>476</v>
      </c>
      <c r="U624" s="6" t="s">
        <v>204</v>
      </c>
    </row>
    <row r="625" spans="1:21" s="42" customFormat="1" x14ac:dyDescent="0.2">
      <c r="A625" s="4" t="s">
        <v>695</v>
      </c>
      <c r="B625" s="4" t="s">
        <v>56</v>
      </c>
      <c r="C625" s="33" t="s">
        <v>60</v>
      </c>
      <c r="D625" s="5">
        <v>1.2959999999999998E-2</v>
      </c>
      <c r="E625" s="5">
        <v>0.2695055531498316</v>
      </c>
      <c r="F625" s="5">
        <v>2.9421719304050489E-2</v>
      </c>
      <c r="G625" s="5">
        <v>2.0991570401500199E-2</v>
      </c>
      <c r="H625" s="5">
        <v>0.30646837361702273</v>
      </c>
      <c r="I625" s="5">
        <v>2.2848085652815299E-2</v>
      </c>
      <c r="J625" s="5">
        <v>9.3040617322466726E-2</v>
      </c>
      <c r="K625" s="5">
        <v>0.51236164166276998</v>
      </c>
      <c r="L625" s="32" t="s">
        <v>15</v>
      </c>
      <c r="M625" s="32" t="s">
        <v>60</v>
      </c>
      <c r="N625" s="32" t="s">
        <v>15</v>
      </c>
      <c r="O625" s="32" t="s">
        <v>60</v>
      </c>
      <c r="P625" s="32" t="s">
        <v>60</v>
      </c>
      <c r="Q625" s="32" t="s">
        <v>60</v>
      </c>
      <c r="R625" s="32" t="s">
        <v>15</v>
      </c>
      <c r="S625" s="32" t="s">
        <v>60</v>
      </c>
      <c r="T625" s="6" t="s">
        <v>476</v>
      </c>
      <c r="U625" s="6" t="s">
        <v>204</v>
      </c>
    </row>
    <row r="626" spans="1:21" s="42" customFormat="1" x14ac:dyDescent="0.2">
      <c r="A626" s="4" t="s">
        <v>696</v>
      </c>
      <c r="B626" s="4" t="s">
        <v>56</v>
      </c>
      <c r="C626" s="33" t="s">
        <v>60</v>
      </c>
      <c r="D626" s="5">
        <v>1.0549999999999999E-2</v>
      </c>
      <c r="E626" s="5">
        <v>7.8753687013054616E-2</v>
      </c>
      <c r="F626" s="5">
        <v>2.9398526104292739E-2</v>
      </c>
      <c r="G626" s="5">
        <v>1.2971667227281171E-2</v>
      </c>
      <c r="H626" s="5">
        <v>7.8494886990502083E-2</v>
      </c>
      <c r="I626" s="5">
        <v>1.7057011556007251E-2</v>
      </c>
      <c r="J626" s="5">
        <v>0.30909827372115112</v>
      </c>
      <c r="K626" s="5">
        <v>0.49766959322063548</v>
      </c>
      <c r="L626" s="32" t="s">
        <v>15</v>
      </c>
      <c r="M626" s="32" t="s">
        <v>15</v>
      </c>
      <c r="N626" s="32" t="s">
        <v>15</v>
      </c>
      <c r="O626" s="32" t="s">
        <v>15</v>
      </c>
      <c r="P626" s="32" t="s">
        <v>15</v>
      </c>
      <c r="Q626" s="32" t="s">
        <v>15</v>
      </c>
      <c r="R626" s="32" t="s">
        <v>15</v>
      </c>
      <c r="S626" s="32" t="s">
        <v>15</v>
      </c>
      <c r="T626" s="6" t="s">
        <v>476</v>
      </c>
      <c r="U626" s="6" t="s">
        <v>204</v>
      </c>
    </row>
    <row r="627" spans="1:21" s="42" customFormat="1" x14ac:dyDescent="0.2">
      <c r="A627" s="4" t="s">
        <v>697</v>
      </c>
      <c r="B627" s="4" t="s">
        <v>56</v>
      </c>
      <c r="C627" s="33" t="s">
        <v>60</v>
      </c>
      <c r="D627" s="5">
        <v>1.06E-2</v>
      </c>
      <c r="E627" s="5">
        <v>0.19379798937925491</v>
      </c>
      <c r="F627" s="5">
        <v>2.944092255513573E-2</v>
      </c>
      <c r="G627" s="5">
        <v>2.1539291605616871E-2</v>
      </c>
      <c r="H627" s="5">
        <v>0.1092984167639923</v>
      </c>
      <c r="I627" s="5">
        <v>1.9539675345466311E-2</v>
      </c>
      <c r="J627" s="5">
        <v>0.54464857573777392</v>
      </c>
      <c r="K627" s="5">
        <v>0.48350092428296992</v>
      </c>
      <c r="L627" s="32" t="s">
        <v>15</v>
      </c>
      <c r="M627" s="32" t="s">
        <v>15</v>
      </c>
      <c r="N627" s="32" t="s">
        <v>15</v>
      </c>
      <c r="O627" s="32" t="s">
        <v>60</v>
      </c>
      <c r="P627" s="32" t="s">
        <v>15</v>
      </c>
      <c r="Q627" s="32" t="s">
        <v>60</v>
      </c>
      <c r="R627" s="32" t="s">
        <v>60</v>
      </c>
      <c r="S627" s="32" t="s">
        <v>15</v>
      </c>
      <c r="T627" s="6" t="s">
        <v>476</v>
      </c>
      <c r="U627" s="6" t="s">
        <v>204</v>
      </c>
    </row>
    <row r="628" spans="1:21" s="42" customFormat="1" x14ac:dyDescent="0.2">
      <c r="A628" s="4" t="s">
        <v>698</v>
      </c>
      <c r="B628" s="4" t="s">
        <v>56</v>
      </c>
      <c r="C628" s="33" t="s">
        <v>60</v>
      </c>
      <c r="D628" s="5">
        <v>0</v>
      </c>
      <c r="E628" s="5">
        <v>0.2051912283675342</v>
      </c>
      <c r="F628" s="5">
        <v>2.9278011607166018E-2</v>
      </c>
      <c r="G628" s="5">
        <v>1.9217343918948551E-2</v>
      </c>
      <c r="H628" s="5">
        <v>0.1986885331843832</v>
      </c>
      <c r="I628" s="5">
        <v>1.98922148482891E-2</v>
      </c>
      <c r="J628" s="5">
        <v>0.14976540818805451</v>
      </c>
      <c r="K628" s="5">
        <v>0.51407189738428105</v>
      </c>
      <c r="L628" s="32" t="s">
        <v>15</v>
      </c>
      <c r="M628" s="32" t="s">
        <v>15</v>
      </c>
      <c r="N628" s="32" t="s">
        <v>15</v>
      </c>
      <c r="O628" s="32" t="s">
        <v>15</v>
      </c>
      <c r="P628" s="32" t="s">
        <v>60</v>
      </c>
      <c r="Q628" s="32" t="s">
        <v>60</v>
      </c>
      <c r="R628" s="32" t="s">
        <v>15</v>
      </c>
      <c r="S628" s="32" t="s">
        <v>60</v>
      </c>
      <c r="T628" s="6" t="s">
        <v>476</v>
      </c>
      <c r="U628" s="6" t="s">
        <v>204</v>
      </c>
    </row>
    <row r="629" spans="1:21" s="42" customFormat="1" x14ac:dyDescent="0.2">
      <c r="A629" s="4" t="s">
        <v>699</v>
      </c>
      <c r="B629" s="4" t="s">
        <v>95</v>
      </c>
      <c r="C629" s="33" t="s">
        <v>60</v>
      </c>
      <c r="D629" s="5">
        <v>6.0470000000000003E-2</v>
      </c>
      <c r="E629" s="5">
        <v>0.19062275630365061</v>
      </c>
      <c r="F629" s="5">
        <v>2.9444323068570099E-2</v>
      </c>
      <c r="G629" s="5">
        <v>1.7029522412335709E-2</v>
      </c>
      <c r="H629" s="5">
        <v>0.1006849813629091</v>
      </c>
      <c r="I629" s="5">
        <v>1.1466067377934781E-2</v>
      </c>
      <c r="J629" s="5">
        <v>0.5335246729467189</v>
      </c>
      <c r="K629" s="5">
        <v>0.47066556812117438</v>
      </c>
      <c r="L629" s="32" t="s">
        <v>60</v>
      </c>
      <c r="M629" s="32" t="s">
        <v>15</v>
      </c>
      <c r="N629" s="32" t="s">
        <v>15</v>
      </c>
      <c r="O629" s="32" t="s">
        <v>15</v>
      </c>
      <c r="P629" s="32" t="s">
        <v>15</v>
      </c>
      <c r="Q629" s="32" t="s">
        <v>15</v>
      </c>
      <c r="R629" s="32" t="s">
        <v>60</v>
      </c>
      <c r="S629" s="32" t="s">
        <v>15</v>
      </c>
      <c r="T629" s="6" t="s">
        <v>564</v>
      </c>
      <c r="U629" s="6" t="s">
        <v>204</v>
      </c>
    </row>
    <row r="630" spans="1:21" s="42" customFormat="1" x14ac:dyDescent="0.2">
      <c r="A630" s="4" t="s">
        <v>700</v>
      </c>
      <c r="B630" s="4" t="s">
        <v>95</v>
      </c>
      <c r="C630" s="33" t="s">
        <v>60</v>
      </c>
      <c r="D630" s="5">
        <v>6.5880000000000001E-3</v>
      </c>
      <c r="E630" s="5">
        <v>0.13910745124062751</v>
      </c>
      <c r="F630" s="5">
        <v>2.935910233084247E-2</v>
      </c>
      <c r="G630" s="5">
        <v>1.9033051910055662E-2</v>
      </c>
      <c r="H630" s="5">
        <v>0.14215680814569229</v>
      </c>
      <c r="I630" s="5">
        <v>1.8931997718190791E-2</v>
      </c>
      <c r="J630" s="5">
        <v>0.21846305833578969</v>
      </c>
      <c r="K630" s="5">
        <v>0.51355281887624737</v>
      </c>
      <c r="L630" s="32" t="s">
        <v>15</v>
      </c>
      <c r="M630" s="32" t="s">
        <v>15</v>
      </c>
      <c r="N630" s="32" t="s">
        <v>15</v>
      </c>
      <c r="O630" s="32" t="s">
        <v>15</v>
      </c>
      <c r="P630" s="32" t="s">
        <v>15</v>
      </c>
      <c r="Q630" s="32" t="s">
        <v>15</v>
      </c>
      <c r="R630" s="32" t="s">
        <v>15</v>
      </c>
      <c r="S630" s="32" t="s">
        <v>60</v>
      </c>
      <c r="T630" s="6" t="s">
        <v>564</v>
      </c>
      <c r="U630" s="6" t="s">
        <v>204</v>
      </c>
    </row>
    <row r="631" spans="1:21" s="42" customFormat="1" x14ac:dyDescent="0.2">
      <c r="A631" s="4" t="s">
        <v>701</v>
      </c>
      <c r="B631" s="4" t="s">
        <v>95</v>
      </c>
      <c r="C631" s="33" t="s">
        <v>60</v>
      </c>
      <c r="D631" s="5">
        <v>8.8950000000000001E-3</v>
      </c>
      <c r="E631" s="5">
        <v>0.15082846624174689</v>
      </c>
      <c r="F631" s="5">
        <v>2.9437930633517718E-2</v>
      </c>
      <c r="G631" s="5">
        <v>1.551687982507294E-2</v>
      </c>
      <c r="H631" s="5">
        <v>0.15473831133734861</v>
      </c>
      <c r="I631" s="5">
        <v>1.830757394288763E-2</v>
      </c>
      <c r="J631" s="5">
        <v>0.20680230700932289</v>
      </c>
      <c r="K631" s="5">
        <v>0.50685509172290655</v>
      </c>
      <c r="L631" s="32" t="s">
        <v>15</v>
      </c>
      <c r="M631" s="32" t="s">
        <v>15</v>
      </c>
      <c r="N631" s="32" t="s">
        <v>15</v>
      </c>
      <c r="O631" s="32" t="s">
        <v>15</v>
      </c>
      <c r="P631" s="32" t="s">
        <v>15</v>
      </c>
      <c r="Q631" s="32" t="s">
        <v>15</v>
      </c>
      <c r="R631" s="32" t="s">
        <v>15</v>
      </c>
      <c r="S631" s="32" t="s">
        <v>60</v>
      </c>
      <c r="T631" s="6" t="s">
        <v>466</v>
      </c>
      <c r="U631" s="6" t="s">
        <v>204</v>
      </c>
    </row>
    <row r="632" spans="1:21" s="42" customFormat="1" x14ac:dyDescent="0.2">
      <c r="A632" s="4" t="s">
        <v>702</v>
      </c>
      <c r="B632" s="4" t="s">
        <v>95</v>
      </c>
      <c r="C632" s="33" t="s">
        <v>60</v>
      </c>
      <c r="D632" s="5">
        <v>1.4290000000000001E-2</v>
      </c>
      <c r="E632" s="5">
        <v>0.13281246905423061</v>
      </c>
      <c r="F632" s="5">
        <v>2.9352446261987651E-2</v>
      </c>
      <c r="G632" s="5">
        <v>1.70310847508581E-2</v>
      </c>
      <c r="H632" s="5">
        <v>0.13629234700857279</v>
      </c>
      <c r="I632" s="5">
        <v>1.8098672248967312E-2</v>
      </c>
      <c r="J632" s="5">
        <v>0.25104430165905939</v>
      </c>
      <c r="K632" s="5">
        <v>0.50939184422951134</v>
      </c>
      <c r="L632" s="32" t="s">
        <v>15</v>
      </c>
      <c r="M632" s="32" t="s">
        <v>15</v>
      </c>
      <c r="N632" s="32" t="s">
        <v>15</v>
      </c>
      <c r="O632" s="32" t="s">
        <v>15</v>
      </c>
      <c r="P632" s="32" t="s">
        <v>15</v>
      </c>
      <c r="Q632" s="32" t="s">
        <v>15</v>
      </c>
      <c r="R632" s="32" t="s">
        <v>15</v>
      </c>
      <c r="S632" s="32" t="s">
        <v>60</v>
      </c>
      <c r="T632" s="6" t="s">
        <v>466</v>
      </c>
      <c r="U632" s="6" t="s">
        <v>204</v>
      </c>
    </row>
    <row r="633" spans="1:21" s="42" customFormat="1" x14ac:dyDescent="0.2">
      <c r="A633" s="4" t="s">
        <v>703</v>
      </c>
      <c r="B633" s="4" t="s">
        <v>95</v>
      </c>
      <c r="C633" s="33" t="s">
        <v>60</v>
      </c>
      <c r="D633" s="5">
        <v>5.3859999999999993E-3</v>
      </c>
      <c r="E633" s="5">
        <v>9.5042173099492311E-2</v>
      </c>
      <c r="F633" s="5">
        <v>2.9479760011646219E-2</v>
      </c>
      <c r="G633" s="5">
        <v>1.3589996395865099E-2</v>
      </c>
      <c r="H633" s="5">
        <v>5.2852737142630349E-2</v>
      </c>
      <c r="I633" s="5">
        <v>1.3201127638669451E-2</v>
      </c>
      <c r="J633" s="5">
        <v>0.37124010756723819</v>
      </c>
      <c r="K633" s="5">
        <v>0.49150731106507789</v>
      </c>
      <c r="L633" s="32" t="s">
        <v>15</v>
      </c>
      <c r="M633" s="32" t="s">
        <v>15</v>
      </c>
      <c r="N633" s="32" t="s">
        <v>15</v>
      </c>
      <c r="O633" s="32" t="s">
        <v>15</v>
      </c>
      <c r="P633" s="32" t="s">
        <v>15</v>
      </c>
      <c r="Q633" s="32" t="s">
        <v>15</v>
      </c>
      <c r="R633" s="32" t="s">
        <v>15</v>
      </c>
      <c r="S633" s="32" t="s">
        <v>15</v>
      </c>
      <c r="T633" s="6" t="s">
        <v>466</v>
      </c>
      <c r="U633" s="6" t="s">
        <v>204</v>
      </c>
    </row>
    <row r="634" spans="1:21" s="42" customFormat="1" x14ac:dyDescent="0.2">
      <c r="A634" s="4" t="s">
        <v>704</v>
      </c>
      <c r="B634" s="4" t="s">
        <v>95</v>
      </c>
      <c r="C634" s="33" t="s">
        <v>60</v>
      </c>
      <c r="D634" s="5">
        <v>6.2639999999999996E-3</v>
      </c>
      <c r="E634" s="5">
        <v>0.13728037569102089</v>
      </c>
      <c r="F634" s="5">
        <v>2.9431148528337319E-2</v>
      </c>
      <c r="G634" s="5">
        <v>1.514744321571504E-2</v>
      </c>
      <c r="H634" s="5">
        <v>8.5959324787491714E-2</v>
      </c>
      <c r="I634" s="5">
        <v>1.6114491138745329E-2</v>
      </c>
      <c r="J634" s="5">
        <v>0.31281208425141138</v>
      </c>
      <c r="K634" s="5">
        <v>0.49786735133316179</v>
      </c>
      <c r="L634" s="32" t="s">
        <v>15</v>
      </c>
      <c r="M634" s="32" t="s">
        <v>15</v>
      </c>
      <c r="N634" s="32" t="s">
        <v>15</v>
      </c>
      <c r="O634" s="32" t="s">
        <v>15</v>
      </c>
      <c r="P634" s="32" t="s">
        <v>15</v>
      </c>
      <c r="Q634" s="32" t="s">
        <v>15</v>
      </c>
      <c r="R634" s="32" t="s">
        <v>15</v>
      </c>
      <c r="S634" s="32" t="s">
        <v>15</v>
      </c>
      <c r="T634" s="6" t="s">
        <v>466</v>
      </c>
      <c r="U634" s="6" t="s">
        <v>204</v>
      </c>
    </row>
    <row r="635" spans="1:21" s="42" customFormat="1" x14ac:dyDescent="0.2">
      <c r="A635" s="4" t="s">
        <v>705</v>
      </c>
      <c r="B635" s="4" t="s">
        <v>95</v>
      </c>
      <c r="C635" s="33" t="s">
        <v>60</v>
      </c>
      <c r="D635" s="5">
        <v>1.15E-2</v>
      </c>
      <c r="E635" s="5">
        <v>0.1697798592210944</v>
      </c>
      <c r="F635" s="5">
        <v>2.9295836398890381E-2</v>
      </c>
      <c r="G635" s="5">
        <v>1.7395124470116621E-2</v>
      </c>
      <c r="H635" s="5">
        <v>0.19542972301768449</v>
      </c>
      <c r="I635" s="5">
        <v>1.9490939695778541E-2</v>
      </c>
      <c r="J635" s="5">
        <v>0.21940755775968851</v>
      </c>
      <c r="K635" s="5">
        <v>0.50314847982365973</v>
      </c>
      <c r="L635" s="32" t="s">
        <v>15</v>
      </c>
      <c r="M635" s="32" t="s">
        <v>15</v>
      </c>
      <c r="N635" s="32" t="s">
        <v>15</v>
      </c>
      <c r="O635" s="32" t="s">
        <v>15</v>
      </c>
      <c r="P635" s="32" t="s">
        <v>60</v>
      </c>
      <c r="Q635" s="32" t="s">
        <v>60</v>
      </c>
      <c r="R635" s="32" t="s">
        <v>15</v>
      </c>
      <c r="S635" s="32" t="s">
        <v>60</v>
      </c>
      <c r="T635" s="6" t="s">
        <v>466</v>
      </c>
      <c r="U635" s="6" t="s">
        <v>204</v>
      </c>
    </row>
    <row r="636" spans="1:21" s="42" customFormat="1" x14ac:dyDescent="0.2">
      <c r="A636" s="4" t="s">
        <v>706</v>
      </c>
      <c r="B636" s="4" t="s">
        <v>95</v>
      </c>
      <c r="C636" s="33" t="s">
        <v>60</v>
      </c>
      <c r="D636" s="5">
        <v>1.072E-2</v>
      </c>
      <c r="E636" s="5">
        <v>0.23203894943801481</v>
      </c>
      <c r="F636" s="5">
        <v>2.9303003600940951E-2</v>
      </c>
      <c r="G636" s="5">
        <v>1.9948717641210399E-2</v>
      </c>
      <c r="H636" s="5">
        <v>0.22781292647760931</v>
      </c>
      <c r="I636" s="5">
        <v>2.1343622371364689E-2</v>
      </c>
      <c r="J636" s="5">
        <v>0.1107460787743218</v>
      </c>
      <c r="K636" s="5">
        <v>0.50940307215015679</v>
      </c>
      <c r="L636" s="32" t="s">
        <v>15</v>
      </c>
      <c r="M636" s="32" t="s">
        <v>60</v>
      </c>
      <c r="N636" s="32" t="s">
        <v>15</v>
      </c>
      <c r="O636" s="32" t="s">
        <v>60</v>
      </c>
      <c r="P636" s="32" t="s">
        <v>60</v>
      </c>
      <c r="Q636" s="32" t="s">
        <v>60</v>
      </c>
      <c r="R636" s="32" t="s">
        <v>15</v>
      </c>
      <c r="S636" s="32" t="s">
        <v>60</v>
      </c>
      <c r="T636" s="6" t="s">
        <v>605</v>
      </c>
      <c r="U636" s="6" t="s">
        <v>204</v>
      </c>
    </row>
    <row r="637" spans="1:21" s="42" customFormat="1" x14ac:dyDescent="0.2">
      <c r="A637" s="4" t="s">
        <v>707</v>
      </c>
      <c r="B637" s="4" t="s">
        <v>95</v>
      </c>
      <c r="C637" s="33" t="s">
        <v>60</v>
      </c>
      <c r="D637" s="5">
        <v>5.7000000000000002E-3</v>
      </c>
      <c r="E637" s="5">
        <v>0.14594165202550699</v>
      </c>
      <c r="F637" s="5">
        <v>2.929259017817017E-2</v>
      </c>
      <c r="G637" s="5">
        <v>1.5598420966577559E-2</v>
      </c>
      <c r="H637" s="5">
        <v>0.13615154975033769</v>
      </c>
      <c r="I637" s="5">
        <v>1.7577961514204321E-2</v>
      </c>
      <c r="J637" s="5">
        <v>0.21936677634982329</v>
      </c>
      <c r="K637" s="5">
        <v>0.50831051754598722</v>
      </c>
      <c r="L637" s="32" t="s">
        <v>15</v>
      </c>
      <c r="M637" s="32" t="s">
        <v>15</v>
      </c>
      <c r="N637" s="32" t="s">
        <v>15</v>
      </c>
      <c r="O637" s="32" t="s">
        <v>15</v>
      </c>
      <c r="P637" s="32" t="s">
        <v>15</v>
      </c>
      <c r="Q637" s="32" t="s">
        <v>15</v>
      </c>
      <c r="R637" s="32" t="s">
        <v>15</v>
      </c>
      <c r="S637" s="32" t="s">
        <v>60</v>
      </c>
      <c r="T637" s="6" t="s">
        <v>605</v>
      </c>
      <c r="U637" s="6" t="s">
        <v>204</v>
      </c>
    </row>
    <row r="638" spans="1:21" s="42" customFormat="1" x14ac:dyDescent="0.2">
      <c r="A638" s="4" t="s">
        <v>708</v>
      </c>
      <c r="B638" s="4" t="s">
        <v>95</v>
      </c>
      <c r="C638" s="33" t="s">
        <v>60</v>
      </c>
      <c r="D638" s="5">
        <v>0.22070000000000001</v>
      </c>
      <c r="E638" s="5">
        <v>0.1766127725098405</v>
      </c>
      <c r="F638" s="5">
        <v>2.939800885295955E-2</v>
      </c>
      <c r="G638" s="5">
        <v>4.2405752164628233E-2</v>
      </c>
      <c r="H638" s="5">
        <v>0.10992552048829519</v>
      </c>
      <c r="I638" s="5">
        <v>2.7027388171056922E-2</v>
      </c>
      <c r="J638" s="5">
        <v>0.56285546751567073</v>
      </c>
      <c r="K638" s="5">
        <v>0.44560071665005802</v>
      </c>
      <c r="L638" s="32" t="s">
        <v>60</v>
      </c>
      <c r="M638" s="32" t="s">
        <v>15</v>
      </c>
      <c r="N638" s="32" t="s">
        <v>15</v>
      </c>
      <c r="O638" s="32" t="s">
        <v>60</v>
      </c>
      <c r="P638" s="32" t="s">
        <v>15</v>
      </c>
      <c r="Q638" s="32" t="s">
        <v>60</v>
      </c>
      <c r="R638" s="32" t="s">
        <v>60</v>
      </c>
      <c r="S638" s="32" t="s">
        <v>15</v>
      </c>
      <c r="T638" s="6" t="s">
        <v>605</v>
      </c>
      <c r="U638" s="6" t="s">
        <v>204</v>
      </c>
    </row>
    <row r="639" spans="1:21" s="42" customFormat="1" x14ac:dyDescent="0.2">
      <c r="A639" s="4" t="s">
        <v>709</v>
      </c>
      <c r="B639" s="4" t="s">
        <v>95</v>
      </c>
      <c r="C639" s="33" t="s">
        <v>60</v>
      </c>
      <c r="D639" s="5">
        <v>1.414E-2</v>
      </c>
      <c r="E639" s="5">
        <v>0.1246540667147584</v>
      </c>
      <c r="F639" s="5">
        <v>2.9381399364613439E-2</v>
      </c>
      <c r="G639" s="5">
        <v>1.531350774906489E-2</v>
      </c>
      <c r="H639" s="5">
        <v>8.4942067068637231E-2</v>
      </c>
      <c r="I639" s="5">
        <v>1.809978672614445E-2</v>
      </c>
      <c r="J639" s="5">
        <v>0.30959661085542289</v>
      </c>
      <c r="K639" s="5">
        <v>0.5046779538880265</v>
      </c>
      <c r="L639" s="32" t="s">
        <v>15</v>
      </c>
      <c r="M639" s="32" t="s">
        <v>15</v>
      </c>
      <c r="N639" s="32" t="s">
        <v>15</v>
      </c>
      <c r="O639" s="32" t="s">
        <v>15</v>
      </c>
      <c r="P639" s="32" t="s">
        <v>15</v>
      </c>
      <c r="Q639" s="32" t="s">
        <v>15</v>
      </c>
      <c r="R639" s="32" t="s">
        <v>15</v>
      </c>
      <c r="S639" s="32" t="s">
        <v>60</v>
      </c>
      <c r="T639" s="6" t="s">
        <v>605</v>
      </c>
      <c r="U639" s="6" t="s">
        <v>204</v>
      </c>
    </row>
    <row r="640" spans="1:21" s="42" customFormat="1" x14ac:dyDescent="0.2">
      <c r="A640" s="4" t="s">
        <v>710</v>
      </c>
      <c r="B640" s="4" t="s">
        <v>95</v>
      </c>
      <c r="C640" s="33" t="s">
        <v>60</v>
      </c>
      <c r="D640" s="5">
        <v>1.042E-2</v>
      </c>
      <c r="E640" s="5">
        <v>0.2165178855248569</v>
      </c>
      <c r="F640" s="5">
        <v>2.9352346098639799E-2</v>
      </c>
      <c r="G640" s="5">
        <v>1.551007705480676E-2</v>
      </c>
      <c r="H640" s="5">
        <v>0.1436629206689625</v>
      </c>
      <c r="I640" s="5">
        <v>1.4470760848573889E-2</v>
      </c>
      <c r="J640" s="5">
        <v>0.20710424619321141</v>
      </c>
      <c r="K640" s="5">
        <v>0.50145570521163618</v>
      </c>
      <c r="L640" s="32" t="s">
        <v>15</v>
      </c>
      <c r="M640" s="32" t="s">
        <v>15</v>
      </c>
      <c r="N640" s="32" t="s">
        <v>15</v>
      </c>
      <c r="O640" s="32" t="s">
        <v>15</v>
      </c>
      <c r="P640" s="32" t="s">
        <v>15</v>
      </c>
      <c r="Q640" s="32" t="s">
        <v>15</v>
      </c>
      <c r="R640" s="32" t="s">
        <v>15</v>
      </c>
      <c r="S640" s="32" t="s">
        <v>60</v>
      </c>
      <c r="T640" s="6" t="s">
        <v>605</v>
      </c>
      <c r="U640" s="6" t="s">
        <v>204</v>
      </c>
    </row>
    <row r="641" spans="1:21" s="42" customFormat="1" x14ac:dyDescent="0.2">
      <c r="A641" s="4" t="s">
        <v>711</v>
      </c>
      <c r="B641" s="4" t="s">
        <v>95</v>
      </c>
      <c r="C641" s="33" t="s">
        <v>60</v>
      </c>
      <c r="D641" s="5">
        <v>5.4300000000000008E-3</v>
      </c>
      <c r="E641" s="5">
        <v>0.1400514334807437</v>
      </c>
      <c r="F641" s="5">
        <v>2.9289557681660049E-2</v>
      </c>
      <c r="G641" s="5">
        <v>1.438456076753852E-2</v>
      </c>
      <c r="H641" s="5">
        <v>0.12890093729439481</v>
      </c>
      <c r="I641" s="5">
        <v>1.5091587304578999E-2</v>
      </c>
      <c r="J641" s="5">
        <v>0.214033252208915</v>
      </c>
      <c r="K641" s="5">
        <v>0.50510814684814853</v>
      </c>
      <c r="L641" s="32" t="s">
        <v>15</v>
      </c>
      <c r="M641" s="32" t="s">
        <v>15</v>
      </c>
      <c r="N641" s="32" t="s">
        <v>15</v>
      </c>
      <c r="O641" s="32" t="s">
        <v>15</v>
      </c>
      <c r="P641" s="32" t="s">
        <v>15</v>
      </c>
      <c r="Q641" s="32" t="s">
        <v>15</v>
      </c>
      <c r="R641" s="32" t="s">
        <v>15</v>
      </c>
      <c r="S641" s="32" t="s">
        <v>60</v>
      </c>
      <c r="T641" s="6" t="s">
        <v>605</v>
      </c>
      <c r="U641" s="6" t="s">
        <v>204</v>
      </c>
    </row>
    <row r="642" spans="1:21" s="42" customFormat="1" x14ac:dyDescent="0.2">
      <c r="A642" s="4" t="s">
        <v>712</v>
      </c>
      <c r="B642" s="4" t="s">
        <v>95</v>
      </c>
      <c r="C642" s="33" t="s">
        <v>60</v>
      </c>
      <c r="D642" s="5">
        <v>1.257E-2</v>
      </c>
      <c r="E642" s="5">
        <v>0.1414197049915511</v>
      </c>
      <c r="F642" s="5">
        <v>2.936394452934557E-2</v>
      </c>
      <c r="G642" s="5">
        <v>1.5578763759219721E-2</v>
      </c>
      <c r="H642" s="5">
        <v>0.15275814213287059</v>
      </c>
      <c r="I642" s="5">
        <v>1.764383032658309E-2</v>
      </c>
      <c r="J642" s="5">
        <v>0.2256844400031596</v>
      </c>
      <c r="K642" s="5">
        <v>0.50665274014856676</v>
      </c>
      <c r="L642" s="32" t="s">
        <v>15</v>
      </c>
      <c r="M642" s="32" t="s">
        <v>15</v>
      </c>
      <c r="N642" s="32" t="s">
        <v>15</v>
      </c>
      <c r="O642" s="32" t="s">
        <v>15</v>
      </c>
      <c r="P642" s="32" t="s">
        <v>15</v>
      </c>
      <c r="Q642" s="32" t="s">
        <v>15</v>
      </c>
      <c r="R642" s="32" t="s">
        <v>15</v>
      </c>
      <c r="S642" s="32" t="s">
        <v>60</v>
      </c>
      <c r="T642" s="6" t="s">
        <v>476</v>
      </c>
      <c r="U642" s="6" t="s">
        <v>204</v>
      </c>
    </row>
    <row r="643" spans="1:21" s="42" customFormat="1" x14ac:dyDescent="0.2">
      <c r="A643" s="4" t="s">
        <v>713</v>
      </c>
      <c r="B643" s="4" t="s">
        <v>95</v>
      </c>
      <c r="C643" s="33" t="s">
        <v>60</v>
      </c>
      <c r="D643" s="5">
        <v>6.3280000000000003E-3</v>
      </c>
      <c r="E643" s="5">
        <v>7.9190984745573983E-2</v>
      </c>
      <c r="F643" s="5">
        <v>2.932728894559215E-2</v>
      </c>
      <c r="G643" s="5">
        <v>1.2501893018515399E-2</v>
      </c>
      <c r="H643" s="5">
        <v>9.7175274908578482E-2</v>
      </c>
      <c r="I643" s="5">
        <v>1.625609485760604E-2</v>
      </c>
      <c r="J643" s="5">
        <v>0.31489486023571672</v>
      </c>
      <c r="K643" s="5">
        <v>0.49751514391921892</v>
      </c>
      <c r="L643" s="32" t="s">
        <v>15</v>
      </c>
      <c r="M643" s="32" t="s">
        <v>15</v>
      </c>
      <c r="N643" s="32" t="s">
        <v>15</v>
      </c>
      <c r="O643" s="32" t="s">
        <v>15</v>
      </c>
      <c r="P643" s="32" t="s">
        <v>15</v>
      </c>
      <c r="Q643" s="32" t="s">
        <v>15</v>
      </c>
      <c r="R643" s="32" t="s">
        <v>15</v>
      </c>
      <c r="S643" s="32" t="s">
        <v>15</v>
      </c>
      <c r="T643" s="6" t="s">
        <v>476</v>
      </c>
      <c r="U643" s="6" t="s">
        <v>204</v>
      </c>
    </row>
    <row r="644" spans="1:21" s="42" customFormat="1" x14ac:dyDescent="0.2">
      <c r="A644" s="4" t="s">
        <v>714</v>
      </c>
      <c r="B644" s="4" t="s">
        <v>95</v>
      </c>
      <c r="C644" s="33" t="s">
        <v>60</v>
      </c>
      <c r="D644" s="5">
        <v>8.4740000000000006E-3</v>
      </c>
      <c r="E644" s="5">
        <v>8.814220591512914E-2</v>
      </c>
      <c r="F644" s="5">
        <v>2.933496357145295E-2</v>
      </c>
      <c r="G644" s="5">
        <v>1.8255873826947381E-2</v>
      </c>
      <c r="H644" s="5">
        <v>0.1022579349349254</v>
      </c>
      <c r="I644" s="5">
        <v>1.8371390219350369E-2</v>
      </c>
      <c r="J644" s="5">
        <v>0.309118934532706</v>
      </c>
      <c r="K644" s="5">
        <v>0.5084110985334388</v>
      </c>
      <c r="L644" s="32" t="s">
        <v>15</v>
      </c>
      <c r="M644" s="32" t="s">
        <v>15</v>
      </c>
      <c r="N644" s="32" t="s">
        <v>15</v>
      </c>
      <c r="O644" s="32" t="s">
        <v>15</v>
      </c>
      <c r="P644" s="32" t="s">
        <v>15</v>
      </c>
      <c r="Q644" s="32" t="s">
        <v>15</v>
      </c>
      <c r="R644" s="32" t="s">
        <v>15</v>
      </c>
      <c r="S644" s="32" t="s">
        <v>60</v>
      </c>
      <c r="T644" s="6" t="s">
        <v>476</v>
      </c>
      <c r="U644" s="6" t="s">
        <v>204</v>
      </c>
    </row>
    <row r="645" spans="1:21" s="42" customFormat="1" x14ac:dyDescent="0.2">
      <c r="A645" s="4" t="s">
        <v>715</v>
      </c>
      <c r="B645" s="4" t="s">
        <v>95</v>
      </c>
      <c r="C645" s="33" t="s">
        <v>60</v>
      </c>
      <c r="D645" s="5">
        <v>5.57E-2</v>
      </c>
      <c r="E645" s="5">
        <v>0.12942276038912581</v>
      </c>
      <c r="F645" s="5">
        <v>2.9436472300561092E-2</v>
      </c>
      <c r="G645" s="5">
        <v>1.442069870979149E-2</v>
      </c>
      <c r="H645" s="5">
        <v>0.16716210343404189</v>
      </c>
      <c r="I645" s="5">
        <v>1.8719553891762789E-2</v>
      </c>
      <c r="J645" s="5">
        <v>0.25707645567977339</v>
      </c>
      <c r="K645" s="5">
        <v>0.50244974114577057</v>
      </c>
      <c r="L645" s="32" t="s">
        <v>60</v>
      </c>
      <c r="M645" s="32" t="s">
        <v>15</v>
      </c>
      <c r="N645" s="32" t="s">
        <v>15</v>
      </c>
      <c r="O645" s="32" t="s">
        <v>15</v>
      </c>
      <c r="P645" s="32" t="s">
        <v>15</v>
      </c>
      <c r="Q645" s="32" t="s">
        <v>15</v>
      </c>
      <c r="R645" s="32" t="s">
        <v>15</v>
      </c>
      <c r="S645" s="32" t="s">
        <v>60</v>
      </c>
      <c r="T645" s="6" t="s">
        <v>476</v>
      </c>
      <c r="U645" s="6" t="s">
        <v>204</v>
      </c>
    </row>
    <row r="646" spans="1:21" s="42" customFormat="1" x14ac:dyDescent="0.2">
      <c r="A646" s="4" t="s">
        <v>716</v>
      </c>
      <c r="B646" s="4" t="s">
        <v>95</v>
      </c>
      <c r="C646" s="33" t="s">
        <v>60</v>
      </c>
      <c r="D646" s="5">
        <v>4.8439999999999997E-2</v>
      </c>
      <c r="E646" s="5">
        <v>5.6107995616058781E-2</v>
      </c>
      <c r="F646" s="5">
        <v>2.940710590915525E-2</v>
      </c>
      <c r="G646" s="5">
        <v>1.3063725543177279E-2</v>
      </c>
      <c r="H646" s="5">
        <v>5.0900620174615128E-2</v>
      </c>
      <c r="I646" s="5">
        <v>1.3538608559376671E-2</v>
      </c>
      <c r="J646" s="5">
        <v>0.35485323359782522</v>
      </c>
      <c r="K646" s="5">
        <v>0.50334608892823507</v>
      </c>
      <c r="L646" s="32" t="s">
        <v>60</v>
      </c>
      <c r="M646" s="32" t="s">
        <v>15</v>
      </c>
      <c r="N646" s="32" t="s">
        <v>15</v>
      </c>
      <c r="O646" s="32" t="s">
        <v>15</v>
      </c>
      <c r="P646" s="32" t="s">
        <v>15</v>
      </c>
      <c r="Q646" s="32" t="s">
        <v>15</v>
      </c>
      <c r="R646" s="32" t="s">
        <v>15</v>
      </c>
      <c r="S646" s="32" t="s">
        <v>60</v>
      </c>
      <c r="T646" s="6" t="s">
        <v>642</v>
      </c>
      <c r="U646" s="6" t="s">
        <v>204</v>
      </c>
    </row>
    <row r="647" spans="1:21" s="42" customFormat="1" x14ac:dyDescent="0.2">
      <c r="A647" s="4" t="s">
        <v>717</v>
      </c>
      <c r="B647" s="4" t="s">
        <v>95</v>
      </c>
      <c r="C647" s="33" t="s">
        <v>60</v>
      </c>
      <c r="D647" s="5">
        <v>1.8030000000000001E-2</v>
      </c>
      <c r="E647" s="5">
        <v>8.0837663925362846E-2</v>
      </c>
      <c r="F647" s="5">
        <v>2.9410067362880411E-2</v>
      </c>
      <c r="G647" s="5">
        <v>1.2971092990775521E-2</v>
      </c>
      <c r="H647" s="5">
        <v>6.6752723278521497E-2</v>
      </c>
      <c r="I647" s="5">
        <v>1.461512775147226E-2</v>
      </c>
      <c r="J647" s="5">
        <v>0.33227083301165838</v>
      </c>
      <c r="K647" s="5">
        <v>0.50408326792136726</v>
      </c>
      <c r="L647" s="32" t="s">
        <v>15</v>
      </c>
      <c r="M647" s="32" t="s">
        <v>15</v>
      </c>
      <c r="N647" s="32" t="s">
        <v>15</v>
      </c>
      <c r="O647" s="32" t="s">
        <v>15</v>
      </c>
      <c r="P647" s="32" t="s">
        <v>15</v>
      </c>
      <c r="Q647" s="32" t="s">
        <v>15</v>
      </c>
      <c r="R647" s="32" t="s">
        <v>15</v>
      </c>
      <c r="S647" s="32" t="s">
        <v>60</v>
      </c>
      <c r="T647" s="6" t="s">
        <v>642</v>
      </c>
      <c r="U647" s="6" t="s">
        <v>204</v>
      </c>
    </row>
    <row r="648" spans="1:21" s="42" customFormat="1" x14ac:dyDescent="0.2">
      <c r="A648" s="4" t="s">
        <v>718</v>
      </c>
      <c r="B648" s="4" t="s">
        <v>95</v>
      </c>
      <c r="C648" s="33" t="s">
        <v>60</v>
      </c>
      <c r="D648" s="5">
        <v>1.0049999999999998E-2</v>
      </c>
      <c r="E648" s="5">
        <v>8.4105453143579104E-2</v>
      </c>
      <c r="F648" s="5">
        <v>2.934418981036226E-2</v>
      </c>
      <c r="G648" s="5">
        <v>1.4343878144986669E-2</v>
      </c>
      <c r="H648" s="5">
        <v>0.1071646208585546</v>
      </c>
      <c r="I648" s="5">
        <v>1.8641511605492388E-2</v>
      </c>
      <c r="J648" s="5">
        <v>0.29772254035210971</v>
      </c>
      <c r="K648" s="5">
        <v>0.50473968299694272</v>
      </c>
      <c r="L648" s="32" t="s">
        <v>15</v>
      </c>
      <c r="M648" s="32" t="s">
        <v>15</v>
      </c>
      <c r="N648" s="32" t="s">
        <v>15</v>
      </c>
      <c r="O648" s="32" t="s">
        <v>15</v>
      </c>
      <c r="P648" s="32" t="s">
        <v>15</v>
      </c>
      <c r="Q648" s="32" t="s">
        <v>15</v>
      </c>
      <c r="R648" s="32" t="s">
        <v>15</v>
      </c>
      <c r="S648" s="32" t="s">
        <v>60</v>
      </c>
      <c r="T648" s="6" t="s">
        <v>476</v>
      </c>
      <c r="U648" s="6" t="s">
        <v>204</v>
      </c>
    </row>
    <row r="649" spans="1:21" s="42" customFormat="1" x14ac:dyDescent="0.2">
      <c r="A649" s="4" t="s">
        <v>719</v>
      </c>
      <c r="B649" s="4" t="s">
        <v>95</v>
      </c>
      <c r="C649" s="33" t="s">
        <v>60</v>
      </c>
      <c r="D649" s="5">
        <v>2.4129999999999999E-2</v>
      </c>
      <c r="E649" s="5">
        <v>0.1040293248599876</v>
      </c>
      <c r="F649" s="5">
        <v>2.9418092281859969E-2</v>
      </c>
      <c r="G649" s="5">
        <v>1.3714764365182869E-2</v>
      </c>
      <c r="H649" s="5">
        <v>0.1144130341537837</v>
      </c>
      <c r="I649" s="5">
        <v>1.5005388646019019E-2</v>
      </c>
      <c r="J649" s="5">
        <v>0.2892305189519741</v>
      </c>
      <c r="K649" s="5">
        <v>0.49678498445497138</v>
      </c>
      <c r="L649" s="32" t="s">
        <v>60</v>
      </c>
      <c r="M649" s="32" t="s">
        <v>15</v>
      </c>
      <c r="N649" s="32" t="s">
        <v>15</v>
      </c>
      <c r="O649" s="32" t="s">
        <v>15</v>
      </c>
      <c r="P649" s="32" t="s">
        <v>15</v>
      </c>
      <c r="Q649" s="32" t="s">
        <v>15</v>
      </c>
      <c r="R649" s="32" t="s">
        <v>15</v>
      </c>
      <c r="S649" s="32" t="s">
        <v>15</v>
      </c>
      <c r="T649" s="6" t="s">
        <v>476</v>
      </c>
      <c r="U649" s="6" t="s">
        <v>204</v>
      </c>
    </row>
    <row r="650" spans="1:21" s="42" customFormat="1" x14ac:dyDescent="0.2">
      <c r="A650" s="4" t="s">
        <v>720</v>
      </c>
      <c r="B650" s="4" t="s">
        <v>95</v>
      </c>
      <c r="C650" s="33" t="s">
        <v>60</v>
      </c>
      <c r="D650" s="5">
        <v>1.085E-2</v>
      </c>
      <c r="E650" s="5">
        <v>0.1055395525417247</v>
      </c>
      <c r="F650" s="5">
        <v>2.933847327776164E-2</v>
      </c>
      <c r="G650" s="5">
        <v>1.562829683064499E-2</v>
      </c>
      <c r="H650" s="5">
        <v>0.11060671912134359</v>
      </c>
      <c r="I650" s="5">
        <v>1.8656839192186241E-2</v>
      </c>
      <c r="J650" s="5">
        <v>0.27487734566058358</v>
      </c>
      <c r="K650" s="5">
        <v>0.495943816930216</v>
      </c>
      <c r="L650" s="32" t="s">
        <v>15</v>
      </c>
      <c r="M650" s="32" t="s">
        <v>15</v>
      </c>
      <c r="N650" s="32" t="s">
        <v>15</v>
      </c>
      <c r="O650" s="32" t="s">
        <v>15</v>
      </c>
      <c r="P650" s="32" t="s">
        <v>15</v>
      </c>
      <c r="Q650" s="32" t="s">
        <v>15</v>
      </c>
      <c r="R650" s="32" t="s">
        <v>15</v>
      </c>
      <c r="S650" s="32" t="s">
        <v>15</v>
      </c>
      <c r="T650" s="6" t="s">
        <v>476</v>
      </c>
      <c r="U650" s="6" t="s">
        <v>204</v>
      </c>
    </row>
    <row r="651" spans="1:21" s="42" customFormat="1" x14ac:dyDescent="0.2">
      <c r="A651" s="4" t="s">
        <v>721</v>
      </c>
      <c r="B651" s="4" t="s">
        <v>95</v>
      </c>
      <c r="C651" s="33" t="s">
        <v>60</v>
      </c>
      <c r="D651" s="5">
        <v>7.6410000000000002E-3</v>
      </c>
      <c r="E651" s="5">
        <v>0.102981158096128</v>
      </c>
      <c r="F651" s="5">
        <v>2.9419498119927209E-2</v>
      </c>
      <c r="G651" s="5">
        <v>1.408701917848924E-2</v>
      </c>
      <c r="H651" s="5">
        <v>9.8122047942606108E-2</v>
      </c>
      <c r="I651" s="5">
        <v>1.5657309140499471E-2</v>
      </c>
      <c r="J651" s="5">
        <v>0.28033458873885791</v>
      </c>
      <c r="K651" s="5">
        <v>0.49509397434789132</v>
      </c>
      <c r="L651" s="32" t="s">
        <v>15</v>
      </c>
      <c r="M651" s="32" t="s">
        <v>15</v>
      </c>
      <c r="N651" s="32" t="s">
        <v>15</v>
      </c>
      <c r="O651" s="32" t="s">
        <v>15</v>
      </c>
      <c r="P651" s="32" t="s">
        <v>15</v>
      </c>
      <c r="Q651" s="32" t="s">
        <v>15</v>
      </c>
      <c r="R651" s="32" t="s">
        <v>15</v>
      </c>
      <c r="S651" s="32" t="s">
        <v>15</v>
      </c>
      <c r="T651" s="6" t="s">
        <v>476</v>
      </c>
      <c r="U651" s="6" t="s">
        <v>204</v>
      </c>
    </row>
    <row r="652" spans="1:21" s="42" customFormat="1" x14ac:dyDescent="0.2">
      <c r="A652" s="4" t="s">
        <v>722</v>
      </c>
      <c r="B652" s="4" t="s">
        <v>95</v>
      </c>
      <c r="C652" s="33" t="s">
        <v>60</v>
      </c>
      <c r="D652" s="5">
        <v>1.49E-2</v>
      </c>
      <c r="E652" s="5">
        <v>7.6178672004004758E-2</v>
      </c>
      <c r="F652" s="5">
        <v>2.9471894912514261E-2</v>
      </c>
      <c r="G652" s="5">
        <v>1.089455840216315E-2</v>
      </c>
      <c r="H652" s="5">
        <v>7.4940297896585822E-2</v>
      </c>
      <c r="I652" s="5">
        <v>1.321547223914262E-2</v>
      </c>
      <c r="J652" s="5">
        <v>0.32281919749769628</v>
      </c>
      <c r="K652" s="5">
        <v>0.49702645244629878</v>
      </c>
      <c r="L652" s="32" t="s">
        <v>15</v>
      </c>
      <c r="M652" s="32" t="s">
        <v>15</v>
      </c>
      <c r="N652" s="32" t="s">
        <v>15</v>
      </c>
      <c r="O652" s="32" t="s">
        <v>15</v>
      </c>
      <c r="P652" s="32" t="s">
        <v>15</v>
      </c>
      <c r="Q652" s="32" t="s">
        <v>15</v>
      </c>
      <c r="R652" s="32" t="s">
        <v>15</v>
      </c>
      <c r="S652" s="32" t="s">
        <v>15</v>
      </c>
      <c r="T652" s="6" t="s">
        <v>476</v>
      </c>
      <c r="U652" s="6" t="s">
        <v>204</v>
      </c>
    </row>
    <row r="653" spans="1:21" s="42" customFormat="1" x14ac:dyDescent="0.2">
      <c r="A653" s="4" t="s">
        <v>723</v>
      </c>
      <c r="B653" s="4" t="s">
        <v>146</v>
      </c>
      <c r="C653" s="33" t="s">
        <v>60</v>
      </c>
      <c r="D653" s="5">
        <v>1.387E-2</v>
      </c>
      <c r="E653" s="5">
        <v>8.6807840810784298E-2</v>
      </c>
      <c r="F653" s="5">
        <v>2.940204040105775E-2</v>
      </c>
      <c r="G653" s="5">
        <v>1.7380766581547039E-2</v>
      </c>
      <c r="H653" s="5">
        <v>8.7686333520204648E-2</v>
      </c>
      <c r="I653" s="5">
        <v>1.706975305567501E-2</v>
      </c>
      <c r="J653" s="5">
        <v>0.31171545745078078</v>
      </c>
      <c r="K653" s="5">
        <v>0.48897646497741221</v>
      </c>
      <c r="L653" s="32" t="s">
        <v>15</v>
      </c>
      <c r="M653" s="32" t="s">
        <v>15</v>
      </c>
      <c r="N653" s="32" t="s">
        <v>15</v>
      </c>
      <c r="O653" s="32" t="s">
        <v>15</v>
      </c>
      <c r="P653" s="32" t="s">
        <v>15</v>
      </c>
      <c r="Q653" s="32" t="s">
        <v>15</v>
      </c>
      <c r="R653" s="32" t="s">
        <v>15</v>
      </c>
      <c r="S653" s="32" t="s">
        <v>15</v>
      </c>
      <c r="T653" s="6" t="s">
        <v>466</v>
      </c>
      <c r="U653" s="6" t="s">
        <v>204</v>
      </c>
    </row>
    <row r="654" spans="1:21" s="42" customFormat="1" x14ac:dyDescent="0.2">
      <c r="A654" s="4" t="s">
        <v>724</v>
      </c>
      <c r="B654" s="4" t="s">
        <v>146</v>
      </c>
      <c r="C654" s="33" t="s">
        <v>60</v>
      </c>
      <c r="D654" s="5">
        <v>5.5929999999999999E-3</v>
      </c>
      <c r="E654" s="5">
        <v>0.1533267107721793</v>
      </c>
      <c r="F654" s="5">
        <v>2.9334019678017371E-2</v>
      </c>
      <c r="G654" s="5">
        <v>1.526330738774802E-2</v>
      </c>
      <c r="H654" s="5">
        <v>0.12588603129369411</v>
      </c>
      <c r="I654" s="5">
        <v>1.9161961628052261E-2</v>
      </c>
      <c r="J654" s="5">
        <v>0.20652512094287159</v>
      </c>
      <c r="K654" s="5">
        <v>0.50100708754189793</v>
      </c>
      <c r="L654" s="32" t="s">
        <v>15</v>
      </c>
      <c r="M654" s="32" t="s">
        <v>15</v>
      </c>
      <c r="N654" s="32" t="s">
        <v>15</v>
      </c>
      <c r="O654" s="32" t="s">
        <v>15</v>
      </c>
      <c r="P654" s="32" t="s">
        <v>15</v>
      </c>
      <c r="Q654" s="32" t="s">
        <v>15</v>
      </c>
      <c r="R654" s="32" t="s">
        <v>15</v>
      </c>
      <c r="S654" s="32" t="s">
        <v>60</v>
      </c>
      <c r="T654" s="6" t="s">
        <v>466</v>
      </c>
      <c r="U654" s="6" t="s">
        <v>204</v>
      </c>
    </row>
    <row r="655" spans="1:21" s="42" customFormat="1" x14ac:dyDescent="0.2">
      <c r="A655" s="4" t="s">
        <v>725</v>
      </c>
      <c r="B655" s="4" t="s">
        <v>146</v>
      </c>
      <c r="C655" s="33" t="s">
        <v>60</v>
      </c>
      <c r="D655" s="5">
        <v>1.103E-2</v>
      </c>
      <c r="E655" s="5">
        <v>0.143823653890047</v>
      </c>
      <c r="F655" s="5">
        <v>2.9416414294111692E-2</v>
      </c>
      <c r="G655" s="5">
        <v>1.546408673651588E-2</v>
      </c>
      <c r="H655" s="5">
        <v>0.1692761088797394</v>
      </c>
      <c r="I655" s="5">
        <v>1.6595395946262189E-2</v>
      </c>
      <c r="J655" s="5">
        <v>0.25733939251856791</v>
      </c>
      <c r="K655" s="5">
        <v>0.49837915638422559</v>
      </c>
      <c r="L655" s="32" t="s">
        <v>15</v>
      </c>
      <c r="M655" s="32" t="s">
        <v>15</v>
      </c>
      <c r="N655" s="32" t="s">
        <v>15</v>
      </c>
      <c r="O655" s="32" t="s">
        <v>15</v>
      </c>
      <c r="P655" s="32" t="s">
        <v>15</v>
      </c>
      <c r="Q655" s="32" t="s">
        <v>15</v>
      </c>
      <c r="R655" s="32" t="s">
        <v>15</v>
      </c>
      <c r="S655" s="32" t="s">
        <v>15</v>
      </c>
      <c r="T655" s="6" t="s">
        <v>466</v>
      </c>
      <c r="U655" s="6" t="s">
        <v>204</v>
      </c>
    </row>
    <row r="656" spans="1:21" s="42" customFormat="1" x14ac:dyDescent="0.2">
      <c r="A656" s="4" t="s">
        <v>726</v>
      </c>
      <c r="B656" s="4" t="s">
        <v>146</v>
      </c>
      <c r="C656" s="33" t="s">
        <v>60</v>
      </c>
      <c r="D656" s="5">
        <v>0</v>
      </c>
      <c r="E656" s="5">
        <v>0.14061746812271689</v>
      </c>
      <c r="F656" s="5">
        <v>2.9388012819588871E-2</v>
      </c>
      <c r="G656" s="5">
        <v>2.0738812660592212E-2</v>
      </c>
      <c r="H656" s="5">
        <v>0.15627523661745091</v>
      </c>
      <c r="I656" s="5">
        <v>1.932522842004776E-2</v>
      </c>
      <c r="J656" s="5">
        <v>0.2379706778901127</v>
      </c>
      <c r="K656" s="5">
        <v>0.51544628041090346</v>
      </c>
      <c r="L656" s="32" t="s">
        <v>15</v>
      </c>
      <c r="M656" s="32" t="s">
        <v>15</v>
      </c>
      <c r="N656" s="32" t="s">
        <v>15</v>
      </c>
      <c r="O656" s="32" t="s">
        <v>60</v>
      </c>
      <c r="P656" s="32" t="s">
        <v>15</v>
      </c>
      <c r="Q656" s="32" t="s">
        <v>15</v>
      </c>
      <c r="R656" s="32" t="s">
        <v>15</v>
      </c>
      <c r="S656" s="32" t="s">
        <v>60</v>
      </c>
      <c r="T656" s="6" t="s">
        <v>466</v>
      </c>
      <c r="U656" s="6" t="s">
        <v>204</v>
      </c>
    </row>
    <row r="657" spans="1:21" s="42" customFormat="1" x14ac:dyDescent="0.2">
      <c r="A657" s="4" t="s">
        <v>727</v>
      </c>
      <c r="B657" s="4" t="s">
        <v>146</v>
      </c>
      <c r="C657" s="33" t="s">
        <v>60</v>
      </c>
      <c r="D657" s="5">
        <v>1.357E-2</v>
      </c>
      <c r="E657" s="5">
        <v>0.1183918549372556</v>
      </c>
      <c r="F657" s="5">
        <v>2.9540218271289932E-2</v>
      </c>
      <c r="G657" s="5">
        <v>1.345321150991894E-2</v>
      </c>
      <c r="H657" s="5">
        <v>6.6157268572505923E-2</v>
      </c>
      <c r="I657" s="5">
        <v>1.318284180869757E-2</v>
      </c>
      <c r="J657" s="5">
        <v>0.37144435752395971</v>
      </c>
      <c r="K657" s="5">
        <v>0.49020807601147032</v>
      </c>
      <c r="L657" s="32" t="s">
        <v>15</v>
      </c>
      <c r="M657" s="32" t="s">
        <v>15</v>
      </c>
      <c r="N657" s="32" t="s">
        <v>15</v>
      </c>
      <c r="O657" s="32" t="s">
        <v>15</v>
      </c>
      <c r="P657" s="32" t="s">
        <v>15</v>
      </c>
      <c r="Q657" s="32" t="s">
        <v>15</v>
      </c>
      <c r="R657" s="32" t="s">
        <v>15</v>
      </c>
      <c r="S657" s="32" t="s">
        <v>15</v>
      </c>
      <c r="T657" s="6" t="s">
        <v>476</v>
      </c>
      <c r="U657" s="6" t="s">
        <v>204</v>
      </c>
    </row>
    <row r="658" spans="1:21" s="42" customFormat="1" x14ac:dyDescent="0.2">
      <c r="A658" s="4" t="s">
        <v>728</v>
      </c>
      <c r="B658" s="4" t="s">
        <v>146</v>
      </c>
      <c r="C658" s="33" t="s">
        <v>60</v>
      </c>
      <c r="D658" s="5">
        <v>9.1970000000000003E-3</v>
      </c>
      <c r="E658" s="5">
        <v>0.17072468600066551</v>
      </c>
      <c r="F658" s="5">
        <v>2.9443615217479079E-2</v>
      </c>
      <c r="G658" s="5">
        <v>1.7595373591010609E-2</v>
      </c>
      <c r="H658" s="5">
        <v>8.7820611149961147E-2</v>
      </c>
      <c r="I658" s="5">
        <v>1.7208455866422469E-2</v>
      </c>
      <c r="J658" s="5">
        <v>0.47847360708784042</v>
      </c>
      <c r="K658" s="5">
        <v>0.48668993171332248</v>
      </c>
      <c r="L658" s="32" t="s">
        <v>15</v>
      </c>
      <c r="M658" s="32" t="s">
        <v>15</v>
      </c>
      <c r="N658" s="32" t="s">
        <v>15</v>
      </c>
      <c r="O658" s="32" t="s">
        <v>15</v>
      </c>
      <c r="P658" s="32" t="s">
        <v>15</v>
      </c>
      <c r="Q658" s="32" t="s">
        <v>15</v>
      </c>
      <c r="R658" s="32" t="s">
        <v>15</v>
      </c>
      <c r="S658" s="32" t="s">
        <v>15</v>
      </c>
      <c r="T658" s="6" t="s">
        <v>605</v>
      </c>
      <c r="U658" s="6" t="s">
        <v>204</v>
      </c>
    </row>
    <row r="659" spans="1:21" s="42" customFormat="1" x14ac:dyDescent="0.2">
      <c r="A659" s="4" t="s">
        <v>729</v>
      </c>
      <c r="B659" s="4" t="s">
        <v>146</v>
      </c>
      <c r="C659" s="33" t="s">
        <v>60</v>
      </c>
      <c r="D659" s="5">
        <v>7.3179999999999999E-3</v>
      </c>
      <c r="E659" s="5">
        <v>0.15540892202315121</v>
      </c>
      <c r="F659" s="5">
        <v>2.9378589765586861E-2</v>
      </c>
      <c r="G659" s="5">
        <v>1.785949477173945E-2</v>
      </c>
      <c r="H659" s="5">
        <v>8.7146416438563717E-2</v>
      </c>
      <c r="I659" s="5">
        <v>1.732087465127469E-2</v>
      </c>
      <c r="J659" s="5">
        <v>0.49732361472121678</v>
      </c>
      <c r="K659" s="5">
        <v>0.4837992707570779</v>
      </c>
      <c r="L659" s="32" t="s">
        <v>15</v>
      </c>
      <c r="M659" s="32" t="s">
        <v>15</v>
      </c>
      <c r="N659" s="32" t="s">
        <v>15</v>
      </c>
      <c r="O659" s="32" t="s">
        <v>15</v>
      </c>
      <c r="P659" s="32" t="s">
        <v>15</v>
      </c>
      <c r="Q659" s="32" t="s">
        <v>15</v>
      </c>
      <c r="R659" s="32" t="s">
        <v>15</v>
      </c>
      <c r="S659" s="32" t="s">
        <v>15</v>
      </c>
      <c r="T659" s="6" t="s">
        <v>605</v>
      </c>
      <c r="U659" s="6" t="s">
        <v>204</v>
      </c>
    </row>
    <row r="660" spans="1:21" s="42" customFormat="1" x14ac:dyDescent="0.2">
      <c r="A660" s="4" t="s">
        <v>730</v>
      </c>
      <c r="B660" s="4" t="s">
        <v>146</v>
      </c>
      <c r="C660" s="33" t="s">
        <v>60</v>
      </c>
      <c r="D660" s="5">
        <v>5.4079999999999996E-3</v>
      </c>
      <c r="E660" s="5">
        <v>4.7457618589141187E-2</v>
      </c>
      <c r="F660" s="5">
        <v>2.9437915539662799E-2</v>
      </c>
      <c r="G660" s="5">
        <v>2.0339574464293551E-2</v>
      </c>
      <c r="H660" s="5">
        <v>6.6912306225934706E-2</v>
      </c>
      <c r="I660" s="5">
        <v>1.581153158392656E-2</v>
      </c>
      <c r="J660" s="5">
        <v>0.34416536158872868</v>
      </c>
      <c r="K660" s="5">
        <v>0.47975010809378921</v>
      </c>
      <c r="L660" s="32" t="s">
        <v>15</v>
      </c>
      <c r="M660" s="32" t="s">
        <v>15</v>
      </c>
      <c r="N660" s="32" t="s">
        <v>15</v>
      </c>
      <c r="O660" s="32" t="s">
        <v>60</v>
      </c>
      <c r="P660" s="32" t="s">
        <v>15</v>
      </c>
      <c r="Q660" s="32" t="s">
        <v>15</v>
      </c>
      <c r="R660" s="32" t="s">
        <v>15</v>
      </c>
      <c r="S660" s="32" t="s">
        <v>15</v>
      </c>
      <c r="T660" s="6" t="s">
        <v>605</v>
      </c>
      <c r="U660" s="6" t="s">
        <v>204</v>
      </c>
    </row>
    <row r="661" spans="1:21" s="42" customFormat="1" x14ac:dyDescent="0.2">
      <c r="A661" s="4" t="s">
        <v>731</v>
      </c>
      <c r="B661" s="4" t="s">
        <v>146</v>
      </c>
      <c r="C661" s="33" t="s">
        <v>60</v>
      </c>
      <c r="D661" s="5">
        <v>1.3100000000000001E-2</v>
      </c>
      <c r="E661" s="5">
        <v>0.17674897320122471</v>
      </c>
      <c r="F661" s="5">
        <v>2.9401219137511241E-2</v>
      </c>
      <c r="G661" s="5">
        <v>2.296675845749948E-2</v>
      </c>
      <c r="H661" s="5">
        <v>0.16759545023699199</v>
      </c>
      <c r="I661" s="5">
        <v>2.2778005286471899E-2</v>
      </c>
      <c r="J661" s="5">
        <v>0.19488971969081939</v>
      </c>
      <c r="K661" s="5">
        <v>0.51642617399879709</v>
      </c>
      <c r="L661" s="32" t="s">
        <v>15</v>
      </c>
      <c r="M661" s="32" t="s">
        <v>15</v>
      </c>
      <c r="N661" s="32" t="s">
        <v>15</v>
      </c>
      <c r="O661" s="32" t="s">
        <v>60</v>
      </c>
      <c r="P661" s="32" t="s">
        <v>15</v>
      </c>
      <c r="Q661" s="32" t="s">
        <v>60</v>
      </c>
      <c r="R661" s="32" t="s">
        <v>15</v>
      </c>
      <c r="S661" s="32" t="s">
        <v>60</v>
      </c>
      <c r="T661" s="6" t="s">
        <v>476</v>
      </c>
      <c r="U661" s="6" t="s">
        <v>204</v>
      </c>
    </row>
    <row r="662" spans="1:21" s="42" customFormat="1" x14ac:dyDescent="0.2">
      <c r="A662" s="4" t="s">
        <v>732</v>
      </c>
      <c r="B662" s="4" t="s">
        <v>146</v>
      </c>
      <c r="C662" s="33" t="s">
        <v>60</v>
      </c>
      <c r="D662" s="5">
        <v>1.064E-2</v>
      </c>
      <c r="E662" s="5">
        <v>0.15431841354499801</v>
      </c>
      <c r="F662" s="5">
        <v>2.94628121401985E-2</v>
      </c>
      <c r="G662" s="5">
        <v>1.7826073164396841E-2</v>
      </c>
      <c r="H662" s="5">
        <v>0.12556321921759139</v>
      </c>
      <c r="I662" s="5">
        <v>1.7775449408246428E-2</v>
      </c>
      <c r="J662" s="5">
        <v>0.21287150023057819</v>
      </c>
      <c r="K662" s="5">
        <v>0.51178479644438579</v>
      </c>
      <c r="L662" s="32" t="s">
        <v>15</v>
      </c>
      <c r="M662" s="32" t="s">
        <v>15</v>
      </c>
      <c r="N662" s="32" t="s">
        <v>15</v>
      </c>
      <c r="O662" s="32" t="s">
        <v>15</v>
      </c>
      <c r="P662" s="32" t="s">
        <v>15</v>
      </c>
      <c r="Q662" s="32" t="s">
        <v>15</v>
      </c>
      <c r="R662" s="32" t="s">
        <v>15</v>
      </c>
      <c r="S662" s="32" t="s">
        <v>60</v>
      </c>
      <c r="T662" s="6" t="s">
        <v>476</v>
      </c>
      <c r="U662" s="6" t="s">
        <v>204</v>
      </c>
    </row>
    <row r="663" spans="1:21" s="42" customFormat="1" x14ac:dyDescent="0.2">
      <c r="A663" s="4" t="s">
        <v>733</v>
      </c>
      <c r="B663" s="4" t="s">
        <v>146</v>
      </c>
      <c r="C663" s="33" t="s">
        <v>60</v>
      </c>
      <c r="D663" s="5">
        <v>1.1049999999999999E-2</v>
      </c>
      <c r="E663" s="5">
        <v>0.1107055332664874</v>
      </c>
      <c r="F663" s="5">
        <v>2.9434577299631039E-2</v>
      </c>
      <c r="G663" s="5">
        <v>1.4360096662710811E-2</v>
      </c>
      <c r="H663" s="5">
        <v>0.102811630918988</v>
      </c>
      <c r="I663" s="5">
        <v>1.7210254508411842E-2</v>
      </c>
      <c r="J663" s="5">
        <v>0.2604257297392929</v>
      </c>
      <c r="K663" s="5">
        <v>0.50014504953533101</v>
      </c>
      <c r="L663" s="32" t="s">
        <v>15</v>
      </c>
      <c r="M663" s="32" t="s">
        <v>15</v>
      </c>
      <c r="N663" s="32" t="s">
        <v>15</v>
      </c>
      <c r="O663" s="32" t="s">
        <v>15</v>
      </c>
      <c r="P663" s="32" t="s">
        <v>15</v>
      </c>
      <c r="Q663" s="32" t="s">
        <v>15</v>
      </c>
      <c r="R663" s="32" t="s">
        <v>15</v>
      </c>
      <c r="S663" s="32" t="s">
        <v>60</v>
      </c>
      <c r="T663" s="6" t="s">
        <v>642</v>
      </c>
      <c r="U663" s="6" t="s">
        <v>204</v>
      </c>
    </row>
    <row r="664" spans="1:21" s="42" customFormat="1" x14ac:dyDescent="0.2">
      <c r="A664" s="4" t="s">
        <v>734</v>
      </c>
      <c r="B664" s="4" t="s">
        <v>146</v>
      </c>
      <c r="C664" s="33" t="s">
        <v>60</v>
      </c>
      <c r="D664" s="5">
        <v>8.3160000000000005E-3</v>
      </c>
      <c r="E664" s="5">
        <v>0.1636033346182203</v>
      </c>
      <c r="F664" s="5">
        <v>2.9244493295734631E-2</v>
      </c>
      <c r="G664" s="5">
        <v>2.806486504283277E-2</v>
      </c>
      <c r="H664" s="5">
        <v>0.10977927076419081</v>
      </c>
      <c r="I664" s="5">
        <v>1.7223184557653329E-2</v>
      </c>
      <c r="J664" s="5">
        <v>0.3115751155516161</v>
      </c>
      <c r="K664" s="5">
        <v>0.4729218535713377</v>
      </c>
      <c r="L664" s="32" t="s">
        <v>15</v>
      </c>
      <c r="M664" s="32" t="s">
        <v>15</v>
      </c>
      <c r="N664" s="32" t="s">
        <v>15</v>
      </c>
      <c r="O664" s="32" t="s">
        <v>60</v>
      </c>
      <c r="P664" s="32" t="s">
        <v>15</v>
      </c>
      <c r="Q664" s="32" t="s">
        <v>15</v>
      </c>
      <c r="R664" s="32" t="s">
        <v>15</v>
      </c>
      <c r="S664" s="32" t="s">
        <v>15</v>
      </c>
      <c r="T664" s="6" t="s">
        <v>476</v>
      </c>
      <c r="U664" s="6" t="s">
        <v>204</v>
      </c>
    </row>
    <row r="665" spans="1:21" s="42" customFormat="1" x14ac:dyDescent="0.2">
      <c r="A665" s="4" t="s">
        <v>735</v>
      </c>
      <c r="B665" s="4" t="s">
        <v>146</v>
      </c>
      <c r="C665" s="33" t="s">
        <v>60</v>
      </c>
      <c r="D665" s="5">
        <v>1.107E-2</v>
      </c>
      <c r="E665" s="5">
        <v>7.7805911771442013E-2</v>
      </c>
      <c r="F665" s="5">
        <v>2.9188936724615019E-2</v>
      </c>
      <c r="G665" s="5">
        <v>3.263416831825474E-2</v>
      </c>
      <c r="H665" s="5">
        <v>5.2473150780560918E-2</v>
      </c>
      <c r="I665" s="5">
        <v>2.2423948262347081E-2</v>
      </c>
      <c r="J665" s="5">
        <v>0.38582752524281061</v>
      </c>
      <c r="K665" s="5">
        <v>0.46545138734920738</v>
      </c>
      <c r="L665" s="32" t="s">
        <v>15</v>
      </c>
      <c r="M665" s="32" t="s">
        <v>15</v>
      </c>
      <c r="N665" s="32" t="s">
        <v>15</v>
      </c>
      <c r="O665" s="32" t="s">
        <v>60</v>
      </c>
      <c r="P665" s="32" t="s">
        <v>15</v>
      </c>
      <c r="Q665" s="32" t="s">
        <v>60</v>
      </c>
      <c r="R665" s="32" t="s">
        <v>15</v>
      </c>
      <c r="S665" s="32" t="s">
        <v>15</v>
      </c>
      <c r="T665" s="6" t="s">
        <v>605</v>
      </c>
      <c r="U665" s="6" t="s">
        <v>204</v>
      </c>
    </row>
    <row r="666" spans="1:21" s="42" customFormat="1" x14ac:dyDescent="0.2">
      <c r="A666" s="4" t="s">
        <v>736</v>
      </c>
      <c r="B666" s="4" t="s">
        <v>146</v>
      </c>
      <c r="C666" s="33" t="s">
        <v>60</v>
      </c>
      <c r="D666" s="5">
        <v>8.182E-3</v>
      </c>
      <c r="E666" s="5">
        <v>0.2224724876350363</v>
      </c>
      <c r="F666" s="5">
        <v>2.9456605459889429E-2</v>
      </c>
      <c r="G666" s="5">
        <v>1.9242241841437621E-2</v>
      </c>
      <c r="H666" s="5">
        <v>0.33042205685042009</v>
      </c>
      <c r="I666" s="5">
        <v>1.9580935053300171E-2</v>
      </c>
      <c r="J666" s="5">
        <v>0.1769348015107356</v>
      </c>
      <c r="K666" s="5">
        <v>0.49850384999012781</v>
      </c>
      <c r="L666" s="32" t="s">
        <v>15</v>
      </c>
      <c r="M666" s="32" t="s">
        <v>15</v>
      </c>
      <c r="N666" s="32" t="s">
        <v>15</v>
      </c>
      <c r="O666" s="32" t="s">
        <v>15</v>
      </c>
      <c r="P666" s="32" t="s">
        <v>60</v>
      </c>
      <c r="Q666" s="32" t="s">
        <v>60</v>
      </c>
      <c r="R666" s="32" t="s">
        <v>15</v>
      </c>
      <c r="S666" s="32" t="s">
        <v>15</v>
      </c>
      <c r="T666" s="6" t="s">
        <v>605</v>
      </c>
      <c r="U666" s="6" t="s">
        <v>204</v>
      </c>
    </row>
    <row r="667" spans="1:21" s="42" customFormat="1" x14ac:dyDescent="0.2">
      <c r="A667" s="4" t="s">
        <v>737</v>
      </c>
      <c r="B667" s="4" t="s">
        <v>192</v>
      </c>
      <c r="C667" s="33" t="s">
        <v>60</v>
      </c>
      <c r="D667" s="5">
        <v>8.7330000000000005E-2</v>
      </c>
      <c r="E667" s="5">
        <v>0.23072950055285429</v>
      </c>
      <c r="F667" s="5">
        <v>2.9403671658786362E-2</v>
      </c>
      <c r="G667" s="5">
        <v>3.7760462142686108E-2</v>
      </c>
      <c r="H667" s="5">
        <v>0.1461490950163862</v>
      </c>
      <c r="I667" s="5">
        <v>2.244342404967874E-2</v>
      </c>
      <c r="J667" s="5">
        <v>0.62186236936256201</v>
      </c>
      <c r="K667" s="5">
        <v>0.44325219699776358</v>
      </c>
      <c r="L667" s="32" t="s">
        <v>60</v>
      </c>
      <c r="M667" s="32" t="s">
        <v>60</v>
      </c>
      <c r="N667" s="32" t="s">
        <v>15</v>
      </c>
      <c r="O667" s="32" t="s">
        <v>60</v>
      </c>
      <c r="P667" s="32" t="s">
        <v>15</v>
      </c>
      <c r="Q667" s="32" t="s">
        <v>60</v>
      </c>
      <c r="R667" s="32" t="s">
        <v>60</v>
      </c>
      <c r="S667" s="32" t="s">
        <v>15</v>
      </c>
      <c r="T667" s="6" t="s">
        <v>476</v>
      </c>
      <c r="U667" s="6" t="s">
        <v>204</v>
      </c>
    </row>
    <row r="668" spans="1:21" s="42" customFormat="1" x14ac:dyDescent="0.2">
      <c r="A668" s="4" t="s">
        <v>738</v>
      </c>
      <c r="B668" s="4" t="s">
        <v>192</v>
      </c>
      <c r="C668" s="33" t="s">
        <v>60</v>
      </c>
      <c r="D668" s="5">
        <v>0.2666</v>
      </c>
      <c r="E668" s="5">
        <v>0.33788901427143547</v>
      </c>
      <c r="F668" s="5">
        <v>2.945113157285429E-2</v>
      </c>
      <c r="G668" s="5">
        <v>4.8183153293812529E-2</v>
      </c>
      <c r="H668" s="5">
        <v>0.2340399503094189</v>
      </c>
      <c r="I668" s="5">
        <v>2.7009790638875861E-2</v>
      </c>
      <c r="J668" s="5">
        <v>0.7590999610729966</v>
      </c>
      <c r="K668" s="5">
        <v>0.42458300020967432</v>
      </c>
      <c r="L668" s="32" t="s">
        <v>60</v>
      </c>
      <c r="M668" s="32" t="s">
        <v>60</v>
      </c>
      <c r="N668" s="32" t="s">
        <v>15</v>
      </c>
      <c r="O668" s="32" t="s">
        <v>60</v>
      </c>
      <c r="P668" s="32" t="s">
        <v>60</v>
      </c>
      <c r="Q668" s="32" t="s">
        <v>60</v>
      </c>
      <c r="R668" s="32" t="s">
        <v>60</v>
      </c>
      <c r="S668" s="32" t="s">
        <v>15</v>
      </c>
      <c r="T668" s="6" t="s">
        <v>466</v>
      </c>
      <c r="U668" s="6" t="s">
        <v>204</v>
      </c>
    </row>
    <row r="669" spans="1:21" s="42" customFormat="1" x14ac:dyDescent="0.2">
      <c r="A669" s="4" t="s">
        <v>739</v>
      </c>
      <c r="B669" s="4" t="s">
        <v>192</v>
      </c>
      <c r="C669" s="33" t="s">
        <v>60</v>
      </c>
      <c r="D669" s="5">
        <v>0.1547</v>
      </c>
      <c r="E669" s="5">
        <v>0.21433394270428341</v>
      </c>
      <c r="F669" s="5">
        <v>2.938464870041986E-2</v>
      </c>
      <c r="G669" s="5">
        <v>4.0641749759005537E-2</v>
      </c>
      <c r="H669" s="5">
        <v>0.15407861399592551</v>
      </c>
      <c r="I669" s="5">
        <v>2.5859864088316399E-2</v>
      </c>
      <c r="J669" s="5">
        <v>0.57938031430232884</v>
      </c>
      <c r="K669" s="5">
        <v>0.44677797184577878</v>
      </c>
      <c r="L669" s="32" t="s">
        <v>60</v>
      </c>
      <c r="M669" s="32" t="s">
        <v>15</v>
      </c>
      <c r="N669" s="32" t="s">
        <v>15</v>
      </c>
      <c r="O669" s="32" t="s">
        <v>60</v>
      </c>
      <c r="P669" s="32" t="s">
        <v>15</v>
      </c>
      <c r="Q669" s="32" t="s">
        <v>60</v>
      </c>
      <c r="R669" s="32" t="s">
        <v>60</v>
      </c>
      <c r="S669" s="32" t="s">
        <v>15</v>
      </c>
      <c r="T669" s="6" t="s">
        <v>564</v>
      </c>
      <c r="U669" s="6" t="s">
        <v>204</v>
      </c>
    </row>
    <row r="670" spans="1:21" s="42" customFormat="1" x14ac:dyDescent="0.2">
      <c r="A670" s="4" t="s">
        <v>740</v>
      </c>
      <c r="B670" s="4" t="s">
        <v>192</v>
      </c>
      <c r="C670" s="33" t="s">
        <v>60</v>
      </c>
      <c r="D670" s="5">
        <v>5.4450000000000002E-3</v>
      </c>
      <c r="E670" s="5">
        <v>0.21930705557961139</v>
      </c>
      <c r="F670" s="5">
        <v>2.9393936605728178E-2</v>
      </c>
      <c r="G670" s="5">
        <v>1.9116822623034619E-2</v>
      </c>
      <c r="H670" s="5">
        <v>0.24998557975208899</v>
      </c>
      <c r="I670" s="5">
        <v>1.968846624520984E-2</v>
      </c>
      <c r="J670" s="5">
        <v>0.13810340579398969</v>
      </c>
      <c r="K670" s="5">
        <v>0.51464759981408092</v>
      </c>
      <c r="L670" s="32" t="s">
        <v>15</v>
      </c>
      <c r="M670" s="32" t="s">
        <v>15</v>
      </c>
      <c r="N670" s="32" t="s">
        <v>15</v>
      </c>
      <c r="O670" s="32" t="s">
        <v>15</v>
      </c>
      <c r="P670" s="32" t="s">
        <v>60</v>
      </c>
      <c r="Q670" s="32" t="s">
        <v>60</v>
      </c>
      <c r="R670" s="32" t="s">
        <v>15</v>
      </c>
      <c r="S670" s="32" t="s">
        <v>60</v>
      </c>
      <c r="T670" s="6" t="s">
        <v>466</v>
      </c>
      <c r="U670" s="6" t="s">
        <v>204</v>
      </c>
    </row>
    <row r="671" spans="1:21" s="42" customFormat="1" x14ac:dyDescent="0.2">
      <c r="A671" s="4" t="s">
        <v>741</v>
      </c>
      <c r="B671" s="4" t="s">
        <v>192</v>
      </c>
      <c r="C671" s="33" t="s">
        <v>60</v>
      </c>
      <c r="D671" s="5">
        <v>0.19040000000000001</v>
      </c>
      <c r="E671" s="5">
        <v>0.2150257971670558</v>
      </c>
      <c r="F671" s="5">
        <v>2.945270585959912E-2</v>
      </c>
      <c r="G671" s="5">
        <v>2.7302738332021431E-2</v>
      </c>
      <c r="H671" s="5">
        <v>0.14503843005406339</v>
      </c>
      <c r="I671" s="5">
        <v>1.792330334054526E-2</v>
      </c>
      <c r="J671" s="5">
        <v>0.58998914224651489</v>
      </c>
      <c r="K671" s="5">
        <v>0.45363661037392972</v>
      </c>
      <c r="L671" s="32" t="s">
        <v>60</v>
      </c>
      <c r="M671" s="32" t="s">
        <v>15</v>
      </c>
      <c r="N671" s="32" t="s">
        <v>15</v>
      </c>
      <c r="O671" s="32" t="s">
        <v>60</v>
      </c>
      <c r="P671" s="32" t="s">
        <v>15</v>
      </c>
      <c r="Q671" s="32" t="s">
        <v>15</v>
      </c>
      <c r="R671" s="32" t="s">
        <v>60</v>
      </c>
      <c r="S671" s="32" t="s">
        <v>15</v>
      </c>
      <c r="T671" s="6" t="s">
        <v>466</v>
      </c>
      <c r="U671" s="6" t="s">
        <v>204</v>
      </c>
    </row>
    <row r="672" spans="1:21" s="42" customFormat="1" x14ac:dyDescent="0.2">
      <c r="A672" s="4" t="s">
        <v>742</v>
      </c>
      <c r="B672" s="4" t="s">
        <v>192</v>
      </c>
      <c r="C672" s="33" t="s">
        <v>60</v>
      </c>
      <c r="D672" s="5">
        <v>0.21060000000000001</v>
      </c>
      <c r="E672" s="5">
        <v>0.22827515921371719</v>
      </c>
      <c r="F672" s="5">
        <v>2.952805593942185E-2</v>
      </c>
      <c r="G672" s="5">
        <v>4.1234467334888267E-2</v>
      </c>
      <c r="H672" s="5">
        <v>0.14855040599590799</v>
      </c>
      <c r="I672" s="5">
        <v>2.4281403320492081E-2</v>
      </c>
      <c r="J672" s="5">
        <v>0.62623263322808798</v>
      </c>
      <c r="K672" s="5">
        <v>0.43510851607302953</v>
      </c>
      <c r="L672" s="32" t="s">
        <v>60</v>
      </c>
      <c r="M672" s="32" t="s">
        <v>60</v>
      </c>
      <c r="N672" s="32" t="s">
        <v>15</v>
      </c>
      <c r="O672" s="32" t="s">
        <v>60</v>
      </c>
      <c r="P672" s="32" t="s">
        <v>15</v>
      </c>
      <c r="Q672" s="32" t="s">
        <v>60</v>
      </c>
      <c r="R672" s="32" t="s">
        <v>60</v>
      </c>
      <c r="S672" s="32" t="s">
        <v>15</v>
      </c>
      <c r="T672" s="6" t="s">
        <v>605</v>
      </c>
      <c r="U672" s="6" t="s">
        <v>204</v>
      </c>
    </row>
    <row r="673" spans="1:21" s="42" customFormat="1" x14ac:dyDescent="0.2">
      <c r="A673" s="4" t="s">
        <v>743</v>
      </c>
      <c r="B673" s="4" t="s">
        <v>192</v>
      </c>
      <c r="C673" s="33" t="s">
        <v>60</v>
      </c>
      <c r="D673" s="5">
        <v>9.4479999999999998E-3</v>
      </c>
      <c r="E673" s="5">
        <v>9.017338540332942E-2</v>
      </c>
      <c r="F673" s="5">
        <v>2.933098080955409E-2</v>
      </c>
      <c r="G673" s="5">
        <v>1.450367212293101E-2</v>
      </c>
      <c r="H673" s="5">
        <v>9.9621241307925795E-2</v>
      </c>
      <c r="I673" s="5">
        <v>1.62835295424342E-2</v>
      </c>
      <c r="J673" s="5">
        <v>0.28856843175489078</v>
      </c>
      <c r="K673" s="5">
        <v>0.49238629145720092</v>
      </c>
      <c r="L673" s="32" t="s">
        <v>15</v>
      </c>
      <c r="M673" s="32" t="s">
        <v>15</v>
      </c>
      <c r="N673" s="32" t="s">
        <v>15</v>
      </c>
      <c r="O673" s="32" t="s">
        <v>15</v>
      </c>
      <c r="P673" s="32" t="s">
        <v>15</v>
      </c>
      <c r="Q673" s="32" t="s">
        <v>15</v>
      </c>
      <c r="R673" s="32" t="s">
        <v>15</v>
      </c>
      <c r="S673" s="32" t="s">
        <v>15</v>
      </c>
      <c r="T673" s="6" t="s">
        <v>605</v>
      </c>
      <c r="U673" s="6" t="s">
        <v>204</v>
      </c>
    </row>
    <row r="674" spans="1:21" s="42" customFormat="1" x14ac:dyDescent="0.2">
      <c r="A674" s="4" t="s">
        <v>744</v>
      </c>
      <c r="B674" s="4" t="s">
        <v>192</v>
      </c>
      <c r="C674" s="33" t="s">
        <v>60</v>
      </c>
      <c r="D674" s="5">
        <v>0.28870000000000001</v>
      </c>
      <c r="E674" s="5">
        <v>0.53269010460936006</v>
      </c>
      <c r="F674" s="5">
        <v>2.9703346006838539E-2</v>
      </c>
      <c r="G674" s="5">
        <v>7.2842289084263961E-2</v>
      </c>
      <c r="H674" s="5">
        <v>0.38385881698034741</v>
      </c>
      <c r="I674" s="5">
        <v>3.763964608199958E-2</v>
      </c>
      <c r="J674" s="5">
        <v>0.92757223893892404</v>
      </c>
      <c r="K674" s="5">
        <v>0.38563124272470911</v>
      </c>
      <c r="L674" s="32" t="s">
        <v>60</v>
      </c>
      <c r="M674" s="32" t="s">
        <v>60</v>
      </c>
      <c r="N674" s="32" t="s">
        <v>15</v>
      </c>
      <c r="O674" s="32" t="s">
        <v>60</v>
      </c>
      <c r="P674" s="32" t="s">
        <v>60</v>
      </c>
      <c r="Q674" s="32" t="s">
        <v>60</v>
      </c>
      <c r="R674" s="32" t="s">
        <v>60</v>
      </c>
      <c r="S674" s="32" t="s">
        <v>15</v>
      </c>
      <c r="T674" s="6" t="s">
        <v>605</v>
      </c>
      <c r="U674" s="6" t="s">
        <v>204</v>
      </c>
    </row>
    <row r="675" spans="1:21" s="42" customFormat="1" x14ac:dyDescent="0.2">
      <c r="A675" s="4" t="s">
        <v>745</v>
      </c>
      <c r="B675" s="4" t="s">
        <v>192</v>
      </c>
      <c r="C675" s="33" t="s">
        <v>60</v>
      </c>
      <c r="D675" s="5">
        <v>0.18479999999999999</v>
      </c>
      <c r="E675" s="5">
        <v>0.45984782761727422</v>
      </c>
      <c r="F675" s="5">
        <v>2.9516914139939069E-2</v>
      </c>
      <c r="G675" s="5">
        <v>5.2981987917820668E-2</v>
      </c>
      <c r="H675" s="5">
        <v>0.33841969708595598</v>
      </c>
      <c r="I675" s="5">
        <v>2.7317714526279811E-2</v>
      </c>
      <c r="J675" s="5">
        <v>0.82870448910958738</v>
      </c>
      <c r="K675" s="5">
        <v>0.41240546563682579</v>
      </c>
      <c r="L675" s="32" t="s">
        <v>60</v>
      </c>
      <c r="M675" s="32" t="s">
        <v>60</v>
      </c>
      <c r="N675" s="32" t="s">
        <v>15</v>
      </c>
      <c r="O675" s="32" t="s">
        <v>60</v>
      </c>
      <c r="P675" s="32" t="s">
        <v>60</v>
      </c>
      <c r="Q675" s="32" t="s">
        <v>60</v>
      </c>
      <c r="R675" s="32" t="s">
        <v>60</v>
      </c>
      <c r="S675" s="32" t="s">
        <v>15</v>
      </c>
      <c r="T675" s="6" t="s">
        <v>466</v>
      </c>
      <c r="U675" s="6" t="s">
        <v>204</v>
      </c>
    </row>
    <row r="676" spans="1:21" s="42" customFormat="1" x14ac:dyDescent="0.2">
      <c r="A676" s="4" t="s">
        <v>746</v>
      </c>
      <c r="B676" s="4" t="s">
        <v>192</v>
      </c>
      <c r="C676" s="33" t="s">
        <v>60</v>
      </c>
      <c r="D676" s="5">
        <v>8.3479999999999985E-2</v>
      </c>
      <c r="E676" s="5">
        <v>0.1027356368112143</v>
      </c>
      <c r="F676" s="5">
        <v>2.9463280846963161E-2</v>
      </c>
      <c r="G676" s="5">
        <v>1.43308154812232E-2</v>
      </c>
      <c r="H676" s="5">
        <v>5.2147354479610893E-2</v>
      </c>
      <c r="I676" s="5">
        <v>1.3614883365361201E-2</v>
      </c>
      <c r="J676" s="5">
        <v>0.4328981069099529</v>
      </c>
      <c r="K676" s="5">
        <v>0.49093011137885317</v>
      </c>
      <c r="L676" s="32" t="s">
        <v>60</v>
      </c>
      <c r="M676" s="32" t="s">
        <v>15</v>
      </c>
      <c r="N676" s="32" t="s">
        <v>15</v>
      </c>
      <c r="O676" s="32" t="s">
        <v>15</v>
      </c>
      <c r="P676" s="32" t="s">
        <v>15</v>
      </c>
      <c r="Q676" s="32" t="s">
        <v>15</v>
      </c>
      <c r="R676" s="32" t="s">
        <v>15</v>
      </c>
      <c r="S676" s="32" t="s">
        <v>15</v>
      </c>
      <c r="T676" s="6" t="s">
        <v>605</v>
      </c>
      <c r="U676" s="6" t="s">
        <v>204</v>
      </c>
    </row>
    <row r="677" spans="1:21" s="42" customFormat="1" x14ac:dyDescent="0.2">
      <c r="A677" s="4" t="s">
        <v>747</v>
      </c>
      <c r="B677" s="4" t="s">
        <v>192</v>
      </c>
      <c r="C677" s="33" t="s">
        <v>60</v>
      </c>
      <c r="D677" s="5">
        <v>0.20330000000000001</v>
      </c>
      <c r="E677" s="5">
        <v>0.4738186530600117</v>
      </c>
      <c r="F677" s="5">
        <v>2.9507543087181141E-2</v>
      </c>
      <c r="G677" s="5">
        <v>5.5321926165049967E-2</v>
      </c>
      <c r="H677" s="5">
        <v>0.31840623605652341</v>
      </c>
      <c r="I677" s="5">
        <v>2.9561970066357812E-2</v>
      </c>
      <c r="J677" s="5">
        <v>0.92928908713132397</v>
      </c>
      <c r="K677" s="5">
        <v>0.40950369983207169</v>
      </c>
      <c r="L677" s="32" t="s">
        <v>60</v>
      </c>
      <c r="M677" s="32" t="s">
        <v>60</v>
      </c>
      <c r="N677" s="32" t="s">
        <v>15</v>
      </c>
      <c r="O677" s="32" t="s">
        <v>60</v>
      </c>
      <c r="P677" s="32" t="s">
        <v>60</v>
      </c>
      <c r="Q677" s="32" t="s">
        <v>60</v>
      </c>
      <c r="R677" s="32" t="s">
        <v>60</v>
      </c>
      <c r="S677" s="32" t="s">
        <v>15</v>
      </c>
      <c r="T677" s="6" t="s">
        <v>564</v>
      </c>
      <c r="U677" s="6" t="s">
        <v>204</v>
      </c>
    </row>
    <row r="678" spans="1:21" s="42" customFormat="1" x14ac:dyDescent="0.2">
      <c r="A678" s="4" t="s">
        <v>748</v>
      </c>
      <c r="B678" s="4" t="s">
        <v>192</v>
      </c>
      <c r="C678" s="33" t="s">
        <v>60</v>
      </c>
      <c r="D678" s="5">
        <v>0.13750000000000001</v>
      </c>
      <c r="E678" s="5">
        <v>0.25123971390113742</v>
      </c>
      <c r="F678" s="5">
        <v>2.959362029253948E-2</v>
      </c>
      <c r="G678" s="5">
        <v>3.0842519975794892E-2</v>
      </c>
      <c r="H678" s="5">
        <v>0.16889900844533401</v>
      </c>
      <c r="I678" s="5">
        <v>1.9386169025226989E-2</v>
      </c>
      <c r="J678" s="5">
        <v>0.66564302397767194</v>
      </c>
      <c r="K678" s="5">
        <v>0.44865698220564137</v>
      </c>
      <c r="L678" s="32" t="s">
        <v>60</v>
      </c>
      <c r="M678" s="32" t="s">
        <v>60</v>
      </c>
      <c r="N678" s="32" t="s">
        <v>15</v>
      </c>
      <c r="O678" s="32" t="s">
        <v>60</v>
      </c>
      <c r="P678" s="32" t="s">
        <v>15</v>
      </c>
      <c r="Q678" s="32" t="s">
        <v>15</v>
      </c>
      <c r="R678" s="32" t="s">
        <v>60</v>
      </c>
      <c r="S678" s="32" t="s">
        <v>15</v>
      </c>
      <c r="T678" s="6" t="s">
        <v>605</v>
      </c>
      <c r="U678" s="6" t="s">
        <v>204</v>
      </c>
    </row>
    <row r="679" spans="1:21" s="42" customFormat="1" x14ac:dyDescent="0.2">
      <c r="A679" s="4" t="s">
        <v>749</v>
      </c>
      <c r="B679" s="4" t="s">
        <v>192</v>
      </c>
      <c r="C679" s="33" t="s">
        <v>60</v>
      </c>
      <c r="D679" s="5">
        <v>0.13589999999999999</v>
      </c>
      <c r="E679" s="5">
        <v>7.0812343271946479E-2</v>
      </c>
      <c r="F679" s="5">
        <v>2.942654561053934E-2</v>
      </c>
      <c r="G679" s="5">
        <v>2.1221616613740009E-2</v>
      </c>
      <c r="H679" s="5">
        <v>9.5044446014191861E-2</v>
      </c>
      <c r="I679" s="5">
        <v>2.0084179746111881E-2</v>
      </c>
      <c r="J679" s="5">
        <v>0.32285566446088187</v>
      </c>
      <c r="K679" s="5">
        <v>0.48720190297331861</v>
      </c>
      <c r="L679" s="32" t="s">
        <v>60</v>
      </c>
      <c r="M679" s="32" t="s">
        <v>15</v>
      </c>
      <c r="N679" s="32" t="s">
        <v>15</v>
      </c>
      <c r="O679" s="32" t="s">
        <v>60</v>
      </c>
      <c r="P679" s="32" t="s">
        <v>15</v>
      </c>
      <c r="Q679" s="32" t="s">
        <v>60</v>
      </c>
      <c r="R679" s="32" t="s">
        <v>15</v>
      </c>
      <c r="S679" s="32" t="s">
        <v>15</v>
      </c>
      <c r="T679" s="6" t="s">
        <v>476</v>
      </c>
      <c r="U679" s="6" t="s">
        <v>204</v>
      </c>
    </row>
    <row r="680" spans="1:21" s="42" customFormat="1" x14ac:dyDescent="0.2">
      <c r="A680" s="4" t="s">
        <v>750</v>
      </c>
      <c r="B680" s="4" t="s">
        <v>192</v>
      </c>
      <c r="C680" s="33" t="s">
        <v>60</v>
      </c>
      <c r="D680" s="5">
        <v>0.16329999999999997</v>
      </c>
      <c r="E680" s="5">
        <v>0.1797062044969745</v>
      </c>
      <c r="F680" s="5">
        <v>2.9434151314283862E-2</v>
      </c>
      <c r="G680" s="5">
        <v>2.829837258635166E-2</v>
      </c>
      <c r="H680" s="5">
        <v>0.1227020859897248</v>
      </c>
      <c r="I680" s="5">
        <v>1.922770420078472E-2</v>
      </c>
      <c r="J680" s="5">
        <v>0.5660040169921261</v>
      </c>
      <c r="K680" s="5">
        <v>0.45535700510054589</v>
      </c>
      <c r="L680" s="32" t="s">
        <v>60</v>
      </c>
      <c r="M680" s="32" t="s">
        <v>15</v>
      </c>
      <c r="N680" s="32" t="s">
        <v>15</v>
      </c>
      <c r="O680" s="32" t="s">
        <v>60</v>
      </c>
      <c r="P680" s="32" t="s">
        <v>15</v>
      </c>
      <c r="Q680" s="32" t="s">
        <v>15</v>
      </c>
      <c r="R680" s="32" t="s">
        <v>60</v>
      </c>
      <c r="S680" s="32" t="s">
        <v>15</v>
      </c>
      <c r="T680" s="6" t="s">
        <v>476</v>
      </c>
      <c r="U680" s="6" t="s">
        <v>204</v>
      </c>
    </row>
    <row r="681" spans="1:21" s="42" customFormat="1" x14ac:dyDescent="0.2">
      <c r="A681" s="4" t="s">
        <v>751</v>
      </c>
      <c r="B681" s="4" t="s">
        <v>192</v>
      </c>
      <c r="C681" s="33" t="s">
        <v>60</v>
      </c>
      <c r="D681" s="5">
        <v>0.46009999999999995</v>
      </c>
      <c r="E681" s="5">
        <v>0.53402050938464385</v>
      </c>
      <c r="F681" s="5">
        <v>2.9734539354885969E-2</v>
      </c>
      <c r="G681" s="5">
        <v>5.3739641103811409E-2</v>
      </c>
      <c r="H681" s="5">
        <v>0.34632025390832338</v>
      </c>
      <c r="I681" s="5">
        <v>2.6597987047541041E-2</v>
      </c>
      <c r="J681" s="5">
        <v>0.93935965913952801</v>
      </c>
      <c r="K681" s="5">
        <v>0.40652435994399089</v>
      </c>
      <c r="L681" s="32" t="s">
        <v>60</v>
      </c>
      <c r="M681" s="32" t="s">
        <v>60</v>
      </c>
      <c r="N681" s="32" t="s">
        <v>15</v>
      </c>
      <c r="O681" s="32" t="s">
        <v>60</v>
      </c>
      <c r="P681" s="32" t="s">
        <v>60</v>
      </c>
      <c r="Q681" s="32" t="s">
        <v>60</v>
      </c>
      <c r="R681" s="32" t="s">
        <v>60</v>
      </c>
      <c r="S681" s="32" t="s">
        <v>15</v>
      </c>
      <c r="T681" s="6" t="s">
        <v>642</v>
      </c>
      <c r="U681" s="6" t="s">
        <v>204</v>
      </c>
    </row>
    <row r="682" spans="1:21" s="42" customFormat="1" x14ac:dyDescent="0.2">
      <c r="A682" s="4" t="s">
        <v>752</v>
      </c>
      <c r="B682" s="4" t="s">
        <v>192</v>
      </c>
      <c r="C682" s="33" t="s">
        <v>60</v>
      </c>
      <c r="D682" s="5">
        <v>6.5920000000000006E-2</v>
      </c>
      <c r="E682" s="5">
        <v>0.1177710423174171</v>
      </c>
      <c r="F682" s="5">
        <v>2.9483755059089529E-2</v>
      </c>
      <c r="G682" s="5">
        <v>1.5246163565809391E-2</v>
      </c>
      <c r="H682" s="5">
        <v>6.8223887923867091E-2</v>
      </c>
      <c r="I682" s="5">
        <v>1.514740114971738E-2</v>
      </c>
      <c r="J682" s="5">
        <v>0.47253441182446598</v>
      </c>
      <c r="K682" s="5">
        <v>0.48621490219953539</v>
      </c>
      <c r="L682" s="32" t="s">
        <v>60</v>
      </c>
      <c r="M682" s="32" t="s">
        <v>15</v>
      </c>
      <c r="N682" s="32" t="s">
        <v>15</v>
      </c>
      <c r="O682" s="32" t="s">
        <v>15</v>
      </c>
      <c r="P682" s="32" t="s">
        <v>15</v>
      </c>
      <c r="Q682" s="32" t="s">
        <v>15</v>
      </c>
      <c r="R682" s="32" t="s">
        <v>15</v>
      </c>
      <c r="S682" s="32" t="s">
        <v>15</v>
      </c>
      <c r="T682" s="6" t="s">
        <v>476</v>
      </c>
      <c r="U682" s="6" t="s">
        <v>204</v>
      </c>
    </row>
    <row r="683" spans="1:21" s="42" customFormat="1" x14ac:dyDescent="0.2">
      <c r="A683" s="4" t="s">
        <v>753</v>
      </c>
      <c r="B683" s="4" t="s">
        <v>220</v>
      </c>
      <c r="C683" s="33" t="s">
        <v>60</v>
      </c>
      <c r="D683" s="5">
        <v>0</v>
      </c>
      <c r="E683" s="5">
        <v>0.28704906883991288</v>
      </c>
      <c r="F683" s="5">
        <v>2.9495022933876541E-2</v>
      </c>
      <c r="G683" s="5">
        <v>1.7421955890684449E-2</v>
      </c>
      <c r="H683" s="5">
        <v>0.16161044269232361</v>
      </c>
      <c r="I683" s="5">
        <v>1.5839877943790069E-2</v>
      </c>
      <c r="J683" s="5">
        <v>0.43006033876718669</v>
      </c>
      <c r="K683" s="5">
        <v>0.49269354130153747</v>
      </c>
      <c r="L683" s="32" t="s">
        <v>15</v>
      </c>
      <c r="M683" s="32" t="s">
        <v>60</v>
      </c>
      <c r="N683" s="32" t="s">
        <v>15</v>
      </c>
      <c r="O683" s="32" t="s">
        <v>15</v>
      </c>
      <c r="P683" s="32" t="s">
        <v>15</v>
      </c>
      <c r="Q683" s="32" t="s">
        <v>15</v>
      </c>
      <c r="R683" s="32" t="s">
        <v>15</v>
      </c>
      <c r="S683" s="32" t="s">
        <v>15</v>
      </c>
      <c r="T683" s="6" t="s">
        <v>466</v>
      </c>
      <c r="U683" s="6" t="s">
        <v>204</v>
      </c>
    </row>
    <row r="684" spans="1:21" s="42" customFormat="1" x14ac:dyDescent="0.2">
      <c r="A684" s="4" t="s">
        <v>754</v>
      </c>
      <c r="B684" s="4" t="s">
        <v>220</v>
      </c>
      <c r="C684" s="33" t="s">
        <v>60</v>
      </c>
      <c r="D684" s="5">
        <v>0</v>
      </c>
      <c r="E684" s="5">
        <v>0.20187101832811091</v>
      </c>
      <c r="F684" s="5">
        <v>2.9507601521081419E-2</v>
      </c>
      <c r="G684" s="5">
        <v>1.8677733304632571E-2</v>
      </c>
      <c r="H684" s="5">
        <v>0.1181663708693408</v>
      </c>
      <c r="I684" s="5">
        <v>1.544529607585802E-2</v>
      </c>
      <c r="J684" s="5">
        <v>0.33892608798847629</v>
      </c>
      <c r="K684" s="5">
        <v>0.50307033183850591</v>
      </c>
      <c r="L684" s="32" t="s">
        <v>15</v>
      </c>
      <c r="M684" s="32" t="s">
        <v>15</v>
      </c>
      <c r="N684" s="32" t="s">
        <v>15</v>
      </c>
      <c r="O684" s="32" t="s">
        <v>15</v>
      </c>
      <c r="P684" s="32" t="s">
        <v>15</v>
      </c>
      <c r="Q684" s="32" t="s">
        <v>15</v>
      </c>
      <c r="R684" s="32" t="s">
        <v>15</v>
      </c>
      <c r="S684" s="32" t="s">
        <v>60</v>
      </c>
      <c r="T684" s="6" t="s">
        <v>466</v>
      </c>
      <c r="U684" s="6" t="s">
        <v>204</v>
      </c>
    </row>
    <row r="685" spans="1:21" s="42" customFormat="1" x14ac:dyDescent="0.2">
      <c r="A685" s="4" t="s">
        <v>755</v>
      </c>
      <c r="B685" s="4" t="s">
        <v>220</v>
      </c>
      <c r="C685" s="33" t="s">
        <v>60</v>
      </c>
      <c r="D685" s="5">
        <v>9.1489999999999991E-3</v>
      </c>
      <c r="E685" s="5">
        <v>0.1453552003945488</v>
      </c>
      <c r="F685" s="5">
        <v>2.941784309415962E-2</v>
      </c>
      <c r="G685" s="5">
        <v>1.286781308941027E-2</v>
      </c>
      <c r="H685" s="5">
        <v>8.3404879630402412E-2</v>
      </c>
      <c r="I685" s="5">
        <v>9.6645117176638092E-3</v>
      </c>
      <c r="J685" s="5">
        <v>0.33548789379539568</v>
      </c>
      <c r="K685" s="5">
        <v>0.49271056677643782</v>
      </c>
      <c r="L685" s="32" t="s">
        <v>15</v>
      </c>
      <c r="M685" s="32" t="s">
        <v>15</v>
      </c>
      <c r="N685" s="32" t="s">
        <v>15</v>
      </c>
      <c r="O685" s="32" t="s">
        <v>15</v>
      </c>
      <c r="P685" s="32" t="s">
        <v>15</v>
      </c>
      <c r="Q685" s="32" t="s">
        <v>15</v>
      </c>
      <c r="R685" s="32" t="s">
        <v>15</v>
      </c>
      <c r="S685" s="32" t="s">
        <v>15</v>
      </c>
      <c r="T685" s="6" t="s">
        <v>466</v>
      </c>
      <c r="U685" s="6" t="s">
        <v>204</v>
      </c>
    </row>
    <row r="686" spans="1:21" s="42" customFormat="1" x14ac:dyDescent="0.2">
      <c r="A686" s="4" t="s">
        <v>756</v>
      </c>
      <c r="B686" s="4" t="s">
        <v>220</v>
      </c>
      <c r="C686" s="33" t="s">
        <v>60</v>
      </c>
      <c r="D686" s="5">
        <v>6.1539999999999997E-3</v>
      </c>
      <c r="E686" s="5">
        <v>6.3995713849557864E-2</v>
      </c>
      <c r="F686" s="5">
        <v>2.9495377458373832E-2</v>
      </c>
      <c r="G686" s="5">
        <v>1.3428934308575891E-2</v>
      </c>
      <c r="H686" s="5">
        <v>4.0221115830295882E-2</v>
      </c>
      <c r="I686" s="5">
        <v>1.380854510899703E-2</v>
      </c>
      <c r="J686" s="5">
        <v>0.40001347382536928</v>
      </c>
      <c r="K686" s="5">
        <v>0.49699719548434329</v>
      </c>
      <c r="L686" s="32" t="s">
        <v>15</v>
      </c>
      <c r="M686" s="32" t="s">
        <v>15</v>
      </c>
      <c r="N686" s="32" t="s">
        <v>15</v>
      </c>
      <c r="O686" s="32" t="s">
        <v>15</v>
      </c>
      <c r="P686" s="32" t="s">
        <v>15</v>
      </c>
      <c r="Q686" s="32" t="s">
        <v>15</v>
      </c>
      <c r="R686" s="32" t="s">
        <v>15</v>
      </c>
      <c r="S686" s="32" t="s">
        <v>15</v>
      </c>
      <c r="T686" s="6" t="s">
        <v>466</v>
      </c>
      <c r="U686" s="6" t="s">
        <v>204</v>
      </c>
    </row>
    <row r="687" spans="1:21" s="42" customFormat="1" x14ac:dyDescent="0.2">
      <c r="A687" s="4" t="s">
        <v>757</v>
      </c>
      <c r="B687" s="4" t="s">
        <v>220</v>
      </c>
      <c r="C687" s="33" t="s">
        <v>60</v>
      </c>
      <c r="D687" s="5">
        <v>5.7140000000000003E-3</v>
      </c>
      <c r="E687" s="5">
        <v>0.24391569095817209</v>
      </c>
      <c r="F687" s="5">
        <v>2.954294599423421E-2</v>
      </c>
      <c r="G687" s="5">
        <v>2.0868245200389001E-2</v>
      </c>
      <c r="H687" s="5">
        <v>0.2496436938578549</v>
      </c>
      <c r="I687" s="5">
        <v>2.1912236337728E-2</v>
      </c>
      <c r="J687" s="5">
        <v>0.11185310159551359</v>
      </c>
      <c r="K687" s="5">
        <v>0.50713884264586684</v>
      </c>
      <c r="L687" s="32" t="s">
        <v>15</v>
      </c>
      <c r="M687" s="32" t="s">
        <v>60</v>
      </c>
      <c r="N687" s="32" t="s">
        <v>15</v>
      </c>
      <c r="O687" s="32" t="s">
        <v>60</v>
      </c>
      <c r="P687" s="32" t="s">
        <v>60</v>
      </c>
      <c r="Q687" s="32" t="s">
        <v>60</v>
      </c>
      <c r="R687" s="32" t="s">
        <v>15</v>
      </c>
      <c r="S687" s="32" t="s">
        <v>60</v>
      </c>
      <c r="T687" s="6" t="s">
        <v>466</v>
      </c>
      <c r="U687" s="6" t="s">
        <v>204</v>
      </c>
    </row>
    <row r="688" spans="1:21" s="42" customFormat="1" x14ac:dyDescent="0.2">
      <c r="A688" s="4" t="s">
        <v>758</v>
      </c>
      <c r="B688" s="4" t="s">
        <v>220</v>
      </c>
      <c r="C688" s="33" t="s">
        <v>60</v>
      </c>
      <c r="D688" s="5">
        <v>2.818E-2</v>
      </c>
      <c r="E688" s="5">
        <v>0.29116101315896081</v>
      </c>
      <c r="F688" s="5">
        <v>2.952595614638262E-2</v>
      </c>
      <c r="G688" s="5">
        <v>2.390517070171513E-2</v>
      </c>
      <c r="H688" s="5">
        <v>0.34023906391529868</v>
      </c>
      <c r="I688" s="5">
        <v>2.500440179748464E-2</v>
      </c>
      <c r="J688" s="5">
        <v>9.4577753367140943E-2</v>
      </c>
      <c r="K688" s="5">
        <v>0.51604840945636099</v>
      </c>
      <c r="L688" s="32" t="s">
        <v>60</v>
      </c>
      <c r="M688" s="32" t="s">
        <v>60</v>
      </c>
      <c r="N688" s="32" t="s">
        <v>15</v>
      </c>
      <c r="O688" s="32" t="s">
        <v>60</v>
      </c>
      <c r="P688" s="32" t="s">
        <v>60</v>
      </c>
      <c r="Q688" s="32" t="s">
        <v>60</v>
      </c>
      <c r="R688" s="32" t="s">
        <v>15</v>
      </c>
      <c r="S688" s="32" t="s">
        <v>60</v>
      </c>
      <c r="T688" s="6" t="s">
        <v>466</v>
      </c>
      <c r="U688" s="6" t="s">
        <v>204</v>
      </c>
    </row>
    <row r="689" spans="1:21" s="42" customFormat="1" x14ac:dyDescent="0.2">
      <c r="A689" s="4" t="s">
        <v>759</v>
      </c>
      <c r="B689" s="4" t="s">
        <v>220</v>
      </c>
      <c r="C689" s="33" t="s">
        <v>60</v>
      </c>
      <c r="D689" s="5">
        <v>1.0070000000000001E-2</v>
      </c>
      <c r="E689" s="5">
        <v>0.17714839320927539</v>
      </c>
      <c r="F689" s="5">
        <v>2.95528499300028E-2</v>
      </c>
      <c r="G689" s="5">
        <v>1.9255035038758861E-2</v>
      </c>
      <c r="H689" s="5">
        <v>8.2309818299817553E-2</v>
      </c>
      <c r="I689" s="5">
        <v>1.378625941113853E-2</v>
      </c>
      <c r="J689" s="5">
        <v>0.4737962014189836</v>
      </c>
      <c r="K689" s="5">
        <v>0.4752781289389944</v>
      </c>
      <c r="L689" s="32" t="s">
        <v>15</v>
      </c>
      <c r="M689" s="32" t="s">
        <v>15</v>
      </c>
      <c r="N689" s="32" t="s">
        <v>15</v>
      </c>
      <c r="O689" s="32" t="s">
        <v>15</v>
      </c>
      <c r="P689" s="32" t="s">
        <v>15</v>
      </c>
      <c r="Q689" s="32" t="s">
        <v>15</v>
      </c>
      <c r="R689" s="32" t="s">
        <v>15</v>
      </c>
      <c r="S689" s="32" t="s">
        <v>15</v>
      </c>
      <c r="T689" s="6" t="s">
        <v>476</v>
      </c>
      <c r="U689" s="6" t="s">
        <v>204</v>
      </c>
    </row>
    <row r="690" spans="1:21" s="42" customFormat="1" x14ac:dyDescent="0.2">
      <c r="A690" s="4" t="s">
        <v>760</v>
      </c>
      <c r="B690" s="4" t="s">
        <v>220</v>
      </c>
      <c r="C690" s="33" t="s">
        <v>60</v>
      </c>
      <c r="D690" s="5">
        <v>6.6410000000000002E-3</v>
      </c>
      <c r="E690" s="5">
        <v>0.1580517788865333</v>
      </c>
      <c r="F690" s="5">
        <v>2.9501007793071889E-2</v>
      </c>
      <c r="G690" s="5">
        <v>1.7224853359748809E-2</v>
      </c>
      <c r="H690" s="5">
        <v>0.16582739931202439</v>
      </c>
      <c r="I690" s="5">
        <v>1.8831459712177191E-2</v>
      </c>
      <c r="J690" s="5">
        <v>0.21029277998331811</v>
      </c>
      <c r="K690" s="5">
        <v>0.51011778729508761</v>
      </c>
      <c r="L690" s="32" t="s">
        <v>15</v>
      </c>
      <c r="M690" s="32" t="s">
        <v>15</v>
      </c>
      <c r="N690" s="32" t="s">
        <v>15</v>
      </c>
      <c r="O690" s="32" t="s">
        <v>15</v>
      </c>
      <c r="P690" s="32" t="s">
        <v>15</v>
      </c>
      <c r="Q690" s="32" t="s">
        <v>15</v>
      </c>
      <c r="R690" s="32" t="s">
        <v>15</v>
      </c>
      <c r="S690" s="32" t="s">
        <v>60</v>
      </c>
      <c r="T690" s="6" t="s">
        <v>476</v>
      </c>
      <c r="U690" s="6" t="s">
        <v>204</v>
      </c>
    </row>
    <row r="691" spans="1:21" s="42" customFormat="1" x14ac:dyDescent="0.2">
      <c r="A691" s="4" t="s">
        <v>761</v>
      </c>
      <c r="B691" s="4" t="s">
        <v>220</v>
      </c>
      <c r="C691" s="33" t="s">
        <v>60</v>
      </c>
      <c r="D691" s="5">
        <v>1.6490000000000001E-2</v>
      </c>
      <c r="E691" s="5">
        <v>0.88969221156533806</v>
      </c>
      <c r="F691" s="5">
        <v>2.982558020710685E-2</v>
      </c>
      <c r="G691" s="5">
        <v>0.1260874893979714</v>
      </c>
      <c r="H691" s="5">
        <v>1.3445424898809839</v>
      </c>
      <c r="I691" s="5">
        <v>7.5058841162099224E-2</v>
      </c>
      <c r="J691" s="5">
        <v>0.4027342576364345</v>
      </c>
      <c r="K691" s="5">
        <v>0.39017484437270977</v>
      </c>
      <c r="L691" s="32" t="s">
        <v>15</v>
      </c>
      <c r="M691" s="32" t="s">
        <v>60</v>
      </c>
      <c r="N691" s="32" t="s">
        <v>15</v>
      </c>
      <c r="O691" s="32" t="s">
        <v>60</v>
      </c>
      <c r="P691" s="32" t="s">
        <v>60</v>
      </c>
      <c r="Q691" s="32" t="s">
        <v>60</v>
      </c>
      <c r="R691" s="32" t="s">
        <v>15</v>
      </c>
      <c r="S691" s="32" t="s">
        <v>15</v>
      </c>
      <c r="T691" s="6" t="s">
        <v>642</v>
      </c>
      <c r="U691" s="6" t="s">
        <v>204</v>
      </c>
    </row>
    <row r="692" spans="1:21" s="42" customFormat="1" x14ac:dyDescent="0.2">
      <c r="A692" s="4" t="s">
        <v>762</v>
      </c>
      <c r="B692" s="4" t="s">
        <v>220</v>
      </c>
      <c r="C692" s="33" t="s">
        <v>60</v>
      </c>
      <c r="D692" s="5">
        <v>2.9139999999999996E-2</v>
      </c>
      <c r="E692" s="5">
        <v>0.9345220580354926</v>
      </c>
      <c r="F692" s="5">
        <v>2.9807312422619789E-2</v>
      </c>
      <c r="G692" s="5">
        <v>0.12889467848135469</v>
      </c>
      <c r="H692" s="5">
        <v>1.3616060033871979</v>
      </c>
      <c r="I692" s="5">
        <v>7.5121086558721004E-2</v>
      </c>
      <c r="J692" s="5">
        <v>0.44484783723899102</v>
      </c>
      <c r="K692" s="5">
        <v>0.38375983191668273</v>
      </c>
      <c r="L692" s="32" t="s">
        <v>60</v>
      </c>
      <c r="M692" s="32" t="s">
        <v>60</v>
      </c>
      <c r="N692" s="32" t="s">
        <v>15</v>
      </c>
      <c r="O692" s="32" t="s">
        <v>60</v>
      </c>
      <c r="P692" s="32" t="s">
        <v>60</v>
      </c>
      <c r="Q692" s="32" t="s">
        <v>60</v>
      </c>
      <c r="R692" s="32" t="s">
        <v>15</v>
      </c>
      <c r="S692" s="32" t="s">
        <v>15</v>
      </c>
      <c r="T692" s="6" t="s">
        <v>642</v>
      </c>
      <c r="U692" s="6" t="s">
        <v>204</v>
      </c>
    </row>
    <row r="693" spans="1:21" s="42" customFormat="1" x14ac:dyDescent="0.2">
      <c r="A693" s="4" t="s">
        <v>763</v>
      </c>
      <c r="B693" s="4" t="s">
        <v>331</v>
      </c>
      <c r="C693" s="33" t="s">
        <v>60</v>
      </c>
      <c r="D693" s="5">
        <v>0</v>
      </c>
      <c r="E693" s="5">
        <v>0.13146103396787009</v>
      </c>
      <c r="F693" s="5">
        <v>2.943761154010659E-2</v>
      </c>
      <c r="G693" s="5">
        <v>1.7814799128601941E-2</v>
      </c>
      <c r="H693" s="5">
        <v>8.5573994492903829E-2</v>
      </c>
      <c r="I693" s="5">
        <v>1.540712753634289E-2</v>
      </c>
      <c r="J693" s="5">
        <v>0.31444166424858278</v>
      </c>
      <c r="K693" s="5">
        <v>0.50390877631180964</v>
      </c>
      <c r="L693" s="32" t="s">
        <v>15</v>
      </c>
      <c r="M693" s="32" t="s">
        <v>15</v>
      </c>
      <c r="N693" s="32" t="s">
        <v>15</v>
      </c>
      <c r="O693" s="32" t="s">
        <v>15</v>
      </c>
      <c r="P693" s="32" t="s">
        <v>15</v>
      </c>
      <c r="Q693" s="32" t="s">
        <v>15</v>
      </c>
      <c r="R693" s="32" t="s">
        <v>15</v>
      </c>
      <c r="S693" s="32" t="s">
        <v>60</v>
      </c>
      <c r="T693" s="6" t="s">
        <v>476</v>
      </c>
      <c r="U693" s="6" t="s">
        <v>204</v>
      </c>
    </row>
    <row r="694" spans="1:21" s="42" customFormat="1" x14ac:dyDescent="0.2">
      <c r="A694" s="4" t="s">
        <v>764</v>
      </c>
      <c r="B694" s="4" t="s">
        <v>331</v>
      </c>
      <c r="C694" s="33" t="s">
        <v>60</v>
      </c>
      <c r="D694" s="5">
        <v>5.4640000000000001E-3</v>
      </c>
      <c r="E694" s="5">
        <v>0.15629490331135801</v>
      </c>
      <c r="F694" s="5">
        <v>2.942460769803253E-2</v>
      </c>
      <c r="G694" s="5">
        <v>1.661560698678281E-2</v>
      </c>
      <c r="H694" s="5">
        <v>0.17585495429014661</v>
      </c>
      <c r="I694" s="5">
        <v>1.964178461662151E-2</v>
      </c>
      <c r="J694" s="5">
        <v>0.22787081844341289</v>
      </c>
      <c r="K694" s="5">
        <v>0.50638651315622718</v>
      </c>
      <c r="L694" s="32" t="s">
        <v>15</v>
      </c>
      <c r="M694" s="32" t="s">
        <v>15</v>
      </c>
      <c r="N694" s="32" t="s">
        <v>15</v>
      </c>
      <c r="O694" s="32" t="s">
        <v>15</v>
      </c>
      <c r="P694" s="32" t="s">
        <v>15</v>
      </c>
      <c r="Q694" s="32" t="s">
        <v>60</v>
      </c>
      <c r="R694" s="32" t="s">
        <v>15</v>
      </c>
      <c r="S694" s="32" t="s">
        <v>60</v>
      </c>
      <c r="T694" s="6" t="s">
        <v>476</v>
      </c>
      <c r="U694" s="6" t="s">
        <v>204</v>
      </c>
    </row>
    <row r="695" spans="1:21" s="42" customFormat="1" ht="16" thickBot="1" x14ac:dyDescent="0.25">
      <c r="A695" s="25" t="s">
        <v>765</v>
      </c>
      <c r="B695" s="25" t="s">
        <v>331</v>
      </c>
      <c r="C695" s="36" t="s">
        <v>60</v>
      </c>
      <c r="D695" s="5">
        <v>6.9949999999999998E-2</v>
      </c>
      <c r="E695" s="14">
        <v>0.16577639374267161</v>
      </c>
      <c r="F695" s="14">
        <v>2.9569179005704171E-2</v>
      </c>
      <c r="G695" s="14">
        <v>1.8156509537981921E-2</v>
      </c>
      <c r="H695" s="14">
        <v>0.16941119200794169</v>
      </c>
      <c r="I695" s="14">
        <v>2.4694285577801661E-2</v>
      </c>
      <c r="J695" s="14">
        <v>0.2374615968262169</v>
      </c>
      <c r="K695" s="14">
        <v>0.4985175853947002</v>
      </c>
      <c r="L695" s="35" t="s">
        <v>60</v>
      </c>
      <c r="M695" s="35" t="s">
        <v>15</v>
      </c>
      <c r="N695" s="35" t="s">
        <v>15</v>
      </c>
      <c r="O695" s="35" t="s">
        <v>15</v>
      </c>
      <c r="P695" s="35" t="s">
        <v>15</v>
      </c>
      <c r="Q695" s="35" t="s">
        <v>60</v>
      </c>
      <c r="R695" s="35" t="s">
        <v>15</v>
      </c>
      <c r="S695" s="35" t="s">
        <v>15</v>
      </c>
      <c r="T695" s="15" t="s">
        <v>476</v>
      </c>
      <c r="U695" s="6" t="s">
        <v>204</v>
      </c>
    </row>
    <row r="696" spans="1:21" s="42" customFormat="1" x14ac:dyDescent="0.2">
      <c r="A696" s="7" t="s">
        <v>766</v>
      </c>
      <c r="B696" s="4" t="s">
        <v>14</v>
      </c>
      <c r="C696" s="33" t="s">
        <v>15</v>
      </c>
      <c r="D696" s="5">
        <v>1.137E-2</v>
      </c>
      <c r="E696" s="5">
        <v>0.14760499999999999</v>
      </c>
      <c r="F696" s="5">
        <v>2.9399999999999999E-2</v>
      </c>
      <c r="G696" s="5">
        <v>1.4768E-2</v>
      </c>
      <c r="H696" s="5">
        <v>0.14480999999999999</v>
      </c>
      <c r="I696" s="5">
        <v>1.6596E-2</v>
      </c>
      <c r="J696" s="5">
        <v>0.23094600000000001</v>
      </c>
      <c r="K696" s="5">
        <v>0.49899100000000002</v>
      </c>
      <c r="L696" s="32" t="s">
        <v>15</v>
      </c>
      <c r="M696" s="32" t="s">
        <v>15</v>
      </c>
      <c r="N696" s="32" t="s">
        <v>15</v>
      </c>
      <c r="O696" s="32" t="s">
        <v>15</v>
      </c>
      <c r="P696" s="32" t="s">
        <v>15</v>
      </c>
      <c r="Q696" s="32" t="s">
        <v>15</v>
      </c>
      <c r="R696" s="32" t="s">
        <v>15</v>
      </c>
      <c r="S696" s="32" t="s">
        <v>60</v>
      </c>
      <c r="T696" s="6" t="s">
        <v>767</v>
      </c>
      <c r="U696" s="6" t="s">
        <v>204</v>
      </c>
    </row>
    <row r="697" spans="1:21" s="42" customFormat="1" x14ac:dyDescent="0.2">
      <c r="A697" s="7" t="s">
        <v>768</v>
      </c>
      <c r="B697" s="4" t="s">
        <v>14</v>
      </c>
      <c r="C697" s="33" t="s">
        <v>15</v>
      </c>
      <c r="D697" s="5">
        <v>1.257E-2</v>
      </c>
      <c r="E697" s="5">
        <v>0.17856900000000001</v>
      </c>
      <c r="F697" s="5">
        <v>2.9336000000000001E-2</v>
      </c>
      <c r="G697" s="5">
        <v>1.5894999999999999E-2</v>
      </c>
      <c r="H697" s="5">
        <v>0.180396</v>
      </c>
      <c r="I697" s="5">
        <v>1.6972999999999999E-2</v>
      </c>
      <c r="J697" s="5">
        <v>0.178704</v>
      </c>
      <c r="K697" s="5">
        <v>0.50934299999999999</v>
      </c>
      <c r="L697" s="32" t="s">
        <v>15</v>
      </c>
      <c r="M697" s="32" t="s">
        <v>15</v>
      </c>
      <c r="N697" s="32" t="s">
        <v>15</v>
      </c>
      <c r="O697" s="32" t="s">
        <v>15</v>
      </c>
      <c r="P697" s="32" t="s">
        <v>60</v>
      </c>
      <c r="Q697" s="32" t="s">
        <v>15</v>
      </c>
      <c r="R697" s="32" t="s">
        <v>15</v>
      </c>
      <c r="S697" s="32" t="s">
        <v>60</v>
      </c>
      <c r="T697" s="6" t="s">
        <v>769</v>
      </c>
      <c r="U697" s="6" t="s">
        <v>204</v>
      </c>
    </row>
    <row r="698" spans="1:21" s="42" customFormat="1" x14ac:dyDescent="0.2">
      <c r="A698" s="7" t="s">
        <v>770</v>
      </c>
      <c r="B698" s="4" t="s">
        <v>14</v>
      </c>
      <c r="C698" s="33" t="s">
        <v>15</v>
      </c>
      <c r="D698" s="5">
        <v>9.7599999999999996E-3</v>
      </c>
      <c r="E698" s="5">
        <v>6.6497000000000001E-2</v>
      </c>
      <c r="F698" s="5">
        <v>2.9294000000000001E-2</v>
      </c>
      <c r="G698" s="5">
        <v>1.5105E-2</v>
      </c>
      <c r="H698" s="5">
        <v>4.3043999999999999E-2</v>
      </c>
      <c r="I698" s="5">
        <v>1.2644000000000001E-2</v>
      </c>
      <c r="J698" s="5">
        <v>0.43108200000000002</v>
      </c>
      <c r="K698" s="5">
        <v>0.48044100000000001</v>
      </c>
      <c r="L698" s="32" t="s">
        <v>15</v>
      </c>
      <c r="M698" s="32" t="s">
        <v>15</v>
      </c>
      <c r="N698" s="32" t="s">
        <v>15</v>
      </c>
      <c r="O698" s="32" t="s">
        <v>15</v>
      </c>
      <c r="P698" s="32" t="s">
        <v>15</v>
      </c>
      <c r="Q698" s="32" t="s">
        <v>15</v>
      </c>
      <c r="R698" s="32" t="s">
        <v>15</v>
      </c>
      <c r="S698" s="32" t="s">
        <v>15</v>
      </c>
      <c r="T698" s="6" t="s">
        <v>769</v>
      </c>
      <c r="U698" s="6" t="s">
        <v>204</v>
      </c>
    </row>
    <row r="699" spans="1:21" s="42" customFormat="1" x14ac:dyDescent="0.2">
      <c r="A699" s="7" t="s">
        <v>771</v>
      </c>
      <c r="B699" s="4" t="s">
        <v>14</v>
      </c>
      <c r="C699" s="33" t="s">
        <v>15</v>
      </c>
      <c r="D699" s="5">
        <v>6.5690000000000002E-3</v>
      </c>
      <c r="E699" s="5">
        <v>6.1797999999999999E-2</v>
      </c>
      <c r="F699" s="5">
        <v>2.9309999999999999E-2</v>
      </c>
      <c r="G699" s="5">
        <v>1.2702E-2</v>
      </c>
      <c r="H699" s="5">
        <v>9.2726000000000003E-2</v>
      </c>
      <c r="I699" s="5">
        <v>1.4822E-2</v>
      </c>
      <c r="J699" s="5">
        <v>0.33504299999999998</v>
      </c>
      <c r="K699" s="5">
        <v>0.49523600000000001</v>
      </c>
      <c r="L699" s="32" t="s">
        <v>15</v>
      </c>
      <c r="M699" s="32" t="s">
        <v>15</v>
      </c>
      <c r="N699" s="32" t="s">
        <v>15</v>
      </c>
      <c r="O699" s="32" t="s">
        <v>15</v>
      </c>
      <c r="P699" s="32" t="s">
        <v>15</v>
      </c>
      <c r="Q699" s="32" t="s">
        <v>15</v>
      </c>
      <c r="R699" s="32" t="s">
        <v>15</v>
      </c>
      <c r="S699" s="32" t="s">
        <v>15</v>
      </c>
      <c r="T699" s="6" t="s">
        <v>772</v>
      </c>
      <c r="U699" s="6" t="s">
        <v>204</v>
      </c>
    </row>
    <row r="700" spans="1:21" s="42" customFormat="1" x14ac:dyDescent="0.2">
      <c r="A700" s="7" t="s">
        <v>773</v>
      </c>
      <c r="B700" s="4" t="s">
        <v>14</v>
      </c>
      <c r="C700" s="33" t="s">
        <v>15</v>
      </c>
      <c r="D700" s="5">
        <v>1.418E-2</v>
      </c>
      <c r="E700" s="5">
        <v>4.5723E-2</v>
      </c>
      <c r="F700" s="5">
        <v>2.9382999999999999E-2</v>
      </c>
      <c r="G700" s="5">
        <v>1.7395999999999998E-2</v>
      </c>
      <c r="H700" s="5">
        <v>3.9744000000000002E-2</v>
      </c>
      <c r="I700" s="5">
        <v>1.4229E-2</v>
      </c>
      <c r="J700" s="5">
        <v>0.330982</v>
      </c>
      <c r="K700" s="5">
        <v>0.48519600000000002</v>
      </c>
      <c r="L700" s="32" t="s">
        <v>15</v>
      </c>
      <c r="M700" s="32" t="s">
        <v>15</v>
      </c>
      <c r="N700" s="32" t="s">
        <v>15</v>
      </c>
      <c r="O700" s="32" t="s">
        <v>15</v>
      </c>
      <c r="P700" s="32" t="s">
        <v>15</v>
      </c>
      <c r="Q700" s="32" t="s">
        <v>15</v>
      </c>
      <c r="R700" s="32" t="s">
        <v>15</v>
      </c>
      <c r="S700" s="32" t="s">
        <v>15</v>
      </c>
      <c r="T700" s="6" t="s">
        <v>772</v>
      </c>
      <c r="U700" s="6" t="s">
        <v>204</v>
      </c>
    </row>
    <row r="701" spans="1:21" s="42" customFormat="1" x14ac:dyDescent="0.2">
      <c r="A701" s="7" t="s">
        <v>774</v>
      </c>
      <c r="B701" s="4" t="s">
        <v>14</v>
      </c>
      <c r="C701" s="33" t="s">
        <v>15</v>
      </c>
      <c r="D701" s="5">
        <v>9.606E-3</v>
      </c>
      <c r="E701" s="5">
        <v>0.106866</v>
      </c>
      <c r="F701" s="5">
        <v>2.9425E-2</v>
      </c>
      <c r="G701" s="5">
        <v>1.6483000000000001E-2</v>
      </c>
      <c r="H701" s="5">
        <v>0.11383799999999999</v>
      </c>
      <c r="I701" s="5">
        <v>1.6289999999999999E-2</v>
      </c>
      <c r="J701" s="5">
        <v>0.26405400000000001</v>
      </c>
      <c r="K701" s="5">
        <v>0.489508</v>
      </c>
      <c r="L701" s="32" t="s">
        <v>15</v>
      </c>
      <c r="M701" s="32" t="s">
        <v>15</v>
      </c>
      <c r="N701" s="32" t="s">
        <v>15</v>
      </c>
      <c r="O701" s="32" t="s">
        <v>15</v>
      </c>
      <c r="P701" s="32" t="s">
        <v>15</v>
      </c>
      <c r="Q701" s="32" t="s">
        <v>15</v>
      </c>
      <c r="R701" s="32" t="s">
        <v>15</v>
      </c>
      <c r="S701" s="32" t="s">
        <v>15</v>
      </c>
      <c r="T701" s="6" t="s">
        <v>769</v>
      </c>
      <c r="U701" s="6" t="s">
        <v>204</v>
      </c>
    </row>
    <row r="702" spans="1:21" s="42" customFormat="1" x14ac:dyDescent="0.2">
      <c r="A702" s="7" t="s">
        <v>775</v>
      </c>
      <c r="B702" s="4" t="s">
        <v>14</v>
      </c>
      <c r="C702" s="33" t="s">
        <v>15</v>
      </c>
      <c r="D702" s="5">
        <v>4.3309999999999998E-3</v>
      </c>
      <c r="E702" s="5">
        <v>0.30468299999999998</v>
      </c>
      <c r="F702" s="5">
        <v>2.9472000000000002E-2</v>
      </c>
      <c r="G702" s="5">
        <v>2.3467999999999999E-2</v>
      </c>
      <c r="H702" s="5">
        <v>0.399557</v>
      </c>
      <c r="I702" s="5">
        <v>2.1784000000000001E-2</v>
      </c>
      <c r="J702" s="5">
        <v>0.124775</v>
      </c>
      <c r="K702" s="5">
        <v>0.49449500000000002</v>
      </c>
      <c r="L702" s="32" t="s">
        <v>15</v>
      </c>
      <c r="M702" s="32" t="s">
        <v>60</v>
      </c>
      <c r="N702" s="32" t="s">
        <v>15</v>
      </c>
      <c r="O702" s="32" t="s">
        <v>60</v>
      </c>
      <c r="P702" s="32" t="s">
        <v>60</v>
      </c>
      <c r="Q702" s="32" t="s">
        <v>60</v>
      </c>
      <c r="R702" s="32" t="s">
        <v>15</v>
      </c>
      <c r="S702" s="32" t="s">
        <v>15</v>
      </c>
      <c r="T702" s="6" t="s">
        <v>769</v>
      </c>
      <c r="U702" s="6" t="s">
        <v>204</v>
      </c>
    </row>
    <row r="703" spans="1:21" s="42" customFormat="1" x14ac:dyDescent="0.2">
      <c r="A703" s="7" t="s">
        <v>776</v>
      </c>
      <c r="B703" s="4" t="s">
        <v>14</v>
      </c>
      <c r="C703" s="33" t="s">
        <v>15</v>
      </c>
      <c r="D703" s="5">
        <v>1.1039999999999999E-2</v>
      </c>
      <c r="E703" s="5">
        <v>0.16756099999999999</v>
      </c>
      <c r="F703" s="5">
        <v>2.9319000000000001E-2</v>
      </c>
      <c r="G703" s="5">
        <v>1.8178E-2</v>
      </c>
      <c r="H703" s="5">
        <v>0.17951800000000001</v>
      </c>
      <c r="I703" s="5">
        <v>1.7297E-2</v>
      </c>
      <c r="J703" s="5">
        <v>0.20086499999999999</v>
      </c>
      <c r="K703" s="5">
        <v>0.513069</v>
      </c>
      <c r="L703" s="32" t="s">
        <v>15</v>
      </c>
      <c r="M703" s="32" t="s">
        <v>15</v>
      </c>
      <c r="N703" s="32" t="s">
        <v>15</v>
      </c>
      <c r="O703" s="32" t="s">
        <v>15</v>
      </c>
      <c r="P703" s="32" t="s">
        <v>60</v>
      </c>
      <c r="Q703" s="32" t="s">
        <v>15</v>
      </c>
      <c r="R703" s="32" t="s">
        <v>15</v>
      </c>
      <c r="S703" s="32" t="s">
        <v>60</v>
      </c>
      <c r="T703" s="6" t="s">
        <v>777</v>
      </c>
      <c r="U703" s="6" t="s">
        <v>204</v>
      </c>
    </row>
    <row r="704" spans="1:21" s="42" customFormat="1" x14ac:dyDescent="0.2">
      <c r="A704" s="7" t="s">
        <v>778</v>
      </c>
      <c r="B704" s="4" t="s">
        <v>14</v>
      </c>
      <c r="C704" s="33" t="s">
        <v>15</v>
      </c>
      <c r="D704" s="5">
        <v>5.1149999999999998E-3</v>
      </c>
      <c r="E704" s="5">
        <v>0.16716300000000001</v>
      </c>
      <c r="F704" s="5">
        <v>2.9284000000000001E-2</v>
      </c>
      <c r="G704" s="5">
        <v>1.8009000000000001E-2</v>
      </c>
      <c r="H704" s="5">
        <v>0.173484</v>
      </c>
      <c r="I704" s="5">
        <v>1.8711999999999999E-2</v>
      </c>
      <c r="J704" s="5">
        <v>0.197934</v>
      </c>
      <c r="K704" s="5">
        <v>0.49841800000000003</v>
      </c>
      <c r="L704" s="32" t="s">
        <v>15</v>
      </c>
      <c r="M704" s="32" t="s">
        <v>15</v>
      </c>
      <c r="N704" s="32" t="s">
        <v>15</v>
      </c>
      <c r="O704" s="32" t="s">
        <v>15</v>
      </c>
      <c r="P704" s="32" t="s">
        <v>15</v>
      </c>
      <c r="Q704" s="32" t="s">
        <v>15</v>
      </c>
      <c r="R704" s="32" t="s">
        <v>15</v>
      </c>
      <c r="S704" s="32" t="s">
        <v>15</v>
      </c>
      <c r="T704" s="6" t="s">
        <v>772</v>
      </c>
      <c r="U704" s="6" t="s">
        <v>204</v>
      </c>
    </row>
    <row r="705" spans="1:21" s="42" customFormat="1" x14ac:dyDescent="0.2">
      <c r="A705" s="7" t="s">
        <v>779</v>
      </c>
      <c r="B705" s="4" t="s">
        <v>14</v>
      </c>
      <c r="C705" s="33" t="s">
        <v>15</v>
      </c>
      <c r="D705" s="5">
        <v>1.057E-2</v>
      </c>
      <c r="E705" s="5">
        <v>5.5280000000000003E-2</v>
      </c>
      <c r="F705" s="5">
        <v>2.9382999999999999E-2</v>
      </c>
      <c r="G705" s="5">
        <v>1.1778E-2</v>
      </c>
      <c r="H705" s="5">
        <v>6.2923000000000007E-2</v>
      </c>
      <c r="I705" s="5">
        <v>1.443E-2</v>
      </c>
      <c r="J705" s="5">
        <v>0.320187</v>
      </c>
      <c r="K705" s="5">
        <v>0.49822699999999998</v>
      </c>
      <c r="L705" s="32" t="s">
        <v>15</v>
      </c>
      <c r="M705" s="32" t="s">
        <v>15</v>
      </c>
      <c r="N705" s="32" t="s">
        <v>15</v>
      </c>
      <c r="O705" s="32" t="s">
        <v>15</v>
      </c>
      <c r="P705" s="32" t="s">
        <v>15</v>
      </c>
      <c r="Q705" s="32" t="s">
        <v>15</v>
      </c>
      <c r="R705" s="32" t="s">
        <v>15</v>
      </c>
      <c r="S705" s="32" t="s">
        <v>15</v>
      </c>
      <c r="T705" s="6" t="s">
        <v>767</v>
      </c>
      <c r="U705" s="6" t="s">
        <v>204</v>
      </c>
    </row>
    <row r="706" spans="1:21" s="42" customFormat="1" x14ac:dyDescent="0.2">
      <c r="A706" s="7" t="s">
        <v>780</v>
      </c>
      <c r="B706" s="4" t="s">
        <v>14</v>
      </c>
      <c r="C706" s="33" t="s">
        <v>15</v>
      </c>
      <c r="D706" s="5">
        <v>1.5310000000000001E-2</v>
      </c>
      <c r="E706" s="5">
        <v>0.13193099999999999</v>
      </c>
      <c r="F706" s="5">
        <v>2.9436E-2</v>
      </c>
      <c r="G706" s="5">
        <v>1.7564E-2</v>
      </c>
      <c r="H706" s="5">
        <v>0.13986499999999999</v>
      </c>
      <c r="I706" s="5">
        <v>1.9397000000000001E-2</v>
      </c>
      <c r="J706" s="5">
        <v>0.236704</v>
      </c>
      <c r="K706" s="5">
        <v>0.51070099999999996</v>
      </c>
      <c r="L706" s="32" t="s">
        <v>15</v>
      </c>
      <c r="M706" s="32" t="s">
        <v>15</v>
      </c>
      <c r="N706" s="32" t="s">
        <v>15</v>
      </c>
      <c r="O706" s="32" t="s">
        <v>15</v>
      </c>
      <c r="P706" s="32" t="s">
        <v>15</v>
      </c>
      <c r="Q706" s="32" t="s">
        <v>15</v>
      </c>
      <c r="R706" s="32" t="s">
        <v>15</v>
      </c>
      <c r="S706" s="32" t="s">
        <v>60</v>
      </c>
      <c r="T706" s="6" t="s">
        <v>767</v>
      </c>
      <c r="U706" s="6" t="s">
        <v>204</v>
      </c>
    </row>
    <row r="707" spans="1:21" s="42" customFormat="1" x14ac:dyDescent="0.2">
      <c r="A707" s="7" t="s">
        <v>781</v>
      </c>
      <c r="B707" s="4" t="s">
        <v>14</v>
      </c>
      <c r="C707" s="33" t="s">
        <v>15</v>
      </c>
      <c r="D707" s="5">
        <v>5.4010000000000004E-3</v>
      </c>
      <c r="E707" s="5">
        <v>0.285242</v>
      </c>
      <c r="F707" s="5">
        <v>2.929E-2</v>
      </c>
      <c r="G707" s="5">
        <v>2.6231000000000001E-2</v>
      </c>
      <c r="H707" s="5">
        <v>0.29991499999999999</v>
      </c>
      <c r="I707" s="5">
        <v>2.5774999999999999E-2</v>
      </c>
      <c r="J707" s="5">
        <v>8.2173999999999997E-2</v>
      </c>
      <c r="K707" s="5">
        <v>0.52350099999999999</v>
      </c>
      <c r="L707" s="32" t="s">
        <v>15</v>
      </c>
      <c r="M707" s="32" t="s">
        <v>60</v>
      </c>
      <c r="N707" s="32" t="s">
        <v>15</v>
      </c>
      <c r="O707" s="32" t="s">
        <v>60</v>
      </c>
      <c r="P707" s="32" t="s">
        <v>60</v>
      </c>
      <c r="Q707" s="32" t="s">
        <v>60</v>
      </c>
      <c r="R707" s="32" t="s">
        <v>15</v>
      </c>
      <c r="S707" s="32" t="s">
        <v>60</v>
      </c>
      <c r="T707" s="6" t="s">
        <v>772</v>
      </c>
      <c r="U707" s="6" t="s">
        <v>204</v>
      </c>
    </row>
    <row r="708" spans="1:21" s="42" customFormat="1" x14ac:dyDescent="0.2">
      <c r="A708" s="7" t="s">
        <v>782</v>
      </c>
      <c r="B708" s="4" t="s">
        <v>14</v>
      </c>
      <c r="C708" s="33" t="s">
        <v>15</v>
      </c>
      <c r="D708" s="5">
        <v>1.047E-2</v>
      </c>
      <c r="E708" s="5">
        <v>9.7618999999999997E-2</v>
      </c>
      <c r="F708" s="5">
        <v>2.9350000000000001E-2</v>
      </c>
      <c r="G708" s="5">
        <v>1.1785E-2</v>
      </c>
      <c r="H708" s="5">
        <v>0.110511</v>
      </c>
      <c r="I708" s="5">
        <v>1.3269E-2</v>
      </c>
      <c r="J708" s="5">
        <v>0.28432000000000002</v>
      </c>
      <c r="K708" s="5">
        <v>0.49990800000000002</v>
      </c>
      <c r="L708" s="32" t="s">
        <v>15</v>
      </c>
      <c r="M708" s="32" t="s">
        <v>15</v>
      </c>
      <c r="N708" s="32" t="s">
        <v>15</v>
      </c>
      <c r="O708" s="32" t="s">
        <v>15</v>
      </c>
      <c r="P708" s="32" t="s">
        <v>15</v>
      </c>
      <c r="Q708" s="32" t="s">
        <v>15</v>
      </c>
      <c r="R708" s="32" t="s">
        <v>15</v>
      </c>
      <c r="S708" s="32" t="s">
        <v>60</v>
      </c>
      <c r="T708" s="6" t="s">
        <v>767</v>
      </c>
      <c r="U708" s="6" t="s">
        <v>204</v>
      </c>
    </row>
    <row r="709" spans="1:21" s="42" customFormat="1" x14ac:dyDescent="0.2">
      <c r="A709" s="7" t="s">
        <v>783</v>
      </c>
      <c r="B709" s="4" t="s">
        <v>14</v>
      </c>
      <c r="C709" s="33" t="s">
        <v>15</v>
      </c>
      <c r="D709" s="5">
        <v>5.6820000000000004E-3</v>
      </c>
      <c r="E709" s="5">
        <v>0.168042</v>
      </c>
      <c r="F709" s="5">
        <v>2.9293E-2</v>
      </c>
      <c r="G709" s="5">
        <v>1.7250000000000001E-2</v>
      </c>
      <c r="H709" s="5">
        <v>0.176949</v>
      </c>
      <c r="I709" s="5">
        <v>1.9871E-2</v>
      </c>
      <c r="J709" s="5">
        <v>0.215083</v>
      </c>
      <c r="K709" s="5">
        <v>0.50423899999999999</v>
      </c>
      <c r="L709" s="32" t="s">
        <v>15</v>
      </c>
      <c r="M709" s="32" t="s">
        <v>15</v>
      </c>
      <c r="N709" s="32" t="s">
        <v>15</v>
      </c>
      <c r="O709" s="32" t="s">
        <v>15</v>
      </c>
      <c r="P709" s="32" t="s">
        <v>15</v>
      </c>
      <c r="Q709" s="32" t="s">
        <v>60</v>
      </c>
      <c r="R709" s="32" t="s">
        <v>15</v>
      </c>
      <c r="S709" s="32" t="s">
        <v>60</v>
      </c>
      <c r="T709" s="6" t="s">
        <v>777</v>
      </c>
      <c r="U709" s="6" t="s">
        <v>204</v>
      </c>
    </row>
    <row r="710" spans="1:21" s="42" customFormat="1" x14ac:dyDescent="0.2">
      <c r="A710" s="7" t="s">
        <v>784</v>
      </c>
      <c r="B710" s="4" t="s">
        <v>14</v>
      </c>
      <c r="C710" s="33" t="s">
        <v>15</v>
      </c>
      <c r="D710" s="5">
        <v>5.8299999999999992E-3</v>
      </c>
      <c r="E710" s="5">
        <v>0.107627</v>
      </c>
      <c r="F710" s="5">
        <v>2.9329000000000001E-2</v>
      </c>
      <c r="G710" s="5">
        <v>1.6277E-2</v>
      </c>
      <c r="H710" s="5">
        <v>0.11089400000000001</v>
      </c>
      <c r="I710" s="5">
        <v>2.1031000000000001E-2</v>
      </c>
      <c r="J710" s="5">
        <v>0.26238400000000001</v>
      </c>
      <c r="K710" s="5">
        <v>0.500614</v>
      </c>
      <c r="L710" s="32" t="s">
        <v>15</v>
      </c>
      <c r="M710" s="32" t="s">
        <v>15</v>
      </c>
      <c r="N710" s="32" t="s">
        <v>15</v>
      </c>
      <c r="O710" s="32" t="s">
        <v>15</v>
      </c>
      <c r="P710" s="32" t="s">
        <v>15</v>
      </c>
      <c r="Q710" s="32" t="s">
        <v>60</v>
      </c>
      <c r="R710" s="32" t="s">
        <v>15</v>
      </c>
      <c r="S710" s="32" t="s">
        <v>60</v>
      </c>
      <c r="T710" s="6" t="s">
        <v>777</v>
      </c>
      <c r="U710" s="6" t="s">
        <v>204</v>
      </c>
    </row>
    <row r="711" spans="1:21" s="42" customFormat="1" x14ac:dyDescent="0.2">
      <c r="A711" s="7" t="s">
        <v>785</v>
      </c>
      <c r="B711" s="4" t="s">
        <v>14</v>
      </c>
      <c r="C711" s="33" t="s">
        <v>15</v>
      </c>
      <c r="D711" s="5">
        <v>6.4120000000000002E-3</v>
      </c>
      <c r="E711" s="5">
        <v>8.3656999999999995E-2</v>
      </c>
      <c r="F711" s="5">
        <v>2.9461000000000001E-2</v>
      </c>
      <c r="G711" s="5">
        <v>1.5357000000000001E-2</v>
      </c>
      <c r="H711" s="5">
        <v>9.0300000000000005E-2</v>
      </c>
      <c r="I711" s="5">
        <v>1.4215E-2</v>
      </c>
      <c r="J711" s="5">
        <v>0.29394199999999998</v>
      </c>
      <c r="K711" s="5">
        <v>0.504938</v>
      </c>
      <c r="L711" s="32" t="s">
        <v>15</v>
      </c>
      <c r="M711" s="32" t="s">
        <v>15</v>
      </c>
      <c r="N711" s="32" t="s">
        <v>15</v>
      </c>
      <c r="O711" s="32" t="s">
        <v>15</v>
      </c>
      <c r="P711" s="32" t="s">
        <v>15</v>
      </c>
      <c r="Q711" s="32" t="s">
        <v>15</v>
      </c>
      <c r="R711" s="32" t="s">
        <v>15</v>
      </c>
      <c r="S711" s="32" t="s">
        <v>60</v>
      </c>
      <c r="T711" s="6" t="s">
        <v>767</v>
      </c>
      <c r="U711" s="6" t="s">
        <v>204</v>
      </c>
    </row>
    <row r="712" spans="1:21" s="42" customFormat="1" x14ac:dyDescent="0.2">
      <c r="A712" s="7" t="s">
        <v>786</v>
      </c>
      <c r="B712" s="4" t="s">
        <v>14</v>
      </c>
      <c r="C712" s="33" t="s">
        <v>15</v>
      </c>
      <c r="D712" s="5">
        <v>1.1809999999999998E-2</v>
      </c>
      <c r="E712" s="5">
        <v>0.14686199999999999</v>
      </c>
      <c r="F712" s="5">
        <v>2.9387E-2</v>
      </c>
      <c r="G712" s="5">
        <v>1.3485E-2</v>
      </c>
      <c r="H712" s="5">
        <v>0.15797900000000001</v>
      </c>
      <c r="I712" s="5">
        <v>1.4786000000000001E-2</v>
      </c>
      <c r="J712" s="5">
        <v>0.22994300000000001</v>
      </c>
      <c r="K712" s="5">
        <v>0.50419499999999995</v>
      </c>
      <c r="L712" s="32" t="s">
        <v>15</v>
      </c>
      <c r="M712" s="32" t="s">
        <v>15</v>
      </c>
      <c r="N712" s="32" t="s">
        <v>15</v>
      </c>
      <c r="O712" s="32" t="s">
        <v>15</v>
      </c>
      <c r="P712" s="32" t="s">
        <v>15</v>
      </c>
      <c r="Q712" s="32" t="s">
        <v>15</v>
      </c>
      <c r="R712" s="32" t="s">
        <v>15</v>
      </c>
      <c r="S712" s="32" t="s">
        <v>60</v>
      </c>
      <c r="T712" s="6" t="s">
        <v>767</v>
      </c>
      <c r="U712" s="6" t="s">
        <v>204</v>
      </c>
    </row>
    <row r="713" spans="1:21" s="42" customFormat="1" x14ac:dyDescent="0.2">
      <c r="A713" s="7" t="s">
        <v>787</v>
      </c>
      <c r="B713" s="4" t="s">
        <v>14</v>
      </c>
      <c r="C713" s="33" t="s">
        <v>15</v>
      </c>
      <c r="D713" s="5">
        <v>0</v>
      </c>
      <c r="E713" s="5">
        <v>0.14924100000000001</v>
      </c>
      <c r="F713" s="5">
        <v>2.9332E-2</v>
      </c>
      <c r="G713" s="5">
        <v>2.2502000000000001E-2</v>
      </c>
      <c r="H713" s="5">
        <v>0.16398799999999999</v>
      </c>
      <c r="I713" s="5">
        <v>2.0546999999999999E-2</v>
      </c>
      <c r="J713" s="5">
        <v>0.239893</v>
      </c>
      <c r="K713" s="5">
        <v>0.490842</v>
      </c>
      <c r="L713" s="32" t="s">
        <v>15</v>
      </c>
      <c r="M713" s="32" t="s">
        <v>15</v>
      </c>
      <c r="N713" s="32" t="s">
        <v>15</v>
      </c>
      <c r="O713" s="32" t="s">
        <v>60</v>
      </c>
      <c r="P713" s="32" t="s">
        <v>15</v>
      </c>
      <c r="Q713" s="32" t="s">
        <v>60</v>
      </c>
      <c r="R713" s="32" t="s">
        <v>15</v>
      </c>
      <c r="S713" s="32" t="s">
        <v>15</v>
      </c>
      <c r="T713" s="6" t="s">
        <v>777</v>
      </c>
      <c r="U713" s="6" t="s">
        <v>204</v>
      </c>
    </row>
    <row r="714" spans="1:21" s="42" customFormat="1" x14ac:dyDescent="0.2">
      <c r="A714" s="7" t="s">
        <v>788</v>
      </c>
      <c r="B714" s="4" t="s">
        <v>14</v>
      </c>
      <c r="C714" s="33" t="s">
        <v>15</v>
      </c>
      <c r="D714" s="5">
        <v>6.2630000000000012E-3</v>
      </c>
      <c r="E714" s="5">
        <v>0.121784</v>
      </c>
      <c r="F714" s="5">
        <v>2.9343000000000001E-2</v>
      </c>
      <c r="G714" s="5">
        <v>1.9009000000000002E-2</v>
      </c>
      <c r="H714" s="5">
        <v>0.110693</v>
      </c>
      <c r="I714" s="5">
        <v>1.5726E-2</v>
      </c>
      <c r="J714" s="5">
        <v>0.28087499999999999</v>
      </c>
      <c r="K714" s="5">
        <v>0.48743999999999998</v>
      </c>
      <c r="L714" s="32" t="s">
        <v>15</v>
      </c>
      <c r="M714" s="32" t="s">
        <v>15</v>
      </c>
      <c r="N714" s="32" t="s">
        <v>15</v>
      </c>
      <c r="O714" s="32" t="s">
        <v>15</v>
      </c>
      <c r="P714" s="32" t="s">
        <v>15</v>
      </c>
      <c r="Q714" s="32" t="s">
        <v>15</v>
      </c>
      <c r="R714" s="32" t="s">
        <v>15</v>
      </c>
      <c r="S714" s="32" t="s">
        <v>15</v>
      </c>
      <c r="T714" s="6" t="s">
        <v>767</v>
      </c>
      <c r="U714" s="6" t="s">
        <v>204</v>
      </c>
    </row>
    <row r="715" spans="1:21" s="42" customFormat="1" x14ac:dyDescent="0.2">
      <c r="A715" s="7" t="s">
        <v>789</v>
      </c>
      <c r="B715" s="4" t="s">
        <v>14</v>
      </c>
      <c r="C715" s="33" t="s">
        <v>15</v>
      </c>
      <c r="D715" s="5">
        <v>1.0999999999999999E-2</v>
      </c>
      <c r="E715" s="5">
        <v>6.7603999999999997E-2</v>
      </c>
      <c r="F715" s="5">
        <v>2.9346000000000001E-2</v>
      </c>
      <c r="G715" s="5">
        <v>1.426E-2</v>
      </c>
      <c r="H715" s="5">
        <v>5.0985000000000003E-2</v>
      </c>
      <c r="I715" s="5">
        <v>1.4905E-2</v>
      </c>
      <c r="J715" s="5">
        <v>0.33952399999999999</v>
      </c>
      <c r="K715" s="5">
        <v>0.501494</v>
      </c>
      <c r="L715" s="32" t="s">
        <v>15</v>
      </c>
      <c r="M715" s="32" t="s">
        <v>15</v>
      </c>
      <c r="N715" s="32" t="s">
        <v>15</v>
      </c>
      <c r="O715" s="32" t="s">
        <v>15</v>
      </c>
      <c r="P715" s="32" t="s">
        <v>15</v>
      </c>
      <c r="Q715" s="32" t="s">
        <v>15</v>
      </c>
      <c r="R715" s="32" t="s">
        <v>15</v>
      </c>
      <c r="S715" s="32" t="s">
        <v>60</v>
      </c>
      <c r="T715" s="6" t="s">
        <v>772</v>
      </c>
      <c r="U715" s="6" t="s">
        <v>204</v>
      </c>
    </row>
    <row r="716" spans="1:21" s="42" customFormat="1" x14ac:dyDescent="0.2">
      <c r="A716" s="7" t="s">
        <v>790</v>
      </c>
      <c r="B716" s="4" t="s">
        <v>14</v>
      </c>
      <c r="C716" s="33" t="s">
        <v>15</v>
      </c>
      <c r="D716" s="5">
        <v>1.0670000000000002E-2</v>
      </c>
      <c r="E716" s="5">
        <v>0.15507899999999999</v>
      </c>
      <c r="F716" s="5">
        <v>2.9368999999999999E-2</v>
      </c>
      <c r="G716" s="5">
        <v>1.5329000000000001E-2</v>
      </c>
      <c r="H716" s="5">
        <v>0.160356</v>
      </c>
      <c r="I716" s="5">
        <v>1.6354E-2</v>
      </c>
      <c r="J716" s="5">
        <v>0.20497599999999999</v>
      </c>
      <c r="K716" s="5">
        <v>0.50825200000000004</v>
      </c>
      <c r="L716" s="32" t="s">
        <v>15</v>
      </c>
      <c r="M716" s="32" t="s">
        <v>15</v>
      </c>
      <c r="N716" s="32" t="s">
        <v>15</v>
      </c>
      <c r="O716" s="32" t="s">
        <v>15</v>
      </c>
      <c r="P716" s="32" t="s">
        <v>15</v>
      </c>
      <c r="Q716" s="32" t="s">
        <v>15</v>
      </c>
      <c r="R716" s="32" t="s">
        <v>15</v>
      </c>
      <c r="S716" s="32" t="s">
        <v>60</v>
      </c>
      <c r="T716" s="6" t="s">
        <v>767</v>
      </c>
      <c r="U716" s="6" t="s">
        <v>204</v>
      </c>
    </row>
    <row r="717" spans="1:21" s="42" customFormat="1" x14ac:dyDescent="0.2">
      <c r="A717" s="7" t="s">
        <v>791</v>
      </c>
      <c r="B717" s="4" t="s">
        <v>14</v>
      </c>
      <c r="C717" s="33" t="s">
        <v>15</v>
      </c>
      <c r="D717" s="5">
        <v>9.0989999999999994E-3</v>
      </c>
      <c r="E717" s="5">
        <v>0.16870199999999999</v>
      </c>
      <c r="F717" s="5">
        <v>2.9276E-2</v>
      </c>
      <c r="G717" s="5">
        <v>1.9630000000000002E-2</v>
      </c>
      <c r="H717" s="5">
        <v>0.179061</v>
      </c>
      <c r="I717" s="5">
        <v>1.7961000000000001E-2</v>
      </c>
      <c r="J717" s="5">
        <v>0.19024199999999999</v>
      </c>
      <c r="K717" s="5">
        <v>0.514405</v>
      </c>
      <c r="L717" s="32" t="s">
        <v>15</v>
      </c>
      <c r="M717" s="32" t="s">
        <v>15</v>
      </c>
      <c r="N717" s="32" t="s">
        <v>15</v>
      </c>
      <c r="O717" s="32" t="s">
        <v>15</v>
      </c>
      <c r="P717" s="32" t="s">
        <v>60</v>
      </c>
      <c r="Q717" s="32" t="s">
        <v>15</v>
      </c>
      <c r="R717" s="32" t="s">
        <v>15</v>
      </c>
      <c r="S717" s="32" t="s">
        <v>60</v>
      </c>
      <c r="T717" s="6" t="s">
        <v>772</v>
      </c>
      <c r="U717" s="6" t="s">
        <v>204</v>
      </c>
    </row>
    <row r="718" spans="1:21" s="42" customFormat="1" x14ac:dyDescent="0.2">
      <c r="A718" s="7" t="s">
        <v>792</v>
      </c>
      <c r="B718" s="4" t="s">
        <v>14</v>
      </c>
      <c r="C718" s="33" t="s">
        <v>15</v>
      </c>
      <c r="D718" s="5">
        <v>6.6030000000000004E-3</v>
      </c>
      <c r="E718" s="5">
        <v>0.15304100000000001</v>
      </c>
      <c r="F718" s="5">
        <v>2.9281999999999999E-2</v>
      </c>
      <c r="G718" s="5">
        <v>1.5699000000000001E-2</v>
      </c>
      <c r="H718" s="5">
        <v>0.15675700000000001</v>
      </c>
      <c r="I718" s="5">
        <v>1.7753999999999999E-2</v>
      </c>
      <c r="J718" s="5">
        <v>0.20635000000000001</v>
      </c>
      <c r="K718" s="5">
        <v>0.50221499999999997</v>
      </c>
      <c r="L718" s="32" t="s">
        <v>15</v>
      </c>
      <c r="M718" s="32" t="s">
        <v>15</v>
      </c>
      <c r="N718" s="32" t="s">
        <v>15</v>
      </c>
      <c r="O718" s="32" t="s">
        <v>15</v>
      </c>
      <c r="P718" s="32" t="s">
        <v>15</v>
      </c>
      <c r="Q718" s="32" t="s">
        <v>15</v>
      </c>
      <c r="R718" s="32" t="s">
        <v>15</v>
      </c>
      <c r="S718" s="32" t="s">
        <v>60</v>
      </c>
      <c r="T718" s="6" t="s">
        <v>777</v>
      </c>
      <c r="U718" s="6" t="s">
        <v>204</v>
      </c>
    </row>
    <row r="719" spans="1:21" s="42" customFormat="1" x14ac:dyDescent="0.2">
      <c r="A719" s="7" t="s">
        <v>793</v>
      </c>
      <c r="B719" s="4" t="s">
        <v>14</v>
      </c>
      <c r="C719" s="33" t="s">
        <v>15</v>
      </c>
      <c r="D719" s="5">
        <v>1.336E-2</v>
      </c>
      <c r="E719" s="5">
        <v>0.12744900000000001</v>
      </c>
      <c r="F719" s="5">
        <v>2.9301000000000001E-2</v>
      </c>
      <c r="G719" s="5">
        <v>1.8520999999999999E-2</v>
      </c>
      <c r="H719" s="5">
        <v>0.12639</v>
      </c>
      <c r="I719" s="5">
        <v>1.7624000000000001E-2</v>
      </c>
      <c r="J719" s="5">
        <v>0.26144899999999999</v>
      </c>
      <c r="K719" s="5">
        <v>0.48979899999999998</v>
      </c>
      <c r="L719" s="32" t="s">
        <v>15</v>
      </c>
      <c r="M719" s="32" t="s">
        <v>15</v>
      </c>
      <c r="N719" s="32" t="s">
        <v>15</v>
      </c>
      <c r="O719" s="32" t="s">
        <v>15</v>
      </c>
      <c r="P719" s="32" t="s">
        <v>15</v>
      </c>
      <c r="Q719" s="32" t="s">
        <v>15</v>
      </c>
      <c r="R719" s="32" t="s">
        <v>15</v>
      </c>
      <c r="S719" s="32" t="s">
        <v>15</v>
      </c>
      <c r="T719" s="6" t="s">
        <v>777</v>
      </c>
      <c r="U719" s="6" t="s">
        <v>204</v>
      </c>
    </row>
    <row r="720" spans="1:21" s="42" customFormat="1" x14ac:dyDescent="0.2">
      <c r="A720" s="7" t="s">
        <v>794</v>
      </c>
      <c r="B720" s="4" t="s">
        <v>14</v>
      </c>
      <c r="C720" s="33" t="s">
        <v>15</v>
      </c>
      <c r="D720" s="5">
        <v>1.0800000000000001E-2</v>
      </c>
      <c r="E720" s="5">
        <v>0.19757</v>
      </c>
      <c r="F720" s="5">
        <v>2.9333000000000001E-2</v>
      </c>
      <c r="G720" s="5">
        <v>1.9982E-2</v>
      </c>
      <c r="H720" s="5">
        <v>0.21687500000000001</v>
      </c>
      <c r="I720" s="5">
        <v>1.9338000000000001E-2</v>
      </c>
      <c r="J720" s="5">
        <v>0.18115800000000001</v>
      </c>
      <c r="K720" s="5">
        <v>0.51539900000000005</v>
      </c>
      <c r="L720" s="32" t="s">
        <v>15</v>
      </c>
      <c r="M720" s="32" t="s">
        <v>15</v>
      </c>
      <c r="N720" s="32" t="s">
        <v>15</v>
      </c>
      <c r="O720" s="32" t="s">
        <v>60</v>
      </c>
      <c r="P720" s="32" t="s">
        <v>60</v>
      </c>
      <c r="Q720" s="32" t="s">
        <v>15</v>
      </c>
      <c r="R720" s="32" t="s">
        <v>15</v>
      </c>
      <c r="S720" s="32" t="s">
        <v>60</v>
      </c>
      <c r="T720" s="6" t="s">
        <v>772</v>
      </c>
      <c r="U720" s="6" t="s">
        <v>204</v>
      </c>
    </row>
    <row r="721" spans="1:21" s="42" customFormat="1" x14ac:dyDescent="0.2">
      <c r="A721" s="7" t="s">
        <v>795</v>
      </c>
      <c r="B721" s="4" t="s">
        <v>14</v>
      </c>
      <c r="C721" s="33" t="s">
        <v>15</v>
      </c>
      <c r="D721" s="5">
        <v>6.1450000000000003E-3</v>
      </c>
      <c r="E721" s="5">
        <v>0.157334</v>
      </c>
      <c r="F721" s="5">
        <v>2.9354999999999999E-2</v>
      </c>
      <c r="G721" s="5">
        <v>1.6400999999999999E-2</v>
      </c>
      <c r="H721" s="5">
        <v>0.15454599999999999</v>
      </c>
      <c r="I721" s="5">
        <v>1.8994E-2</v>
      </c>
      <c r="J721" s="5">
        <v>0.21138599999999999</v>
      </c>
      <c r="K721" s="5">
        <v>0.50040899999999999</v>
      </c>
      <c r="L721" s="32" t="s">
        <v>15</v>
      </c>
      <c r="M721" s="32" t="s">
        <v>15</v>
      </c>
      <c r="N721" s="32" t="s">
        <v>15</v>
      </c>
      <c r="O721" s="32" t="s">
        <v>15</v>
      </c>
      <c r="P721" s="32" t="s">
        <v>15</v>
      </c>
      <c r="Q721" s="32" t="s">
        <v>15</v>
      </c>
      <c r="R721" s="32" t="s">
        <v>15</v>
      </c>
      <c r="S721" s="32" t="s">
        <v>60</v>
      </c>
      <c r="T721" s="6" t="s">
        <v>777</v>
      </c>
      <c r="U721" s="6" t="s">
        <v>204</v>
      </c>
    </row>
    <row r="722" spans="1:21" s="42" customFormat="1" x14ac:dyDescent="0.2">
      <c r="A722" s="7" t="s">
        <v>796</v>
      </c>
      <c r="B722" s="4" t="s">
        <v>14</v>
      </c>
      <c r="C722" s="33" t="s">
        <v>15</v>
      </c>
      <c r="D722" s="5">
        <v>1.115E-2</v>
      </c>
      <c r="E722" s="5">
        <v>0.119573</v>
      </c>
      <c r="F722" s="5">
        <v>2.9378000000000001E-2</v>
      </c>
      <c r="G722" s="5">
        <v>1.6468E-2</v>
      </c>
      <c r="H722" s="5">
        <v>0.13167599999999999</v>
      </c>
      <c r="I722" s="5">
        <v>1.6136000000000001E-2</v>
      </c>
      <c r="J722" s="5">
        <v>0.26608399999999999</v>
      </c>
      <c r="K722" s="5">
        <v>0.50739500000000004</v>
      </c>
      <c r="L722" s="32" t="s">
        <v>15</v>
      </c>
      <c r="M722" s="32" t="s">
        <v>15</v>
      </c>
      <c r="N722" s="32" t="s">
        <v>15</v>
      </c>
      <c r="O722" s="32" t="s">
        <v>15</v>
      </c>
      <c r="P722" s="32" t="s">
        <v>15</v>
      </c>
      <c r="Q722" s="32" t="s">
        <v>15</v>
      </c>
      <c r="R722" s="32" t="s">
        <v>15</v>
      </c>
      <c r="S722" s="32" t="s">
        <v>60</v>
      </c>
      <c r="T722" s="6" t="s">
        <v>777</v>
      </c>
      <c r="U722" s="6" t="s">
        <v>204</v>
      </c>
    </row>
    <row r="723" spans="1:21" s="42" customFormat="1" x14ac:dyDescent="0.2">
      <c r="A723" s="7" t="s">
        <v>797</v>
      </c>
      <c r="B723" s="4" t="s">
        <v>14</v>
      </c>
      <c r="C723" s="33" t="s">
        <v>15</v>
      </c>
      <c r="D723" s="5">
        <v>1.044E-2</v>
      </c>
      <c r="E723" s="5">
        <v>0.10191799999999999</v>
      </c>
      <c r="F723" s="5">
        <v>2.9347000000000002E-2</v>
      </c>
      <c r="G723" s="5">
        <v>1.6785000000000001E-2</v>
      </c>
      <c r="H723" s="5">
        <v>0.107656</v>
      </c>
      <c r="I723" s="5">
        <v>1.7638999999999998E-2</v>
      </c>
      <c r="J723" s="5">
        <v>0.29380400000000001</v>
      </c>
      <c r="K723" s="5">
        <v>0.51043799999999995</v>
      </c>
      <c r="L723" s="32" t="s">
        <v>15</v>
      </c>
      <c r="M723" s="32" t="s">
        <v>15</v>
      </c>
      <c r="N723" s="32" t="s">
        <v>15</v>
      </c>
      <c r="O723" s="32" t="s">
        <v>15</v>
      </c>
      <c r="P723" s="32" t="s">
        <v>15</v>
      </c>
      <c r="Q723" s="32" t="s">
        <v>15</v>
      </c>
      <c r="R723" s="32" t="s">
        <v>15</v>
      </c>
      <c r="S723" s="32" t="s">
        <v>60</v>
      </c>
      <c r="T723" s="6" t="s">
        <v>798</v>
      </c>
      <c r="U723" s="6" t="s">
        <v>204</v>
      </c>
    </row>
    <row r="724" spans="1:21" s="42" customFormat="1" x14ac:dyDescent="0.2">
      <c r="A724" s="7" t="s">
        <v>799</v>
      </c>
      <c r="B724" s="4" t="s">
        <v>14</v>
      </c>
      <c r="C724" s="33" t="s">
        <v>15</v>
      </c>
      <c r="D724" s="5">
        <v>9.8160000000000001E-3</v>
      </c>
      <c r="E724" s="5">
        <v>7.6616000000000004E-2</v>
      </c>
      <c r="F724" s="5">
        <v>2.9361999999999999E-2</v>
      </c>
      <c r="G724" s="5">
        <v>1.5914000000000001E-2</v>
      </c>
      <c r="H724" s="5">
        <v>7.3029999999999998E-2</v>
      </c>
      <c r="I724" s="5">
        <v>1.6504000000000001E-2</v>
      </c>
      <c r="J724" s="5">
        <v>0.32059599999999999</v>
      </c>
      <c r="K724" s="5">
        <v>0.48850700000000002</v>
      </c>
      <c r="L724" s="32" t="s">
        <v>15</v>
      </c>
      <c r="M724" s="32" t="s">
        <v>15</v>
      </c>
      <c r="N724" s="32" t="s">
        <v>15</v>
      </c>
      <c r="O724" s="32" t="s">
        <v>15</v>
      </c>
      <c r="P724" s="32" t="s">
        <v>15</v>
      </c>
      <c r="Q724" s="32" t="s">
        <v>15</v>
      </c>
      <c r="R724" s="32" t="s">
        <v>15</v>
      </c>
      <c r="S724" s="32" t="s">
        <v>15</v>
      </c>
      <c r="T724" s="6" t="s">
        <v>798</v>
      </c>
      <c r="U724" s="6" t="s">
        <v>204</v>
      </c>
    </row>
    <row r="725" spans="1:21" s="42" customFormat="1" x14ac:dyDescent="0.2">
      <c r="A725" s="7" t="s">
        <v>800</v>
      </c>
      <c r="B725" s="4" t="s">
        <v>14</v>
      </c>
      <c r="C725" s="33" t="s">
        <v>15</v>
      </c>
      <c r="D725" s="5">
        <v>9.4389999999999995E-3</v>
      </c>
      <c r="E725" s="5">
        <v>0.21033399999999999</v>
      </c>
      <c r="F725" s="5">
        <v>2.9444000000000001E-2</v>
      </c>
      <c r="G725" s="5">
        <v>1.8814999999999998E-2</v>
      </c>
      <c r="H725" s="5">
        <v>0.22437000000000001</v>
      </c>
      <c r="I725" s="5">
        <v>2.0516E-2</v>
      </c>
      <c r="J725" s="5">
        <v>0.16022800000000001</v>
      </c>
      <c r="K725" s="5">
        <v>0.507386</v>
      </c>
      <c r="L725" s="32" t="s">
        <v>15</v>
      </c>
      <c r="M725" s="32" t="s">
        <v>15</v>
      </c>
      <c r="N725" s="32" t="s">
        <v>15</v>
      </c>
      <c r="O725" s="32" t="s">
        <v>15</v>
      </c>
      <c r="P725" s="32" t="s">
        <v>60</v>
      </c>
      <c r="Q725" s="32" t="s">
        <v>60</v>
      </c>
      <c r="R725" s="32" t="s">
        <v>15</v>
      </c>
      <c r="S725" s="32" t="s">
        <v>60</v>
      </c>
      <c r="T725" s="6" t="s">
        <v>798</v>
      </c>
      <c r="U725" s="6" t="s">
        <v>204</v>
      </c>
    </row>
    <row r="726" spans="1:21" s="42" customFormat="1" x14ac:dyDescent="0.2">
      <c r="A726" s="7" t="s">
        <v>801</v>
      </c>
      <c r="B726" s="4" t="s">
        <v>14</v>
      </c>
      <c r="C726" s="33" t="s">
        <v>15</v>
      </c>
      <c r="D726" s="5">
        <v>9.6810000000000004E-3</v>
      </c>
      <c r="E726" s="5">
        <v>0.18485699999999999</v>
      </c>
      <c r="F726" s="5">
        <v>2.9433999999999998E-2</v>
      </c>
      <c r="G726" s="5">
        <v>1.9479E-2</v>
      </c>
      <c r="H726" s="5">
        <v>0.209733</v>
      </c>
      <c r="I726" s="5">
        <v>2.0777E-2</v>
      </c>
      <c r="J726" s="5">
        <v>0.18155499999999999</v>
      </c>
      <c r="K726" s="5">
        <v>0.51285099999999995</v>
      </c>
      <c r="L726" s="32" t="s">
        <v>15</v>
      </c>
      <c r="M726" s="32" t="s">
        <v>15</v>
      </c>
      <c r="N726" s="32" t="s">
        <v>15</v>
      </c>
      <c r="O726" s="32" t="s">
        <v>15</v>
      </c>
      <c r="P726" s="32" t="s">
        <v>60</v>
      </c>
      <c r="Q726" s="32" t="s">
        <v>60</v>
      </c>
      <c r="R726" s="32" t="s">
        <v>15</v>
      </c>
      <c r="S726" s="32" t="s">
        <v>60</v>
      </c>
      <c r="T726" s="6" t="s">
        <v>798</v>
      </c>
      <c r="U726" s="6" t="s">
        <v>204</v>
      </c>
    </row>
    <row r="727" spans="1:21" s="42" customFormat="1" x14ac:dyDescent="0.2">
      <c r="A727" s="7" t="s">
        <v>802</v>
      </c>
      <c r="B727" s="4" t="s">
        <v>14</v>
      </c>
      <c r="C727" s="33" t="s">
        <v>15</v>
      </c>
      <c r="D727" s="5">
        <v>1.6080000000000001E-2</v>
      </c>
      <c r="E727" s="5">
        <v>0.227689</v>
      </c>
      <c r="F727" s="5">
        <v>2.9426999999999998E-2</v>
      </c>
      <c r="G727" s="5">
        <v>1.9644999999999999E-2</v>
      </c>
      <c r="H727" s="5">
        <v>0.249917</v>
      </c>
      <c r="I727" s="5">
        <v>2.1291000000000001E-2</v>
      </c>
      <c r="J727" s="5">
        <v>0.158498</v>
      </c>
      <c r="K727" s="5">
        <v>0.511324</v>
      </c>
      <c r="L727" s="32" t="s">
        <v>15</v>
      </c>
      <c r="M727" s="32" t="s">
        <v>60</v>
      </c>
      <c r="N727" s="32" t="s">
        <v>15</v>
      </c>
      <c r="O727" s="32" t="s">
        <v>15</v>
      </c>
      <c r="P727" s="32" t="s">
        <v>60</v>
      </c>
      <c r="Q727" s="32" t="s">
        <v>60</v>
      </c>
      <c r="R727" s="32" t="s">
        <v>15</v>
      </c>
      <c r="S727" s="32" t="s">
        <v>60</v>
      </c>
      <c r="T727" s="6" t="s">
        <v>798</v>
      </c>
      <c r="U727" s="6" t="s">
        <v>204</v>
      </c>
    </row>
    <row r="728" spans="1:21" s="42" customFormat="1" x14ac:dyDescent="0.2">
      <c r="A728" s="7" t="s">
        <v>803</v>
      </c>
      <c r="B728" s="4" t="s">
        <v>14</v>
      </c>
      <c r="C728" s="33" t="s">
        <v>15</v>
      </c>
      <c r="D728" s="5">
        <v>6.9150000000000001E-3</v>
      </c>
      <c r="E728" s="5">
        <v>0.32714300000000002</v>
      </c>
      <c r="F728" s="5">
        <v>2.9499999999999998E-2</v>
      </c>
      <c r="G728" s="5">
        <v>2.7584000000000001E-2</v>
      </c>
      <c r="H728" s="5">
        <v>0.32270199999999999</v>
      </c>
      <c r="I728" s="5">
        <v>2.5954000000000001E-2</v>
      </c>
      <c r="J728" s="5">
        <v>3.8087000000000003E-2</v>
      </c>
      <c r="K728" s="5">
        <v>0.52716499999999999</v>
      </c>
      <c r="L728" s="32" t="s">
        <v>15</v>
      </c>
      <c r="M728" s="32" t="s">
        <v>60</v>
      </c>
      <c r="N728" s="32" t="s">
        <v>15</v>
      </c>
      <c r="O728" s="32" t="s">
        <v>60</v>
      </c>
      <c r="P728" s="32" t="s">
        <v>60</v>
      </c>
      <c r="Q728" s="32" t="s">
        <v>60</v>
      </c>
      <c r="R728" s="32" t="s">
        <v>15</v>
      </c>
      <c r="S728" s="32" t="s">
        <v>60</v>
      </c>
      <c r="T728" s="6" t="s">
        <v>471</v>
      </c>
      <c r="U728" s="6" t="s">
        <v>204</v>
      </c>
    </row>
    <row r="729" spans="1:21" s="42" customFormat="1" x14ac:dyDescent="0.2">
      <c r="A729" s="7" t="s">
        <v>804</v>
      </c>
      <c r="B729" s="4" t="s">
        <v>14</v>
      </c>
      <c r="C729" s="33" t="s">
        <v>15</v>
      </c>
      <c r="D729" s="5">
        <v>4.7910000000000001E-3</v>
      </c>
      <c r="E729" s="5">
        <v>0.153034</v>
      </c>
      <c r="F729" s="5">
        <v>2.9481E-2</v>
      </c>
      <c r="G729" s="5">
        <v>1.6441999999999998E-2</v>
      </c>
      <c r="H729" s="5">
        <v>0.12703300000000001</v>
      </c>
      <c r="I729" s="5">
        <v>1.8749999999999999E-2</v>
      </c>
      <c r="J729" s="5">
        <v>0.20976</v>
      </c>
      <c r="K729" s="5">
        <v>0.50578699999999999</v>
      </c>
      <c r="L729" s="32" t="s">
        <v>15</v>
      </c>
      <c r="M729" s="32" t="s">
        <v>15</v>
      </c>
      <c r="N729" s="32" t="s">
        <v>15</v>
      </c>
      <c r="O729" s="32" t="s">
        <v>15</v>
      </c>
      <c r="P729" s="32" t="s">
        <v>15</v>
      </c>
      <c r="Q729" s="32" t="s">
        <v>15</v>
      </c>
      <c r="R729" s="32" t="s">
        <v>15</v>
      </c>
      <c r="S729" s="32" t="s">
        <v>60</v>
      </c>
      <c r="T729" s="6" t="s">
        <v>471</v>
      </c>
      <c r="U729" s="6" t="s">
        <v>204</v>
      </c>
    </row>
    <row r="730" spans="1:21" s="42" customFormat="1" x14ac:dyDescent="0.2">
      <c r="A730" s="7" t="s">
        <v>805</v>
      </c>
      <c r="B730" s="4" t="s">
        <v>14</v>
      </c>
      <c r="C730" s="33" t="s">
        <v>15</v>
      </c>
      <c r="D730" s="5">
        <v>8.9589999999999999E-3</v>
      </c>
      <c r="E730" s="5">
        <v>0.17569199999999999</v>
      </c>
      <c r="F730" s="5">
        <v>2.9500999999999999E-2</v>
      </c>
      <c r="G730" s="5">
        <v>1.8412000000000001E-2</v>
      </c>
      <c r="H730" s="5">
        <v>0.181757</v>
      </c>
      <c r="I730" s="5">
        <v>2.1937999999999999E-2</v>
      </c>
      <c r="J730" s="5">
        <v>0.20308100000000001</v>
      </c>
      <c r="K730" s="5">
        <v>0.50615299999999996</v>
      </c>
      <c r="L730" s="32" t="s">
        <v>15</v>
      </c>
      <c r="M730" s="32" t="s">
        <v>15</v>
      </c>
      <c r="N730" s="32" t="s">
        <v>15</v>
      </c>
      <c r="O730" s="32" t="s">
        <v>15</v>
      </c>
      <c r="P730" s="32" t="s">
        <v>60</v>
      </c>
      <c r="Q730" s="32" t="s">
        <v>60</v>
      </c>
      <c r="R730" s="32" t="s">
        <v>15</v>
      </c>
      <c r="S730" s="32" t="s">
        <v>60</v>
      </c>
      <c r="T730" s="6" t="s">
        <v>471</v>
      </c>
      <c r="U730" s="6" t="s">
        <v>204</v>
      </c>
    </row>
    <row r="731" spans="1:21" s="42" customFormat="1" x14ac:dyDescent="0.2">
      <c r="A731" s="7" t="s">
        <v>806</v>
      </c>
      <c r="B731" s="4" t="s">
        <v>14</v>
      </c>
      <c r="C731" s="33" t="s">
        <v>15</v>
      </c>
      <c r="D731" s="5">
        <v>0</v>
      </c>
      <c r="E731" s="5">
        <v>0.15673699999999999</v>
      </c>
      <c r="F731" s="5">
        <v>2.9419000000000001E-2</v>
      </c>
      <c r="G731" s="5">
        <v>1.7288999999999999E-2</v>
      </c>
      <c r="H731" s="5">
        <v>0.163026</v>
      </c>
      <c r="I731" s="5">
        <v>2.0124E-2</v>
      </c>
      <c r="J731" s="5">
        <v>0.21015500000000001</v>
      </c>
      <c r="K731" s="5">
        <v>0.50982099999999997</v>
      </c>
      <c r="L731" s="32" t="s">
        <v>15</v>
      </c>
      <c r="M731" s="32" t="s">
        <v>15</v>
      </c>
      <c r="N731" s="32" t="s">
        <v>15</v>
      </c>
      <c r="O731" s="32" t="s">
        <v>15</v>
      </c>
      <c r="P731" s="32" t="s">
        <v>15</v>
      </c>
      <c r="Q731" s="32" t="s">
        <v>60</v>
      </c>
      <c r="R731" s="32" t="s">
        <v>15</v>
      </c>
      <c r="S731" s="32" t="s">
        <v>60</v>
      </c>
      <c r="T731" s="6" t="s">
        <v>798</v>
      </c>
      <c r="U731" s="6" t="s">
        <v>204</v>
      </c>
    </row>
    <row r="732" spans="1:21" s="42" customFormat="1" x14ac:dyDescent="0.2">
      <c r="A732" s="7" t="s">
        <v>807</v>
      </c>
      <c r="B732" s="4" t="s">
        <v>14</v>
      </c>
      <c r="C732" s="33" t="s">
        <v>15</v>
      </c>
      <c r="D732" s="5">
        <v>0</v>
      </c>
      <c r="E732" s="5">
        <v>0.137047</v>
      </c>
      <c r="F732" s="5">
        <v>2.9506999999999999E-2</v>
      </c>
      <c r="G732" s="5">
        <v>1.4779E-2</v>
      </c>
      <c r="H732" s="5">
        <v>0.141707</v>
      </c>
      <c r="I732" s="5">
        <v>1.6809000000000001E-2</v>
      </c>
      <c r="J732" s="5">
        <v>0.226464</v>
      </c>
      <c r="K732" s="5">
        <v>0.504382</v>
      </c>
      <c r="L732" s="32" t="s">
        <v>15</v>
      </c>
      <c r="M732" s="32" t="s">
        <v>15</v>
      </c>
      <c r="N732" s="32" t="s">
        <v>15</v>
      </c>
      <c r="O732" s="32" t="s">
        <v>15</v>
      </c>
      <c r="P732" s="32" t="s">
        <v>15</v>
      </c>
      <c r="Q732" s="32" t="s">
        <v>15</v>
      </c>
      <c r="R732" s="32" t="s">
        <v>15</v>
      </c>
      <c r="S732" s="32" t="s">
        <v>60</v>
      </c>
      <c r="T732" s="6" t="s">
        <v>798</v>
      </c>
      <c r="U732" s="6" t="s">
        <v>204</v>
      </c>
    </row>
    <row r="733" spans="1:21" s="42" customFormat="1" x14ac:dyDescent="0.2">
      <c r="A733" s="7" t="s">
        <v>808</v>
      </c>
      <c r="B733" s="4" t="s">
        <v>14</v>
      </c>
      <c r="C733" s="33" t="s">
        <v>15</v>
      </c>
      <c r="D733" s="5">
        <v>1.0030000000000001E-2</v>
      </c>
      <c r="E733" s="5">
        <v>7.5296000000000002E-2</v>
      </c>
      <c r="F733" s="5">
        <v>2.9458999999999999E-2</v>
      </c>
      <c r="G733" s="5">
        <v>2.1099E-2</v>
      </c>
      <c r="H733" s="5">
        <v>7.4763999999999997E-2</v>
      </c>
      <c r="I733" s="5">
        <v>1.7158E-2</v>
      </c>
      <c r="J733" s="5">
        <v>0.30403200000000002</v>
      </c>
      <c r="K733" s="5">
        <v>0.48195399999999999</v>
      </c>
      <c r="L733" s="32" t="s">
        <v>15</v>
      </c>
      <c r="M733" s="32" t="s">
        <v>15</v>
      </c>
      <c r="N733" s="32" t="s">
        <v>15</v>
      </c>
      <c r="O733" s="32" t="s">
        <v>60</v>
      </c>
      <c r="P733" s="32" t="s">
        <v>15</v>
      </c>
      <c r="Q733" s="32" t="s">
        <v>15</v>
      </c>
      <c r="R733" s="32" t="s">
        <v>15</v>
      </c>
      <c r="S733" s="32" t="s">
        <v>15</v>
      </c>
      <c r="T733" s="6" t="s">
        <v>798</v>
      </c>
      <c r="U733" s="6" t="s">
        <v>204</v>
      </c>
    </row>
    <row r="734" spans="1:21" s="42" customFormat="1" x14ac:dyDescent="0.2">
      <c r="A734" s="7" t="s">
        <v>809</v>
      </c>
      <c r="B734" s="4" t="s">
        <v>14</v>
      </c>
      <c r="C734" s="33" t="s">
        <v>15</v>
      </c>
      <c r="D734" s="5">
        <v>6.6829999999999997E-3</v>
      </c>
      <c r="E734" s="5">
        <v>9.1352000000000003E-2</v>
      </c>
      <c r="F734" s="5">
        <v>2.9401E-2</v>
      </c>
      <c r="G734" s="5">
        <v>1.5544000000000001E-2</v>
      </c>
      <c r="H734" s="5">
        <v>0.113555</v>
      </c>
      <c r="I734" s="5">
        <v>1.8970999999999998E-2</v>
      </c>
      <c r="J734" s="5">
        <v>0.32053399999999999</v>
      </c>
      <c r="K734" s="5">
        <v>0.49460900000000002</v>
      </c>
      <c r="L734" s="32" t="s">
        <v>15</v>
      </c>
      <c r="M734" s="32" t="s">
        <v>15</v>
      </c>
      <c r="N734" s="32" t="s">
        <v>15</v>
      </c>
      <c r="O734" s="32" t="s">
        <v>15</v>
      </c>
      <c r="P734" s="32" t="s">
        <v>15</v>
      </c>
      <c r="Q734" s="32" t="s">
        <v>15</v>
      </c>
      <c r="R734" s="32" t="s">
        <v>15</v>
      </c>
      <c r="S734" s="32" t="s">
        <v>15</v>
      </c>
      <c r="T734" s="6" t="s">
        <v>471</v>
      </c>
      <c r="U734" s="6" t="s">
        <v>204</v>
      </c>
    </row>
    <row r="735" spans="1:21" s="42" customFormat="1" x14ac:dyDescent="0.2">
      <c r="A735" s="7" t="s">
        <v>810</v>
      </c>
      <c r="B735" s="4" t="s">
        <v>14</v>
      </c>
      <c r="C735" s="33" t="s">
        <v>15</v>
      </c>
      <c r="D735" s="5">
        <v>1.2199999999999999E-2</v>
      </c>
      <c r="E735" s="5">
        <v>9.3932000000000002E-2</v>
      </c>
      <c r="F735" s="5">
        <v>2.9499000000000001E-2</v>
      </c>
      <c r="G735" s="5">
        <v>1.3077E-2</v>
      </c>
      <c r="H735" s="5">
        <v>9.3477000000000005E-2</v>
      </c>
      <c r="I735" s="5">
        <v>1.6438999999999999E-2</v>
      </c>
      <c r="J735" s="5">
        <v>0.28007500000000002</v>
      </c>
      <c r="K735" s="5">
        <v>0.49674699999999999</v>
      </c>
      <c r="L735" s="32" t="s">
        <v>15</v>
      </c>
      <c r="M735" s="32" t="s">
        <v>15</v>
      </c>
      <c r="N735" s="32" t="s">
        <v>15</v>
      </c>
      <c r="O735" s="32" t="s">
        <v>15</v>
      </c>
      <c r="P735" s="32" t="s">
        <v>15</v>
      </c>
      <c r="Q735" s="32" t="s">
        <v>15</v>
      </c>
      <c r="R735" s="32" t="s">
        <v>15</v>
      </c>
      <c r="S735" s="32" t="s">
        <v>15</v>
      </c>
      <c r="T735" s="6" t="s">
        <v>471</v>
      </c>
      <c r="U735" s="6" t="s">
        <v>204</v>
      </c>
    </row>
    <row r="736" spans="1:21" s="42" customFormat="1" x14ac:dyDescent="0.2">
      <c r="A736" s="7" t="s">
        <v>811</v>
      </c>
      <c r="B736" s="4" t="s">
        <v>14</v>
      </c>
      <c r="C736" s="33" t="s">
        <v>15</v>
      </c>
      <c r="D736" s="5">
        <v>8.7530000000000004E-3</v>
      </c>
      <c r="E736" s="5">
        <v>0.118118</v>
      </c>
      <c r="F736" s="5">
        <v>2.9493999999999999E-2</v>
      </c>
      <c r="G736" s="5">
        <v>1.4148000000000001E-2</v>
      </c>
      <c r="H736" s="5">
        <v>0.122951</v>
      </c>
      <c r="I736" s="5">
        <v>1.7271000000000002E-2</v>
      </c>
      <c r="J736" s="5">
        <v>0.25342900000000002</v>
      </c>
      <c r="K736" s="5">
        <v>0.49917899999999998</v>
      </c>
      <c r="L736" s="32" t="s">
        <v>15</v>
      </c>
      <c r="M736" s="32" t="s">
        <v>15</v>
      </c>
      <c r="N736" s="32" t="s">
        <v>15</v>
      </c>
      <c r="O736" s="32" t="s">
        <v>15</v>
      </c>
      <c r="P736" s="32" t="s">
        <v>15</v>
      </c>
      <c r="Q736" s="32" t="s">
        <v>15</v>
      </c>
      <c r="R736" s="32" t="s">
        <v>15</v>
      </c>
      <c r="S736" s="32" t="s">
        <v>60</v>
      </c>
      <c r="T736" s="6" t="s">
        <v>471</v>
      </c>
      <c r="U736" s="6" t="s">
        <v>204</v>
      </c>
    </row>
    <row r="737" spans="1:21" s="42" customFormat="1" x14ac:dyDescent="0.2">
      <c r="A737" s="7" t="s">
        <v>812</v>
      </c>
      <c r="B737" s="4" t="s">
        <v>14</v>
      </c>
      <c r="C737" s="33" t="s">
        <v>15</v>
      </c>
      <c r="D737" s="5">
        <v>0</v>
      </c>
      <c r="E737" s="5">
        <v>0.15563199999999999</v>
      </c>
      <c r="F737" s="5">
        <v>2.9526E-2</v>
      </c>
      <c r="G737" s="5">
        <v>1.5436E-2</v>
      </c>
      <c r="H737" s="5">
        <v>0.15565300000000001</v>
      </c>
      <c r="I737" s="5">
        <v>1.8120000000000001E-2</v>
      </c>
      <c r="J737" s="5">
        <v>0.20937700000000001</v>
      </c>
      <c r="K737" s="5">
        <v>0.50238300000000002</v>
      </c>
      <c r="L737" s="32" t="s">
        <v>15</v>
      </c>
      <c r="M737" s="32" t="s">
        <v>15</v>
      </c>
      <c r="N737" s="32" t="s">
        <v>15</v>
      </c>
      <c r="O737" s="32" t="s">
        <v>15</v>
      </c>
      <c r="P737" s="32" t="s">
        <v>15</v>
      </c>
      <c r="Q737" s="32" t="s">
        <v>15</v>
      </c>
      <c r="R737" s="32" t="s">
        <v>15</v>
      </c>
      <c r="S737" s="32" t="s">
        <v>60</v>
      </c>
      <c r="T737" s="6" t="s">
        <v>471</v>
      </c>
      <c r="U737" s="6" t="s">
        <v>204</v>
      </c>
    </row>
    <row r="738" spans="1:21" s="42" customFormat="1" x14ac:dyDescent="0.2">
      <c r="A738" s="7" t="s">
        <v>813</v>
      </c>
      <c r="B738" s="4" t="s">
        <v>14</v>
      </c>
      <c r="C738" s="33" t="s">
        <v>15</v>
      </c>
      <c r="D738" s="5">
        <v>0</v>
      </c>
      <c r="E738" s="5">
        <v>0.219886</v>
      </c>
      <c r="F738" s="5">
        <v>2.9515E-2</v>
      </c>
      <c r="G738" s="5">
        <v>2.1245E-2</v>
      </c>
      <c r="H738" s="5">
        <v>0.218108</v>
      </c>
      <c r="I738" s="5">
        <v>2.3415999999999999E-2</v>
      </c>
      <c r="J738" s="5">
        <v>0.16661599999999999</v>
      </c>
      <c r="K738" s="5">
        <v>0.49977700000000003</v>
      </c>
      <c r="L738" s="32" t="s">
        <v>15</v>
      </c>
      <c r="M738" s="32" t="s">
        <v>15</v>
      </c>
      <c r="N738" s="32" t="s">
        <v>15</v>
      </c>
      <c r="O738" s="32" t="s">
        <v>60</v>
      </c>
      <c r="P738" s="32" t="s">
        <v>60</v>
      </c>
      <c r="Q738" s="32" t="s">
        <v>60</v>
      </c>
      <c r="R738" s="32" t="s">
        <v>15</v>
      </c>
      <c r="S738" s="32" t="s">
        <v>60</v>
      </c>
      <c r="T738" s="6" t="s">
        <v>471</v>
      </c>
      <c r="U738" s="6" t="s">
        <v>204</v>
      </c>
    </row>
    <row r="739" spans="1:21" s="42" customFormat="1" x14ac:dyDescent="0.2">
      <c r="A739" s="7" t="s">
        <v>814</v>
      </c>
      <c r="B739" s="4" t="s">
        <v>14</v>
      </c>
      <c r="C739" s="33" t="s">
        <v>15</v>
      </c>
      <c r="D739" s="5">
        <v>1.2279999999999999E-2</v>
      </c>
      <c r="E739" s="5">
        <v>7.8173999999999993E-2</v>
      </c>
      <c r="F739" s="5">
        <v>2.947E-2</v>
      </c>
      <c r="G739" s="5">
        <v>1.2841E-2</v>
      </c>
      <c r="H739" s="5">
        <v>8.5416000000000006E-2</v>
      </c>
      <c r="I739" s="5">
        <v>1.5934E-2</v>
      </c>
      <c r="J739" s="5">
        <v>0.31823699999999999</v>
      </c>
      <c r="K739" s="5">
        <v>0.49238300000000002</v>
      </c>
      <c r="L739" s="32" t="s">
        <v>15</v>
      </c>
      <c r="M739" s="32" t="s">
        <v>15</v>
      </c>
      <c r="N739" s="32" t="s">
        <v>15</v>
      </c>
      <c r="O739" s="32" t="s">
        <v>15</v>
      </c>
      <c r="P739" s="32" t="s">
        <v>15</v>
      </c>
      <c r="Q739" s="32" t="s">
        <v>15</v>
      </c>
      <c r="R739" s="32" t="s">
        <v>15</v>
      </c>
      <c r="S739" s="32" t="s">
        <v>15</v>
      </c>
      <c r="T739" s="6" t="s">
        <v>471</v>
      </c>
      <c r="U739" s="6" t="s">
        <v>204</v>
      </c>
    </row>
    <row r="740" spans="1:21" s="42" customFormat="1" x14ac:dyDescent="0.2">
      <c r="A740" s="7" t="s">
        <v>815</v>
      </c>
      <c r="B740" s="4" t="s">
        <v>14</v>
      </c>
      <c r="C740" s="33" t="s">
        <v>15</v>
      </c>
      <c r="D740" s="5">
        <v>1.261E-2</v>
      </c>
      <c r="E740" s="5">
        <v>9.4018000000000004E-2</v>
      </c>
      <c r="F740" s="5">
        <v>2.9434999999999999E-2</v>
      </c>
      <c r="G740" s="5">
        <v>1.6285000000000001E-2</v>
      </c>
      <c r="H740" s="5">
        <v>0.102343</v>
      </c>
      <c r="I740" s="5">
        <v>1.864E-2</v>
      </c>
      <c r="J740" s="5">
        <v>0.28018300000000002</v>
      </c>
      <c r="K740" s="5">
        <v>0.49314599999999997</v>
      </c>
      <c r="L740" s="32" t="s">
        <v>15</v>
      </c>
      <c r="M740" s="32" t="s">
        <v>15</v>
      </c>
      <c r="N740" s="32" t="s">
        <v>15</v>
      </c>
      <c r="O740" s="32" t="s">
        <v>15</v>
      </c>
      <c r="P740" s="32" t="s">
        <v>15</v>
      </c>
      <c r="Q740" s="32" t="s">
        <v>15</v>
      </c>
      <c r="R740" s="32" t="s">
        <v>15</v>
      </c>
      <c r="S740" s="32" t="s">
        <v>15</v>
      </c>
      <c r="T740" s="6" t="s">
        <v>471</v>
      </c>
      <c r="U740" s="6" t="s">
        <v>204</v>
      </c>
    </row>
    <row r="741" spans="1:21" s="42" customFormat="1" x14ac:dyDescent="0.2">
      <c r="A741" s="7" t="s">
        <v>816</v>
      </c>
      <c r="B741" s="4" t="s">
        <v>14</v>
      </c>
      <c r="C741" s="33" t="s">
        <v>15</v>
      </c>
      <c r="D741" s="5">
        <v>0.01</v>
      </c>
      <c r="E741" s="5">
        <v>0.185198</v>
      </c>
      <c r="F741" s="5">
        <v>2.9426000000000001E-2</v>
      </c>
      <c r="G741" s="5">
        <v>1.8183000000000001E-2</v>
      </c>
      <c r="H741" s="5">
        <v>0.197408</v>
      </c>
      <c r="I741" s="5">
        <v>2.0726000000000001E-2</v>
      </c>
      <c r="J741" s="5">
        <v>0.17774200000000001</v>
      </c>
      <c r="K741" s="5">
        <v>0.50054399999999999</v>
      </c>
      <c r="L741" s="32" t="s">
        <v>15</v>
      </c>
      <c r="M741" s="32" t="s">
        <v>15</v>
      </c>
      <c r="N741" s="32" t="s">
        <v>15</v>
      </c>
      <c r="O741" s="32" t="s">
        <v>15</v>
      </c>
      <c r="P741" s="32" t="s">
        <v>60</v>
      </c>
      <c r="Q741" s="32" t="s">
        <v>60</v>
      </c>
      <c r="R741" s="32" t="s">
        <v>15</v>
      </c>
      <c r="S741" s="32" t="s">
        <v>60</v>
      </c>
      <c r="T741" s="6" t="s">
        <v>471</v>
      </c>
      <c r="U741" s="6" t="s">
        <v>204</v>
      </c>
    </row>
    <row r="742" spans="1:21" s="42" customFormat="1" x14ac:dyDescent="0.2">
      <c r="A742" s="7" t="s">
        <v>817</v>
      </c>
      <c r="B742" s="4" t="s">
        <v>14</v>
      </c>
      <c r="C742" s="33" t="s">
        <v>15</v>
      </c>
      <c r="D742" s="5">
        <v>1.1610000000000001E-2</v>
      </c>
      <c r="E742" s="5">
        <v>0.24382699999999999</v>
      </c>
      <c r="F742" s="5">
        <v>2.9479000000000002E-2</v>
      </c>
      <c r="G742" s="5">
        <v>2.3427E-2</v>
      </c>
      <c r="H742" s="5">
        <v>0.25832100000000002</v>
      </c>
      <c r="I742" s="5">
        <v>2.4364E-2</v>
      </c>
      <c r="J742" s="5">
        <v>0.130079</v>
      </c>
      <c r="K742" s="5">
        <v>0.51931400000000005</v>
      </c>
      <c r="L742" s="32" t="s">
        <v>15</v>
      </c>
      <c r="M742" s="32" t="s">
        <v>60</v>
      </c>
      <c r="N742" s="32" t="s">
        <v>15</v>
      </c>
      <c r="O742" s="32" t="s">
        <v>60</v>
      </c>
      <c r="P742" s="32" t="s">
        <v>60</v>
      </c>
      <c r="Q742" s="32" t="s">
        <v>60</v>
      </c>
      <c r="R742" s="32" t="s">
        <v>15</v>
      </c>
      <c r="S742" s="32" t="s">
        <v>60</v>
      </c>
      <c r="T742" s="6" t="s">
        <v>471</v>
      </c>
      <c r="U742" s="6" t="s">
        <v>204</v>
      </c>
    </row>
    <row r="743" spans="1:21" s="42" customFormat="1" x14ac:dyDescent="0.2">
      <c r="A743" s="7" t="s">
        <v>818</v>
      </c>
      <c r="B743" s="4" t="s">
        <v>14</v>
      </c>
      <c r="C743" s="33" t="s">
        <v>15</v>
      </c>
      <c r="D743" s="5">
        <v>9.9909999999999999E-3</v>
      </c>
      <c r="E743" s="5">
        <v>0.105666</v>
      </c>
      <c r="F743" s="5">
        <v>2.9468999999999999E-2</v>
      </c>
      <c r="G743" s="5">
        <v>1.5277000000000001E-2</v>
      </c>
      <c r="H743" s="5">
        <v>0.11469699999999999</v>
      </c>
      <c r="I743" s="5">
        <v>1.8335000000000001E-2</v>
      </c>
      <c r="J743" s="5">
        <v>0.26908799999999999</v>
      </c>
      <c r="K743" s="5">
        <v>0.50540200000000002</v>
      </c>
      <c r="L743" s="32" t="s">
        <v>15</v>
      </c>
      <c r="M743" s="32" t="s">
        <v>15</v>
      </c>
      <c r="N743" s="32" t="s">
        <v>15</v>
      </c>
      <c r="O743" s="32" t="s">
        <v>15</v>
      </c>
      <c r="P743" s="32" t="s">
        <v>15</v>
      </c>
      <c r="Q743" s="32" t="s">
        <v>15</v>
      </c>
      <c r="R743" s="32" t="s">
        <v>15</v>
      </c>
      <c r="S743" s="32" t="s">
        <v>60</v>
      </c>
      <c r="T743" s="6" t="s">
        <v>471</v>
      </c>
      <c r="U743" s="6" t="s">
        <v>204</v>
      </c>
    </row>
    <row r="744" spans="1:21" s="42" customFormat="1" x14ac:dyDescent="0.2">
      <c r="A744" s="7" t="s">
        <v>819</v>
      </c>
      <c r="B744" s="4" t="s">
        <v>14</v>
      </c>
      <c r="C744" s="33" t="s">
        <v>15</v>
      </c>
      <c r="D744" s="5">
        <v>9.9909999999999999E-3</v>
      </c>
      <c r="E744" s="5">
        <v>0.17706</v>
      </c>
      <c r="F744" s="5">
        <v>2.9544999999999998E-2</v>
      </c>
      <c r="G744" s="5">
        <v>1.8976E-2</v>
      </c>
      <c r="H744" s="5">
        <v>0.189356</v>
      </c>
      <c r="I744" s="5">
        <v>2.1749000000000001E-2</v>
      </c>
      <c r="J744" s="5">
        <v>0.19942699999999999</v>
      </c>
      <c r="K744" s="5">
        <v>0.50881900000000002</v>
      </c>
      <c r="L744" s="32" t="s">
        <v>15</v>
      </c>
      <c r="M744" s="32" t="s">
        <v>15</v>
      </c>
      <c r="N744" s="32" t="s">
        <v>15</v>
      </c>
      <c r="O744" s="32" t="s">
        <v>15</v>
      </c>
      <c r="P744" s="32" t="s">
        <v>60</v>
      </c>
      <c r="Q744" s="32" t="s">
        <v>60</v>
      </c>
      <c r="R744" s="32" t="s">
        <v>15</v>
      </c>
      <c r="S744" s="32" t="s">
        <v>60</v>
      </c>
      <c r="T744" s="6" t="s">
        <v>471</v>
      </c>
      <c r="U744" s="6" t="s">
        <v>204</v>
      </c>
    </row>
    <row r="745" spans="1:21" s="42" customFormat="1" x14ac:dyDescent="0.2">
      <c r="A745" s="7" t="s">
        <v>820</v>
      </c>
      <c r="B745" s="4" t="s">
        <v>14</v>
      </c>
      <c r="C745" s="33" t="s">
        <v>15</v>
      </c>
      <c r="D745" s="5">
        <v>1.0210000000000002E-2</v>
      </c>
      <c r="E745" s="5">
        <v>0.172539</v>
      </c>
      <c r="F745" s="5">
        <v>2.9484E-2</v>
      </c>
      <c r="G745" s="5">
        <v>2.1863E-2</v>
      </c>
      <c r="H745" s="5">
        <v>0.16590299999999999</v>
      </c>
      <c r="I745" s="5">
        <v>2.2275E-2</v>
      </c>
      <c r="J745" s="5">
        <v>0.183971</v>
      </c>
      <c r="K745" s="5">
        <v>0.51620200000000005</v>
      </c>
      <c r="L745" s="32" t="s">
        <v>15</v>
      </c>
      <c r="M745" s="32" t="s">
        <v>15</v>
      </c>
      <c r="N745" s="32" t="s">
        <v>15</v>
      </c>
      <c r="O745" s="32" t="s">
        <v>60</v>
      </c>
      <c r="P745" s="32" t="s">
        <v>15</v>
      </c>
      <c r="Q745" s="32" t="s">
        <v>60</v>
      </c>
      <c r="R745" s="32" t="s">
        <v>15</v>
      </c>
      <c r="S745" s="32" t="s">
        <v>60</v>
      </c>
      <c r="T745" s="6" t="s">
        <v>471</v>
      </c>
      <c r="U745" s="6" t="s">
        <v>204</v>
      </c>
    </row>
    <row r="746" spans="1:21" s="42" customFormat="1" x14ac:dyDescent="0.2">
      <c r="A746" s="7" t="s">
        <v>821</v>
      </c>
      <c r="B746" s="4" t="s">
        <v>14</v>
      </c>
      <c r="C746" s="33" t="s">
        <v>15</v>
      </c>
      <c r="D746" s="5">
        <v>6.1919999999999996E-3</v>
      </c>
      <c r="E746" s="5">
        <v>0.11248</v>
      </c>
      <c r="F746" s="5">
        <v>2.9373E-2</v>
      </c>
      <c r="G746" s="5">
        <v>1.6933E-2</v>
      </c>
      <c r="H746" s="5">
        <v>0.11788</v>
      </c>
      <c r="I746" s="5">
        <v>1.7031999999999999E-2</v>
      </c>
      <c r="J746" s="5">
        <v>0.26155899999999999</v>
      </c>
      <c r="K746" s="5">
        <v>0.50887800000000005</v>
      </c>
      <c r="L746" s="32" t="s">
        <v>15</v>
      </c>
      <c r="M746" s="32" t="s">
        <v>15</v>
      </c>
      <c r="N746" s="32" t="s">
        <v>15</v>
      </c>
      <c r="O746" s="32" t="s">
        <v>15</v>
      </c>
      <c r="P746" s="32" t="s">
        <v>15</v>
      </c>
      <c r="Q746" s="32" t="s">
        <v>15</v>
      </c>
      <c r="R746" s="32" t="s">
        <v>15</v>
      </c>
      <c r="S746" s="32" t="s">
        <v>60</v>
      </c>
      <c r="T746" s="6" t="s">
        <v>471</v>
      </c>
      <c r="U746" s="6" t="s">
        <v>204</v>
      </c>
    </row>
    <row r="747" spans="1:21" s="43" customFormat="1" x14ac:dyDescent="0.2">
      <c r="A747" s="26" t="s">
        <v>822</v>
      </c>
      <c r="B747" s="27" t="s">
        <v>14</v>
      </c>
      <c r="C747" s="33" t="s">
        <v>15</v>
      </c>
      <c r="D747" s="5">
        <v>5.3359999999999991E-2</v>
      </c>
      <c r="E747" s="28">
        <v>0.16988700000000001</v>
      </c>
      <c r="F747" s="28">
        <v>2.9482000000000001E-2</v>
      </c>
      <c r="G747" s="28">
        <v>5.0404999999999998E-2</v>
      </c>
      <c r="H747" s="28">
        <v>0.17599100000000001</v>
      </c>
      <c r="I747" s="28">
        <v>2.1873E-2</v>
      </c>
      <c r="J747" s="28">
        <v>0.20164899999999999</v>
      </c>
      <c r="K747" s="28">
        <v>0.47032299999999999</v>
      </c>
      <c r="L747" s="32" t="s">
        <v>60</v>
      </c>
      <c r="M747" s="32" t="s">
        <v>15</v>
      </c>
      <c r="N747" s="32" t="s">
        <v>15</v>
      </c>
      <c r="O747" s="32" t="s">
        <v>60</v>
      </c>
      <c r="P747" s="32" t="s">
        <v>15</v>
      </c>
      <c r="Q747" s="32" t="s">
        <v>60</v>
      </c>
      <c r="R747" s="32" t="s">
        <v>15</v>
      </c>
      <c r="S747" s="32" t="s">
        <v>15</v>
      </c>
      <c r="T747" s="6" t="s">
        <v>471</v>
      </c>
      <c r="U747" s="6" t="s">
        <v>204</v>
      </c>
    </row>
    <row r="748" spans="1:21" s="42" customFormat="1" x14ac:dyDescent="0.2">
      <c r="A748" s="7" t="s">
        <v>823</v>
      </c>
      <c r="B748" s="4" t="s">
        <v>14</v>
      </c>
      <c r="C748" s="33" t="s">
        <v>15</v>
      </c>
      <c r="D748" s="5">
        <v>1.225E-2</v>
      </c>
      <c r="E748" s="5">
        <v>0.17415</v>
      </c>
      <c r="F748" s="5">
        <v>2.9329000000000001E-2</v>
      </c>
      <c r="G748" s="5">
        <v>2.2315000000000002E-2</v>
      </c>
      <c r="H748" s="5">
        <v>0.154583</v>
      </c>
      <c r="I748" s="5">
        <v>2.4955999999999999E-2</v>
      </c>
      <c r="J748" s="5">
        <v>0.17345099999999999</v>
      </c>
      <c r="K748" s="5">
        <v>0.51474200000000003</v>
      </c>
      <c r="L748" s="32" t="s">
        <v>15</v>
      </c>
      <c r="M748" s="32" t="s">
        <v>15</v>
      </c>
      <c r="N748" s="32" t="s">
        <v>15</v>
      </c>
      <c r="O748" s="32" t="s">
        <v>60</v>
      </c>
      <c r="P748" s="32" t="s">
        <v>15</v>
      </c>
      <c r="Q748" s="32" t="s">
        <v>60</v>
      </c>
      <c r="R748" s="32" t="s">
        <v>15</v>
      </c>
      <c r="S748" s="32" t="s">
        <v>60</v>
      </c>
      <c r="T748" s="6" t="s">
        <v>471</v>
      </c>
      <c r="U748" s="6" t="s">
        <v>204</v>
      </c>
    </row>
    <row r="749" spans="1:21" s="42" customFormat="1" x14ac:dyDescent="0.2">
      <c r="A749" s="7" t="s">
        <v>824</v>
      </c>
      <c r="B749" s="4" t="s">
        <v>14</v>
      </c>
      <c r="C749" s="33" t="s">
        <v>15</v>
      </c>
      <c r="D749" s="5">
        <v>1.1520000000000001E-2</v>
      </c>
      <c r="E749" s="5">
        <v>0.25740099999999999</v>
      </c>
      <c r="F749" s="5">
        <v>2.9420000000000002E-2</v>
      </c>
      <c r="G749" s="5">
        <v>2.1836999999999999E-2</v>
      </c>
      <c r="H749" s="5">
        <v>0.245808</v>
      </c>
      <c r="I749" s="5">
        <v>2.3425000000000001E-2</v>
      </c>
      <c r="J749" s="5">
        <v>9.6447000000000005E-2</v>
      </c>
      <c r="K749" s="5">
        <v>0.511189</v>
      </c>
      <c r="L749" s="32" t="s">
        <v>15</v>
      </c>
      <c r="M749" s="32" t="s">
        <v>60</v>
      </c>
      <c r="N749" s="32" t="s">
        <v>15</v>
      </c>
      <c r="O749" s="32" t="s">
        <v>60</v>
      </c>
      <c r="P749" s="32" t="s">
        <v>60</v>
      </c>
      <c r="Q749" s="32" t="s">
        <v>60</v>
      </c>
      <c r="R749" s="32" t="s">
        <v>15</v>
      </c>
      <c r="S749" s="32" t="s">
        <v>60</v>
      </c>
      <c r="T749" s="6" t="s">
        <v>471</v>
      </c>
      <c r="U749" s="6" t="s">
        <v>204</v>
      </c>
    </row>
    <row r="750" spans="1:21" s="42" customFormat="1" x14ac:dyDescent="0.2">
      <c r="A750" s="7" t="s">
        <v>825</v>
      </c>
      <c r="B750" s="4" t="s">
        <v>14</v>
      </c>
      <c r="C750" s="33" t="s">
        <v>15</v>
      </c>
      <c r="D750" s="5">
        <v>1.1240000000000002E-2</v>
      </c>
      <c r="E750" s="5">
        <v>0.141066</v>
      </c>
      <c r="F750" s="5">
        <v>2.9465000000000002E-2</v>
      </c>
      <c r="G750" s="5">
        <v>1.6239E-2</v>
      </c>
      <c r="H750" s="5">
        <v>0.16173000000000001</v>
      </c>
      <c r="I750" s="5">
        <v>1.7652999999999999E-2</v>
      </c>
      <c r="J750" s="5">
        <v>0.234733</v>
      </c>
      <c r="K750" s="5">
        <v>0.50899000000000005</v>
      </c>
      <c r="L750" s="32" t="s">
        <v>15</v>
      </c>
      <c r="M750" s="32" t="s">
        <v>15</v>
      </c>
      <c r="N750" s="32" t="s">
        <v>15</v>
      </c>
      <c r="O750" s="32" t="s">
        <v>15</v>
      </c>
      <c r="P750" s="32" t="s">
        <v>15</v>
      </c>
      <c r="Q750" s="32" t="s">
        <v>15</v>
      </c>
      <c r="R750" s="32" t="s">
        <v>15</v>
      </c>
      <c r="S750" s="32" t="s">
        <v>60</v>
      </c>
      <c r="T750" s="6" t="s">
        <v>471</v>
      </c>
      <c r="U750" s="6" t="s">
        <v>204</v>
      </c>
    </row>
    <row r="751" spans="1:21" s="42" customFormat="1" x14ac:dyDescent="0.2">
      <c r="A751" s="7" t="s">
        <v>826</v>
      </c>
      <c r="B751" s="4" t="s">
        <v>14</v>
      </c>
      <c r="C751" s="33" t="s">
        <v>15</v>
      </c>
      <c r="D751" s="5">
        <v>0</v>
      </c>
      <c r="E751" s="5">
        <v>0.16286700000000001</v>
      </c>
      <c r="F751" s="5">
        <v>2.9395999999999999E-2</v>
      </c>
      <c r="G751" s="5">
        <v>2.0707E-2</v>
      </c>
      <c r="H751" s="5">
        <v>0.15273100000000001</v>
      </c>
      <c r="I751" s="5">
        <v>1.9389E-2</v>
      </c>
      <c r="J751" s="5">
        <v>0.19711899999999999</v>
      </c>
      <c r="K751" s="5">
        <v>0.51542600000000005</v>
      </c>
      <c r="L751" s="32" t="s">
        <v>15</v>
      </c>
      <c r="M751" s="32" t="s">
        <v>15</v>
      </c>
      <c r="N751" s="32" t="s">
        <v>15</v>
      </c>
      <c r="O751" s="32" t="s">
        <v>60</v>
      </c>
      <c r="P751" s="32" t="s">
        <v>15</v>
      </c>
      <c r="Q751" s="32" t="s">
        <v>15</v>
      </c>
      <c r="R751" s="32" t="s">
        <v>15</v>
      </c>
      <c r="S751" s="32" t="s">
        <v>60</v>
      </c>
      <c r="T751" s="6" t="s">
        <v>471</v>
      </c>
      <c r="U751" s="6" t="s">
        <v>204</v>
      </c>
    </row>
    <row r="752" spans="1:21" s="42" customFormat="1" x14ac:dyDescent="0.2">
      <c r="A752" s="7" t="s">
        <v>827</v>
      </c>
      <c r="B752" s="4" t="s">
        <v>14</v>
      </c>
      <c r="C752" s="33" t="s">
        <v>15</v>
      </c>
      <c r="D752" s="5">
        <v>0</v>
      </c>
      <c r="E752" s="5">
        <v>0.223107</v>
      </c>
      <c r="F752" s="5">
        <v>2.9406999999999999E-2</v>
      </c>
      <c r="G752" s="5">
        <v>1.9977000000000002E-2</v>
      </c>
      <c r="H752" s="5">
        <v>0.25823200000000002</v>
      </c>
      <c r="I752" s="5">
        <v>2.2744E-2</v>
      </c>
      <c r="J752" s="5">
        <v>0.19552700000000001</v>
      </c>
      <c r="K752" s="5">
        <v>0.497863</v>
      </c>
      <c r="L752" s="32" t="s">
        <v>15</v>
      </c>
      <c r="M752" s="32" t="s">
        <v>15</v>
      </c>
      <c r="N752" s="32" t="s">
        <v>15</v>
      </c>
      <c r="O752" s="32" t="s">
        <v>60</v>
      </c>
      <c r="P752" s="32" t="s">
        <v>60</v>
      </c>
      <c r="Q752" s="32" t="s">
        <v>60</v>
      </c>
      <c r="R752" s="32" t="s">
        <v>15</v>
      </c>
      <c r="S752" s="32" t="s">
        <v>15</v>
      </c>
      <c r="T752" s="6" t="s">
        <v>798</v>
      </c>
      <c r="U752" s="6" t="s">
        <v>204</v>
      </c>
    </row>
    <row r="753" spans="1:21" s="42" customFormat="1" x14ac:dyDescent="0.2">
      <c r="A753" s="7" t="s">
        <v>828</v>
      </c>
      <c r="B753" s="4" t="s">
        <v>14</v>
      </c>
      <c r="C753" s="33" t="s">
        <v>15</v>
      </c>
      <c r="D753" s="5">
        <v>1.208E-2</v>
      </c>
      <c r="E753" s="5">
        <v>0.14268400000000001</v>
      </c>
      <c r="F753" s="5">
        <v>2.9340000000000001E-2</v>
      </c>
      <c r="G753" s="5">
        <v>1.9334E-2</v>
      </c>
      <c r="H753" s="5">
        <v>0.164496</v>
      </c>
      <c r="I753" s="5">
        <v>2.0566999999999998E-2</v>
      </c>
      <c r="J753" s="5">
        <v>0.22733300000000001</v>
      </c>
      <c r="K753" s="5">
        <v>0.51233300000000004</v>
      </c>
      <c r="L753" s="32" t="s">
        <v>15</v>
      </c>
      <c r="M753" s="32" t="s">
        <v>15</v>
      </c>
      <c r="N753" s="32" t="s">
        <v>15</v>
      </c>
      <c r="O753" s="32" t="s">
        <v>15</v>
      </c>
      <c r="P753" s="32" t="s">
        <v>15</v>
      </c>
      <c r="Q753" s="32" t="s">
        <v>60</v>
      </c>
      <c r="R753" s="32" t="s">
        <v>15</v>
      </c>
      <c r="S753" s="32" t="s">
        <v>60</v>
      </c>
      <c r="T753" s="6" t="s">
        <v>798</v>
      </c>
      <c r="U753" s="6" t="s">
        <v>204</v>
      </c>
    </row>
    <row r="754" spans="1:21" s="42" customFormat="1" x14ac:dyDescent="0.2">
      <c r="A754" s="7" t="s">
        <v>829</v>
      </c>
      <c r="B754" s="4" t="s">
        <v>14</v>
      </c>
      <c r="C754" s="33" t="s">
        <v>15</v>
      </c>
      <c r="D754" s="5">
        <v>9.1229999999999992E-3</v>
      </c>
      <c r="E754" s="5">
        <v>0.103529</v>
      </c>
      <c r="F754" s="5">
        <v>2.9441999999999999E-2</v>
      </c>
      <c r="G754" s="5">
        <v>1.6641E-2</v>
      </c>
      <c r="H754" s="5">
        <v>0.101058</v>
      </c>
      <c r="I754" s="5">
        <v>1.9238999999999999E-2</v>
      </c>
      <c r="J754" s="5">
        <v>0.26340400000000003</v>
      </c>
      <c r="K754" s="5">
        <v>0.50641599999999998</v>
      </c>
      <c r="L754" s="32" t="s">
        <v>15</v>
      </c>
      <c r="M754" s="32" t="s">
        <v>15</v>
      </c>
      <c r="N754" s="32" t="s">
        <v>15</v>
      </c>
      <c r="O754" s="32" t="s">
        <v>15</v>
      </c>
      <c r="P754" s="32" t="s">
        <v>15</v>
      </c>
      <c r="Q754" s="32" t="s">
        <v>15</v>
      </c>
      <c r="R754" s="32" t="s">
        <v>15</v>
      </c>
      <c r="S754" s="32" t="s">
        <v>60</v>
      </c>
      <c r="T754" s="6" t="s">
        <v>798</v>
      </c>
      <c r="U754" s="6" t="s">
        <v>204</v>
      </c>
    </row>
    <row r="755" spans="1:21" s="42" customFormat="1" x14ac:dyDescent="0.2">
      <c r="A755" s="7" t="s">
        <v>830</v>
      </c>
      <c r="B755" s="4" t="s">
        <v>14</v>
      </c>
      <c r="C755" s="33" t="s">
        <v>15</v>
      </c>
      <c r="D755" s="5">
        <v>1.1430000000000001E-2</v>
      </c>
      <c r="E755" s="5">
        <v>4.0587999999999999E-2</v>
      </c>
      <c r="F755" s="5">
        <v>2.9499000000000001E-2</v>
      </c>
      <c r="G755" s="5">
        <v>1.3061E-2</v>
      </c>
      <c r="H755" s="5">
        <v>5.7258999999999997E-2</v>
      </c>
      <c r="I755" s="5">
        <v>1.5834999999999998E-2</v>
      </c>
      <c r="J755" s="5">
        <v>0.357929</v>
      </c>
      <c r="K755" s="5">
        <v>0.49794100000000002</v>
      </c>
      <c r="L755" s="32" t="s">
        <v>15</v>
      </c>
      <c r="M755" s="32" t="s">
        <v>15</v>
      </c>
      <c r="N755" s="32" t="s">
        <v>15</v>
      </c>
      <c r="O755" s="32" t="s">
        <v>15</v>
      </c>
      <c r="P755" s="32" t="s">
        <v>15</v>
      </c>
      <c r="Q755" s="32" t="s">
        <v>15</v>
      </c>
      <c r="R755" s="32" t="s">
        <v>15</v>
      </c>
      <c r="S755" s="32" t="s">
        <v>15</v>
      </c>
      <c r="T755" s="6" t="s">
        <v>798</v>
      </c>
      <c r="U755" s="6" t="s">
        <v>204</v>
      </c>
    </row>
    <row r="756" spans="1:21" s="42" customFormat="1" x14ac:dyDescent="0.2">
      <c r="A756" s="7" t="s">
        <v>831</v>
      </c>
      <c r="B756" s="4" t="s">
        <v>14</v>
      </c>
      <c r="C756" s="33" t="s">
        <v>15</v>
      </c>
      <c r="D756" s="5">
        <v>8.2529999999999999E-3</v>
      </c>
      <c r="E756" s="5">
        <v>0.110498</v>
      </c>
      <c r="F756" s="5">
        <v>2.9429E-2</v>
      </c>
      <c r="G756" s="5">
        <v>1.3409000000000001E-2</v>
      </c>
      <c r="H756" s="5">
        <v>0.117184</v>
      </c>
      <c r="I756" s="5">
        <v>1.5112E-2</v>
      </c>
      <c r="J756" s="5">
        <v>0.26178600000000002</v>
      </c>
      <c r="K756" s="5">
        <v>0.50317800000000001</v>
      </c>
      <c r="L756" s="32" t="s">
        <v>15</v>
      </c>
      <c r="M756" s="32" t="s">
        <v>15</v>
      </c>
      <c r="N756" s="32" t="s">
        <v>15</v>
      </c>
      <c r="O756" s="32" t="s">
        <v>15</v>
      </c>
      <c r="P756" s="32" t="s">
        <v>15</v>
      </c>
      <c r="Q756" s="32" t="s">
        <v>15</v>
      </c>
      <c r="R756" s="32" t="s">
        <v>15</v>
      </c>
      <c r="S756" s="32" t="s">
        <v>60</v>
      </c>
      <c r="T756" s="6" t="s">
        <v>798</v>
      </c>
      <c r="U756" s="6" t="s">
        <v>204</v>
      </c>
    </row>
    <row r="757" spans="1:21" s="42" customFormat="1" x14ac:dyDescent="0.2">
      <c r="A757" s="7" t="s">
        <v>832</v>
      </c>
      <c r="B757" s="4" t="s">
        <v>14</v>
      </c>
      <c r="C757" s="33" t="s">
        <v>15</v>
      </c>
      <c r="D757" s="5">
        <v>5.2189999999999988E-3</v>
      </c>
      <c r="E757" s="5">
        <v>0.153611</v>
      </c>
      <c r="F757" s="5">
        <v>2.9298999999999999E-2</v>
      </c>
      <c r="G757" s="5">
        <v>1.8679000000000001E-2</v>
      </c>
      <c r="H757" s="5">
        <v>0.16312499999999999</v>
      </c>
      <c r="I757" s="5">
        <v>2.3316E-2</v>
      </c>
      <c r="J757" s="5">
        <v>0.21185799999999999</v>
      </c>
      <c r="K757" s="5">
        <v>0.50986100000000001</v>
      </c>
      <c r="L757" s="32" t="s">
        <v>15</v>
      </c>
      <c r="M757" s="32" t="s">
        <v>15</v>
      </c>
      <c r="N757" s="32" t="s">
        <v>15</v>
      </c>
      <c r="O757" s="32" t="s">
        <v>15</v>
      </c>
      <c r="P757" s="32" t="s">
        <v>15</v>
      </c>
      <c r="Q757" s="32" t="s">
        <v>60</v>
      </c>
      <c r="R757" s="32" t="s">
        <v>15</v>
      </c>
      <c r="S757" s="32" t="s">
        <v>60</v>
      </c>
      <c r="T757" s="6" t="s">
        <v>798</v>
      </c>
      <c r="U757" s="6" t="s">
        <v>204</v>
      </c>
    </row>
    <row r="758" spans="1:21" s="42" customFormat="1" x14ac:dyDescent="0.2">
      <c r="A758" s="7" t="s">
        <v>833</v>
      </c>
      <c r="B758" s="4" t="s">
        <v>14</v>
      </c>
      <c r="C758" s="33" t="s">
        <v>15</v>
      </c>
      <c r="D758" s="5">
        <v>1.307E-2</v>
      </c>
      <c r="E758" s="5">
        <v>0.15651699999999999</v>
      </c>
      <c r="F758" s="5">
        <v>2.9493999999999999E-2</v>
      </c>
      <c r="G758" s="5">
        <v>2.1649999999999999E-2</v>
      </c>
      <c r="H758" s="5">
        <v>0.166626</v>
      </c>
      <c r="I758" s="5">
        <v>1.9075000000000002E-2</v>
      </c>
      <c r="J758" s="5">
        <v>0.23055400000000001</v>
      </c>
      <c r="K758" s="5">
        <v>0.51858499999999996</v>
      </c>
      <c r="L758" s="32" t="s">
        <v>15</v>
      </c>
      <c r="M758" s="32" t="s">
        <v>15</v>
      </c>
      <c r="N758" s="32" t="s">
        <v>15</v>
      </c>
      <c r="O758" s="32" t="s">
        <v>60</v>
      </c>
      <c r="P758" s="32" t="s">
        <v>15</v>
      </c>
      <c r="Q758" s="32" t="s">
        <v>15</v>
      </c>
      <c r="R758" s="32" t="s">
        <v>15</v>
      </c>
      <c r="S758" s="32" t="s">
        <v>60</v>
      </c>
      <c r="T758" s="6" t="s">
        <v>798</v>
      </c>
      <c r="U758" s="6" t="s">
        <v>204</v>
      </c>
    </row>
    <row r="759" spans="1:21" s="42" customFormat="1" x14ac:dyDescent="0.2">
      <c r="A759" s="7" t="s">
        <v>834</v>
      </c>
      <c r="B759" s="4" t="s">
        <v>14</v>
      </c>
      <c r="C759" s="33" t="s">
        <v>15</v>
      </c>
      <c r="D759" s="5">
        <v>1.1199999999999998E-2</v>
      </c>
      <c r="E759" s="5">
        <v>9.5628000000000005E-2</v>
      </c>
      <c r="F759" s="5">
        <v>2.9343999999999999E-2</v>
      </c>
      <c r="G759" s="5">
        <v>1.3264E-2</v>
      </c>
      <c r="H759" s="5">
        <v>0.116748</v>
      </c>
      <c r="I759" s="5">
        <v>1.5761000000000001E-2</v>
      </c>
      <c r="J759" s="5">
        <v>0.32770199999999999</v>
      </c>
      <c r="K759" s="5">
        <v>0.49549500000000002</v>
      </c>
      <c r="L759" s="32" t="s">
        <v>15</v>
      </c>
      <c r="M759" s="32" t="s">
        <v>15</v>
      </c>
      <c r="N759" s="32" t="s">
        <v>15</v>
      </c>
      <c r="O759" s="32" t="s">
        <v>15</v>
      </c>
      <c r="P759" s="32" t="s">
        <v>15</v>
      </c>
      <c r="Q759" s="32" t="s">
        <v>15</v>
      </c>
      <c r="R759" s="32" t="s">
        <v>15</v>
      </c>
      <c r="S759" s="32" t="s">
        <v>15</v>
      </c>
      <c r="T759" s="6" t="s">
        <v>798</v>
      </c>
      <c r="U759" s="6" t="s">
        <v>204</v>
      </c>
    </row>
    <row r="760" spans="1:21" s="42" customFormat="1" x14ac:dyDescent="0.2">
      <c r="A760" s="7" t="s">
        <v>835</v>
      </c>
      <c r="B760" s="4" t="s">
        <v>14</v>
      </c>
      <c r="C760" s="33" t="s">
        <v>15</v>
      </c>
      <c r="D760" s="5">
        <v>7.6780000000000008E-3</v>
      </c>
      <c r="E760" s="5">
        <v>0.18296599999999999</v>
      </c>
      <c r="F760" s="5">
        <v>2.9578E-2</v>
      </c>
      <c r="G760" s="5">
        <v>2.0674000000000001E-2</v>
      </c>
      <c r="H760" s="5">
        <v>0.182335</v>
      </c>
      <c r="I760" s="5">
        <v>2.1426000000000001E-2</v>
      </c>
      <c r="J760" s="5">
        <v>0.17315900000000001</v>
      </c>
      <c r="K760" s="5">
        <v>0.51353800000000005</v>
      </c>
      <c r="L760" s="32" t="s">
        <v>15</v>
      </c>
      <c r="M760" s="32" t="s">
        <v>15</v>
      </c>
      <c r="N760" s="32" t="s">
        <v>15</v>
      </c>
      <c r="O760" s="32" t="s">
        <v>60</v>
      </c>
      <c r="P760" s="32" t="s">
        <v>60</v>
      </c>
      <c r="Q760" s="32" t="s">
        <v>60</v>
      </c>
      <c r="R760" s="32" t="s">
        <v>15</v>
      </c>
      <c r="S760" s="32" t="s">
        <v>60</v>
      </c>
      <c r="T760" s="6" t="s">
        <v>798</v>
      </c>
      <c r="U760" s="6" t="s">
        <v>204</v>
      </c>
    </row>
    <row r="761" spans="1:21" s="42" customFormat="1" x14ac:dyDescent="0.2">
      <c r="A761" s="7" t="s">
        <v>836</v>
      </c>
      <c r="B761" s="4" t="s">
        <v>14</v>
      </c>
      <c r="C761" s="33" t="s">
        <v>15</v>
      </c>
      <c r="D761" s="5">
        <v>9.5329999999999998E-3</v>
      </c>
      <c r="E761" s="5">
        <v>8.6693000000000006E-2</v>
      </c>
      <c r="F761" s="5">
        <v>2.9371999999999999E-2</v>
      </c>
      <c r="G761" s="5">
        <v>1.3838E-2</v>
      </c>
      <c r="H761" s="5">
        <v>8.2378999999999994E-2</v>
      </c>
      <c r="I761" s="5">
        <v>1.6462999999999998E-2</v>
      </c>
      <c r="J761" s="5">
        <v>0.30623499999999998</v>
      </c>
      <c r="K761" s="5">
        <v>0.49461100000000002</v>
      </c>
      <c r="L761" s="32" t="s">
        <v>15</v>
      </c>
      <c r="M761" s="32" t="s">
        <v>15</v>
      </c>
      <c r="N761" s="32" t="s">
        <v>15</v>
      </c>
      <c r="O761" s="32" t="s">
        <v>15</v>
      </c>
      <c r="P761" s="32" t="s">
        <v>15</v>
      </c>
      <c r="Q761" s="32" t="s">
        <v>15</v>
      </c>
      <c r="R761" s="32" t="s">
        <v>15</v>
      </c>
      <c r="S761" s="32" t="s">
        <v>15</v>
      </c>
      <c r="T761" s="6" t="s">
        <v>798</v>
      </c>
      <c r="U761" s="6" t="s">
        <v>204</v>
      </c>
    </row>
    <row r="762" spans="1:21" s="42" customFormat="1" x14ac:dyDescent="0.2">
      <c r="A762" s="7" t="s">
        <v>837</v>
      </c>
      <c r="B762" s="4" t="s">
        <v>14</v>
      </c>
      <c r="C762" s="33" t="s">
        <v>15</v>
      </c>
      <c r="D762" s="5">
        <v>1.056E-2</v>
      </c>
      <c r="E762" s="5">
        <v>7.2526999999999994E-2</v>
      </c>
      <c r="F762" s="5">
        <v>2.9429E-2</v>
      </c>
      <c r="G762" s="5">
        <v>1.2961E-2</v>
      </c>
      <c r="H762" s="5">
        <v>7.4884999999999993E-2</v>
      </c>
      <c r="I762" s="5">
        <v>1.6964E-2</v>
      </c>
      <c r="J762" s="5">
        <v>0.31770700000000002</v>
      </c>
      <c r="K762" s="5">
        <v>0.50018799999999997</v>
      </c>
      <c r="L762" s="32" t="s">
        <v>15</v>
      </c>
      <c r="M762" s="32" t="s">
        <v>15</v>
      </c>
      <c r="N762" s="32" t="s">
        <v>15</v>
      </c>
      <c r="O762" s="32" t="s">
        <v>15</v>
      </c>
      <c r="P762" s="32" t="s">
        <v>15</v>
      </c>
      <c r="Q762" s="32" t="s">
        <v>15</v>
      </c>
      <c r="R762" s="32" t="s">
        <v>15</v>
      </c>
      <c r="S762" s="32" t="s">
        <v>60</v>
      </c>
      <c r="T762" s="6" t="s">
        <v>798</v>
      </c>
      <c r="U762" s="6" t="s">
        <v>204</v>
      </c>
    </row>
    <row r="763" spans="1:21" s="42" customFormat="1" x14ac:dyDescent="0.2">
      <c r="A763" s="7" t="s">
        <v>838</v>
      </c>
      <c r="B763" s="4" t="s">
        <v>14</v>
      </c>
      <c r="C763" s="33" t="s">
        <v>15</v>
      </c>
      <c r="D763" s="5">
        <v>9.1210000000000006E-3</v>
      </c>
      <c r="E763" s="5">
        <v>0.19787299999999999</v>
      </c>
      <c r="F763" s="5">
        <v>2.9308000000000001E-2</v>
      </c>
      <c r="G763" s="5">
        <v>2.5243000000000002E-2</v>
      </c>
      <c r="H763" s="5">
        <v>0.174288</v>
      </c>
      <c r="I763" s="5">
        <v>2.1394E-2</v>
      </c>
      <c r="J763" s="5">
        <v>0.13694000000000001</v>
      </c>
      <c r="K763" s="5">
        <v>0.52259699999999998</v>
      </c>
      <c r="L763" s="32" t="s">
        <v>15</v>
      </c>
      <c r="M763" s="32" t="s">
        <v>15</v>
      </c>
      <c r="N763" s="32" t="s">
        <v>15</v>
      </c>
      <c r="O763" s="32" t="s">
        <v>60</v>
      </c>
      <c r="P763" s="32" t="s">
        <v>15</v>
      </c>
      <c r="Q763" s="32" t="s">
        <v>60</v>
      </c>
      <c r="R763" s="32" t="s">
        <v>15</v>
      </c>
      <c r="S763" s="32" t="s">
        <v>60</v>
      </c>
      <c r="T763" s="6" t="s">
        <v>798</v>
      </c>
      <c r="U763" s="6" t="s">
        <v>204</v>
      </c>
    </row>
    <row r="764" spans="1:21" s="42" customFormat="1" x14ac:dyDescent="0.2">
      <c r="A764" s="7" t="s">
        <v>839</v>
      </c>
      <c r="B764" s="4" t="s">
        <v>14</v>
      </c>
      <c r="C764" s="33" t="s">
        <v>15</v>
      </c>
      <c r="D764" s="5">
        <v>5.4720000000000003E-3</v>
      </c>
      <c r="E764" s="5">
        <v>0.15068400000000001</v>
      </c>
      <c r="F764" s="5">
        <v>2.9515E-2</v>
      </c>
      <c r="G764" s="5">
        <v>1.8679000000000001E-2</v>
      </c>
      <c r="H764" s="5">
        <v>0.16015499999999999</v>
      </c>
      <c r="I764" s="5">
        <v>2.4479999999999998E-2</v>
      </c>
      <c r="J764" s="5">
        <v>0.22538800000000001</v>
      </c>
      <c r="K764" s="5">
        <v>0.50566199999999994</v>
      </c>
      <c r="L764" s="32" t="s">
        <v>15</v>
      </c>
      <c r="M764" s="32" t="s">
        <v>15</v>
      </c>
      <c r="N764" s="32" t="s">
        <v>15</v>
      </c>
      <c r="O764" s="32" t="s">
        <v>15</v>
      </c>
      <c r="P764" s="32" t="s">
        <v>15</v>
      </c>
      <c r="Q764" s="32" t="s">
        <v>60</v>
      </c>
      <c r="R764" s="32" t="s">
        <v>15</v>
      </c>
      <c r="S764" s="32" t="s">
        <v>60</v>
      </c>
      <c r="T764" s="6" t="s">
        <v>798</v>
      </c>
      <c r="U764" s="6" t="s">
        <v>204</v>
      </c>
    </row>
    <row r="765" spans="1:21" s="42" customFormat="1" x14ac:dyDescent="0.2">
      <c r="A765" s="7" t="s">
        <v>840</v>
      </c>
      <c r="B765" s="4" t="s">
        <v>14</v>
      </c>
      <c r="C765" s="33" t="s">
        <v>15</v>
      </c>
      <c r="D765" s="5">
        <v>7.3439999999999998E-3</v>
      </c>
      <c r="E765" s="5">
        <v>0.22649900000000001</v>
      </c>
      <c r="F765" s="5">
        <v>2.9472999999999999E-2</v>
      </c>
      <c r="G765" s="5">
        <v>3.3328000000000003E-2</v>
      </c>
      <c r="H765" s="5">
        <v>0.20647299999999999</v>
      </c>
      <c r="I765" s="5">
        <v>3.3048000000000001E-2</v>
      </c>
      <c r="J765" s="5">
        <v>0.114186</v>
      </c>
      <c r="K765" s="5">
        <v>0.53223699999999996</v>
      </c>
      <c r="L765" s="32" t="s">
        <v>15</v>
      </c>
      <c r="M765" s="32" t="s">
        <v>60</v>
      </c>
      <c r="N765" s="32" t="s">
        <v>15</v>
      </c>
      <c r="O765" s="32" t="s">
        <v>60</v>
      </c>
      <c r="P765" s="32" t="s">
        <v>60</v>
      </c>
      <c r="Q765" s="32" t="s">
        <v>60</v>
      </c>
      <c r="R765" s="32" t="s">
        <v>15</v>
      </c>
      <c r="S765" s="32" t="s">
        <v>60</v>
      </c>
      <c r="T765" s="6" t="s">
        <v>798</v>
      </c>
      <c r="U765" s="6" t="s">
        <v>204</v>
      </c>
    </row>
    <row r="766" spans="1:21" s="42" customFormat="1" x14ac:dyDescent="0.2">
      <c r="A766" s="7" t="s">
        <v>841</v>
      </c>
      <c r="B766" s="4" t="s">
        <v>14</v>
      </c>
      <c r="C766" s="33" t="s">
        <v>15</v>
      </c>
      <c r="D766" s="5">
        <v>1.439E-2</v>
      </c>
      <c r="E766" s="5">
        <v>0.19325800000000001</v>
      </c>
      <c r="F766" s="5">
        <v>2.9423999999999999E-2</v>
      </c>
      <c r="G766" s="5">
        <v>3.1897000000000002E-2</v>
      </c>
      <c r="H766" s="5">
        <v>0.18657699999999999</v>
      </c>
      <c r="I766" s="5">
        <v>2.9184999999999999E-2</v>
      </c>
      <c r="J766" s="5">
        <v>0.15893599999999999</v>
      </c>
      <c r="K766" s="5">
        <v>0.53064299999999998</v>
      </c>
      <c r="L766" s="32" t="s">
        <v>15</v>
      </c>
      <c r="M766" s="32" t="s">
        <v>15</v>
      </c>
      <c r="N766" s="32" t="s">
        <v>15</v>
      </c>
      <c r="O766" s="32" t="s">
        <v>60</v>
      </c>
      <c r="P766" s="32" t="s">
        <v>60</v>
      </c>
      <c r="Q766" s="32" t="s">
        <v>60</v>
      </c>
      <c r="R766" s="32" t="s">
        <v>15</v>
      </c>
      <c r="S766" s="32" t="s">
        <v>60</v>
      </c>
      <c r="T766" s="6" t="s">
        <v>798</v>
      </c>
      <c r="U766" s="6" t="s">
        <v>204</v>
      </c>
    </row>
    <row r="767" spans="1:21" s="42" customFormat="1" x14ac:dyDescent="0.2">
      <c r="A767" s="7" t="s">
        <v>842</v>
      </c>
      <c r="B767" s="4" t="s">
        <v>14</v>
      </c>
      <c r="C767" s="33" t="s">
        <v>15</v>
      </c>
      <c r="D767" s="5">
        <v>6.9509999999999997E-3</v>
      </c>
      <c r="E767" s="5">
        <v>0.21270900000000001</v>
      </c>
      <c r="F767" s="5">
        <v>2.9475999999999999E-2</v>
      </c>
      <c r="G767" s="5">
        <v>3.1461999999999997E-2</v>
      </c>
      <c r="H767" s="5">
        <v>0.158359</v>
      </c>
      <c r="I767" s="5">
        <v>4.4776999999999997E-2</v>
      </c>
      <c r="J767" s="5">
        <v>0.109846</v>
      </c>
      <c r="K767" s="5">
        <v>0.50999099999999997</v>
      </c>
      <c r="L767" s="32" t="s">
        <v>15</v>
      </c>
      <c r="M767" s="32" t="s">
        <v>15</v>
      </c>
      <c r="N767" s="32" t="s">
        <v>15</v>
      </c>
      <c r="O767" s="32" t="s">
        <v>60</v>
      </c>
      <c r="P767" s="32" t="s">
        <v>15</v>
      </c>
      <c r="Q767" s="32" t="s">
        <v>60</v>
      </c>
      <c r="R767" s="32" t="s">
        <v>15</v>
      </c>
      <c r="S767" s="32" t="s">
        <v>60</v>
      </c>
      <c r="T767" s="6" t="s">
        <v>798</v>
      </c>
      <c r="U767" s="6" t="s">
        <v>204</v>
      </c>
    </row>
    <row r="768" spans="1:21" s="42" customFormat="1" x14ac:dyDescent="0.2">
      <c r="A768" s="7" t="s">
        <v>843</v>
      </c>
      <c r="B768" s="4" t="s">
        <v>14</v>
      </c>
      <c r="C768" s="33" t="s">
        <v>15</v>
      </c>
      <c r="D768" s="5">
        <v>6.7999999999999996E-3</v>
      </c>
      <c r="E768" s="5">
        <v>0.106476</v>
      </c>
      <c r="F768" s="5">
        <v>2.9492000000000001E-2</v>
      </c>
      <c r="G768" s="5">
        <v>1.3891000000000001E-2</v>
      </c>
      <c r="H768" s="5">
        <v>0.114053</v>
      </c>
      <c r="I768" s="5">
        <v>1.6847000000000001E-2</v>
      </c>
      <c r="J768" s="5">
        <v>0.28334999999999999</v>
      </c>
      <c r="K768" s="5">
        <v>0.49630200000000002</v>
      </c>
      <c r="L768" s="32" t="s">
        <v>15</v>
      </c>
      <c r="M768" s="32" t="s">
        <v>15</v>
      </c>
      <c r="N768" s="32" t="s">
        <v>15</v>
      </c>
      <c r="O768" s="32" t="s">
        <v>15</v>
      </c>
      <c r="P768" s="32" t="s">
        <v>15</v>
      </c>
      <c r="Q768" s="32" t="s">
        <v>15</v>
      </c>
      <c r="R768" s="32" t="s">
        <v>15</v>
      </c>
      <c r="S768" s="32" t="s">
        <v>15</v>
      </c>
      <c r="T768" s="6" t="s">
        <v>844</v>
      </c>
      <c r="U768" s="6" t="s">
        <v>204</v>
      </c>
    </row>
    <row r="769" spans="1:21" s="42" customFormat="1" x14ac:dyDescent="0.2">
      <c r="A769" s="7" t="s">
        <v>845</v>
      </c>
      <c r="B769" s="4" t="s">
        <v>14</v>
      </c>
      <c r="C769" s="33" t="s">
        <v>15</v>
      </c>
      <c r="D769" s="5">
        <v>8.8870000000000008E-3</v>
      </c>
      <c r="E769" s="5">
        <v>0.10306</v>
      </c>
      <c r="F769" s="5">
        <v>2.9541000000000001E-2</v>
      </c>
      <c r="G769" s="5">
        <v>2.2360999999999999E-2</v>
      </c>
      <c r="H769" s="5">
        <v>7.9596E-2</v>
      </c>
      <c r="I769" s="5">
        <v>2.7220999999999999E-2</v>
      </c>
      <c r="J769" s="5">
        <v>0.27462199999999998</v>
      </c>
      <c r="K769" s="5">
        <v>0.50993500000000003</v>
      </c>
      <c r="L769" s="32" t="s">
        <v>15</v>
      </c>
      <c r="M769" s="32" t="s">
        <v>15</v>
      </c>
      <c r="N769" s="32" t="s">
        <v>15</v>
      </c>
      <c r="O769" s="32" t="s">
        <v>60</v>
      </c>
      <c r="P769" s="32" t="s">
        <v>15</v>
      </c>
      <c r="Q769" s="32" t="s">
        <v>60</v>
      </c>
      <c r="R769" s="32" t="s">
        <v>15</v>
      </c>
      <c r="S769" s="32" t="s">
        <v>60</v>
      </c>
      <c r="T769" s="6" t="s">
        <v>846</v>
      </c>
      <c r="U769" s="6" t="s">
        <v>204</v>
      </c>
    </row>
    <row r="770" spans="1:21" s="42" customFormat="1" x14ac:dyDescent="0.2">
      <c r="A770" s="7" t="s">
        <v>847</v>
      </c>
      <c r="B770" s="4" t="s">
        <v>14</v>
      </c>
      <c r="C770" s="33" t="s">
        <v>15</v>
      </c>
      <c r="D770" s="5">
        <v>1.056E-2</v>
      </c>
      <c r="E770" s="5">
        <v>0.22955900000000001</v>
      </c>
      <c r="F770" s="5">
        <v>2.946E-2</v>
      </c>
      <c r="G770" s="5">
        <v>2.2345E-2</v>
      </c>
      <c r="H770" s="5">
        <v>0.24590699999999999</v>
      </c>
      <c r="I770" s="5">
        <v>2.5617999999999998E-2</v>
      </c>
      <c r="J770" s="5">
        <v>0.14163899999999999</v>
      </c>
      <c r="K770" s="5">
        <v>0.50823200000000002</v>
      </c>
      <c r="L770" s="32" t="s">
        <v>15</v>
      </c>
      <c r="M770" s="32" t="s">
        <v>60</v>
      </c>
      <c r="N770" s="32" t="s">
        <v>15</v>
      </c>
      <c r="O770" s="32" t="s">
        <v>60</v>
      </c>
      <c r="P770" s="32" t="s">
        <v>60</v>
      </c>
      <c r="Q770" s="32" t="s">
        <v>60</v>
      </c>
      <c r="R770" s="32" t="s">
        <v>15</v>
      </c>
      <c r="S770" s="32" t="s">
        <v>60</v>
      </c>
      <c r="T770" s="6" t="s">
        <v>846</v>
      </c>
      <c r="U770" s="6" t="s">
        <v>204</v>
      </c>
    </row>
    <row r="771" spans="1:21" s="42" customFormat="1" x14ac:dyDescent="0.2">
      <c r="A771" s="7" t="s">
        <v>848</v>
      </c>
      <c r="B771" s="4" t="s">
        <v>14</v>
      </c>
      <c r="C771" s="33" t="s">
        <v>15</v>
      </c>
      <c r="D771" s="5">
        <v>1.069E-2</v>
      </c>
      <c r="E771" s="5">
        <v>0.139651</v>
      </c>
      <c r="F771" s="5">
        <v>2.9482999999999999E-2</v>
      </c>
      <c r="G771" s="5">
        <v>1.6546000000000002E-2</v>
      </c>
      <c r="H771" s="5">
        <v>0.13220599999999999</v>
      </c>
      <c r="I771" s="5">
        <v>1.823E-2</v>
      </c>
      <c r="J771" s="5">
        <v>0.21444299999999999</v>
      </c>
      <c r="K771" s="5">
        <v>0.51127900000000004</v>
      </c>
      <c r="L771" s="32" t="s">
        <v>15</v>
      </c>
      <c r="M771" s="32" t="s">
        <v>15</v>
      </c>
      <c r="N771" s="32" t="s">
        <v>15</v>
      </c>
      <c r="O771" s="32" t="s">
        <v>15</v>
      </c>
      <c r="P771" s="32" t="s">
        <v>15</v>
      </c>
      <c r="Q771" s="32" t="s">
        <v>15</v>
      </c>
      <c r="R771" s="32" t="s">
        <v>15</v>
      </c>
      <c r="S771" s="32" t="s">
        <v>60</v>
      </c>
      <c r="T771" s="6" t="s">
        <v>844</v>
      </c>
      <c r="U771" s="6" t="s">
        <v>204</v>
      </c>
    </row>
    <row r="772" spans="1:21" s="42" customFormat="1" x14ac:dyDescent="0.2">
      <c r="A772" s="7" t="s">
        <v>849</v>
      </c>
      <c r="B772" s="4" t="s">
        <v>14</v>
      </c>
      <c r="C772" s="33" t="s">
        <v>15</v>
      </c>
      <c r="D772" s="5">
        <v>7.2049999999999996E-3</v>
      </c>
      <c r="E772" s="5">
        <v>0.106596</v>
      </c>
      <c r="F772" s="5">
        <v>2.9489999999999999E-2</v>
      </c>
      <c r="G772" s="5">
        <v>1.5457E-2</v>
      </c>
      <c r="H772" s="5">
        <v>9.5071000000000003E-2</v>
      </c>
      <c r="I772" s="5">
        <v>1.9528E-2</v>
      </c>
      <c r="J772" s="5">
        <v>0.26232699999999998</v>
      </c>
      <c r="K772" s="5">
        <v>0.50428499999999998</v>
      </c>
      <c r="L772" s="32" t="s">
        <v>15</v>
      </c>
      <c r="M772" s="32" t="s">
        <v>15</v>
      </c>
      <c r="N772" s="32" t="s">
        <v>15</v>
      </c>
      <c r="O772" s="32" t="s">
        <v>15</v>
      </c>
      <c r="P772" s="32" t="s">
        <v>15</v>
      </c>
      <c r="Q772" s="32" t="s">
        <v>60</v>
      </c>
      <c r="R772" s="32" t="s">
        <v>15</v>
      </c>
      <c r="S772" s="32" t="s">
        <v>60</v>
      </c>
      <c r="T772" s="6" t="s">
        <v>844</v>
      </c>
      <c r="U772" s="6" t="s">
        <v>204</v>
      </c>
    </row>
    <row r="773" spans="1:21" s="43" customFormat="1" x14ac:dyDescent="0.2">
      <c r="A773" s="26" t="s">
        <v>850</v>
      </c>
      <c r="B773" s="27" t="s">
        <v>14</v>
      </c>
      <c r="C773" s="33" t="s">
        <v>15</v>
      </c>
      <c r="D773" s="5">
        <v>3.8670000000000003E-2</v>
      </c>
      <c r="E773" s="28">
        <v>0.197017</v>
      </c>
      <c r="F773" s="28">
        <v>2.9503999999999999E-2</v>
      </c>
      <c r="G773" s="28">
        <v>5.5149999999999998E-2</v>
      </c>
      <c r="H773" s="28">
        <v>0.21465999999999999</v>
      </c>
      <c r="I773" s="28">
        <v>2.3716999999999998E-2</v>
      </c>
      <c r="J773" s="28">
        <v>0.16764799999999999</v>
      </c>
      <c r="K773" s="28">
        <v>0.48719099999999999</v>
      </c>
      <c r="L773" s="32" t="s">
        <v>60</v>
      </c>
      <c r="M773" s="32" t="s">
        <v>15</v>
      </c>
      <c r="N773" s="32" t="s">
        <v>15</v>
      </c>
      <c r="O773" s="32" t="s">
        <v>60</v>
      </c>
      <c r="P773" s="32" t="s">
        <v>60</v>
      </c>
      <c r="Q773" s="32" t="s">
        <v>60</v>
      </c>
      <c r="R773" s="32" t="s">
        <v>15</v>
      </c>
      <c r="S773" s="32" t="s">
        <v>15</v>
      </c>
      <c r="T773" s="6" t="s">
        <v>846</v>
      </c>
      <c r="U773" s="6" t="s">
        <v>204</v>
      </c>
    </row>
    <row r="774" spans="1:21" s="42" customFormat="1" x14ac:dyDescent="0.2">
      <c r="A774" s="7" t="s">
        <v>851</v>
      </c>
      <c r="B774" s="4" t="s">
        <v>14</v>
      </c>
      <c r="C774" s="33" t="s">
        <v>15</v>
      </c>
      <c r="D774" s="5">
        <v>8.2150000000000001E-3</v>
      </c>
      <c r="E774" s="5">
        <v>0.23973800000000001</v>
      </c>
      <c r="F774" s="5">
        <v>2.9373E-2</v>
      </c>
      <c r="G774" s="5">
        <v>2.2790000000000001E-2</v>
      </c>
      <c r="H774" s="5">
        <v>0.29459800000000003</v>
      </c>
      <c r="I774" s="5">
        <v>2.6598E-2</v>
      </c>
      <c r="J774" s="5">
        <v>0.16628399999999999</v>
      </c>
      <c r="K774" s="5">
        <v>0.50730299999999995</v>
      </c>
      <c r="L774" s="32" t="s">
        <v>15</v>
      </c>
      <c r="M774" s="32" t="s">
        <v>60</v>
      </c>
      <c r="N774" s="32" t="s">
        <v>15</v>
      </c>
      <c r="O774" s="32" t="s">
        <v>60</v>
      </c>
      <c r="P774" s="32" t="s">
        <v>60</v>
      </c>
      <c r="Q774" s="32" t="s">
        <v>60</v>
      </c>
      <c r="R774" s="32" t="s">
        <v>15</v>
      </c>
      <c r="S774" s="32" t="s">
        <v>60</v>
      </c>
      <c r="T774" s="6" t="s">
        <v>846</v>
      </c>
      <c r="U774" s="6" t="s">
        <v>204</v>
      </c>
    </row>
    <row r="775" spans="1:21" s="42" customFormat="1" x14ac:dyDescent="0.2">
      <c r="A775" s="7" t="s">
        <v>852</v>
      </c>
      <c r="B775" s="4" t="s">
        <v>14</v>
      </c>
      <c r="C775" s="33" t="s">
        <v>15</v>
      </c>
      <c r="D775" s="5">
        <v>8.0890000000000007E-3</v>
      </c>
      <c r="E775" s="5">
        <v>0.12259200000000001</v>
      </c>
      <c r="F775" s="5">
        <v>2.9371000000000001E-2</v>
      </c>
      <c r="G775" s="5">
        <v>1.3808000000000001E-2</v>
      </c>
      <c r="H775" s="5">
        <v>0.121582</v>
      </c>
      <c r="I775" s="5">
        <v>1.3807E-2</v>
      </c>
      <c r="J775" s="5">
        <v>0.26492599999999999</v>
      </c>
      <c r="K775" s="5">
        <v>0.50699399999999994</v>
      </c>
      <c r="L775" s="32" t="s">
        <v>15</v>
      </c>
      <c r="M775" s="32" t="s">
        <v>15</v>
      </c>
      <c r="N775" s="32" t="s">
        <v>15</v>
      </c>
      <c r="O775" s="32" t="s">
        <v>15</v>
      </c>
      <c r="P775" s="32" t="s">
        <v>15</v>
      </c>
      <c r="Q775" s="32" t="s">
        <v>15</v>
      </c>
      <c r="R775" s="32" t="s">
        <v>15</v>
      </c>
      <c r="S775" s="32" t="s">
        <v>60</v>
      </c>
      <c r="T775" s="6" t="s">
        <v>844</v>
      </c>
      <c r="U775" s="6" t="s">
        <v>204</v>
      </c>
    </row>
    <row r="776" spans="1:21" s="42" customFormat="1" x14ac:dyDescent="0.2">
      <c r="A776" s="7" t="s">
        <v>853</v>
      </c>
      <c r="B776" s="4" t="s">
        <v>14</v>
      </c>
      <c r="C776" s="33" t="s">
        <v>15</v>
      </c>
      <c r="D776" s="5">
        <v>7.3839999999999991E-3</v>
      </c>
      <c r="E776" s="5">
        <v>0.187553</v>
      </c>
      <c r="F776" s="5">
        <v>2.9461999999999999E-2</v>
      </c>
      <c r="G776" s="5">
        <v>2.3892E-2</v>
      </c>
      <c r="H776" s="5">
        <v>0.18091099999999999</v>
      </c>
      <c r="I776" s="5">
        <v>2.8781000000000001E-2</v>
      </c>
      <c r="J776" s="5">
        <v>0.168716</v>
      </c>
      <c r="K776" s="5">
        <v>0.51389200000000002</v>
      </c>
      <c r="L776" s="32" t="s">
        <v>15</v>
      </c>
      <c r="M776" s="32" t="s">
        <v>15</v>
      </c>
      <c r="N776" s="32" t="s">
        <v>15</v>
      </c>
      <c r="O776" s="32" t="s">
        <v>60</v>
      </c>
      <c r="P776" s="32" t="s">
        <v>60</v>
      </c>
      <c r="Q776" s="32" t="s">
        <v>60</v>
      </c>
      <c r="R776" s="32" t="s">
        <v>15</v>
      </c>
      <c r="S776" s="32" t="s">
        <v>60</v>
      </c>
      <c r="T776" s="6" t="s">
        <v>846</v>
      </c>
      <c r="U776" s="6" t="s">
        <v>204</v>
      </c>
    </row>
    <row r="777" spans="1:21" s="42" customFormat="1" x14ac:dyDescent="0.2">
      <c r="A777" s="7" t="s">
        <v>854</v>
      </c>
      <c r="B777" s="4" t="s">
        <v>14</v>
      </c>
      <c r="C777" s="33" t="s">
        <v>15</v>
      </c>
      <c r="D777" s="5">
        <v>7.1850000000000004E-3</v>
      </c>
      <c r="E777" s="5">
        <v>0.13641</v>
      </c>
      <c r="F777" s="5">
        <v>2.9426000000000001E-2</v>
      </c>
      <c r="G777" s="5">
        <v>1.4641E-2</v>
      </c>
      <c r="H777" s="5">
        <v>0.13611400000000001</v>
      </c>
      <c r="I777" s="5">
        <v>1.5984000000000002E-2</v>
      </c>
      <c r="J777" s="5">
        <v>0.22436500000000001</v>
      </c>
      <c r="K777" s="5">
        <v>0.50377300000000003</v>
      </c>
      <c r="L777" s="32" t="s">
        <v>15</v>
      </c>
      <c r="M777" s="32" t="s">
        <v>15</v>
      </c>
      <c r="N777" s="32" t="s">
        <v>15</v>
      </c>
      <c r="O777" s="32" t="s">
        <v>15</v>
      </c>
      <c r="P777" s="32" t="s">
        <v>15</v>
      </c>
      <c r="Q777" s="32" t="s">
        <v>15</v>
      </c>
      <c r="R777" s="32" t="s">
        <v>15</v>
      </c>
      <c r="S777" s="32" t="s">
        <v>60</v>
      </c>
      <c r="T777" s="6" t="s">
        <v>844</v>
      </c>
      <c r="U777" s="6" t="s">
        <v>204</v>
      </c>
    </row>
    <row r="778" spans="1:21" s="42" customFormat="1" x14ac:dyDescent="0.2">
      <c r="A778" s="7" t="s">
        <v>855</v>
      </c>
      <c r="B778" s="4" t="s">
        <v>14</v>
      </c>
      <c r="C778" s="33" t="s">
        <v>15</v>
      </c>
      <c r="D778" s="5">
        <v>9.2599999999999991E-3</v>
      </c>
      <c r="E778" s="5">
        <v>0.109677</v>
      </c>
      <c r="F778" s="5">
        <v>2.9485999999999998E-2</v>
      </c>
      <c r="G778" s="5">
        <v>1.9112000000000001E-2</v>
      </c>
      <c r="H778" s="5">
        <v>9.6329999999999999E-2</v>
      </c>
      <c r="I778" s="5">
        <v>2.3195E-2</v>
      </c>
      <c r="J778" s="5">
        <v>0.25216899999999998</v>
      </c>
      <c r="K778" s="5">
        <v>0.49219200000000002</v>
      </c>
      <c r="L778" s="32" t="s">
        <v>15</v>
      </c>
      <c r="M778" s="32" t="s">
        <v>15</v>
      </c>
      <c r="N778" s="32" t="s">
        <v>15</v>
      </c>
      <c r="O778" s="32" t="s">
        <v>15</v>
      </c>
      <c r="P778" s="32" t="s">
        <v>15</v>
      </c>
      <c r="Q778" s="32" t="s">
        <v>60</v>
      </c>
      <c r="R778" s="32" t="s">
        <v>15</v>
      </c>
      <c r="S778" s="32" t="s">
        <v>15</v>
      </c>
      <c r="T778" s="6" t="s">
        <v>846</v>
      </c>
      <c r="U778" s="6" t="s">
        <v>204</v>
      </c>
    </row>
    <row r="779" spans="1:21" s="42" customFormat="1" x14ac:dyDescent="0.2">
      <c r="A779" s="7" t="s">
        <v>856</v>
      </c>
      <c r="B779" s="4" t="s">
        <v>14</v>
      </c>
      <c r="C779" s="33" t="s">
        <v>15</v>
      </c>
      <c r="D779" s="5">
        <v>1.0880000000000001E-2</v>
      </c>
      <c r="E779" s="5">
        <v>9.1882000000000005E-2</v>
      </c>
      <c r="F779" s="5">
        <v>2.9458999999999999E-2</v>
      </c>
      <c r="G779" s="5">
        <v>1.9053E-2</v>
      </c>
      <c r="H779" s="5">
        <v>9.0081999999999995E-2</v>
      </c>
      <c r="I779" s="5">
        <v>2.3299E-2</v>
      </c>
      <c r="J779" s="5">
        <v>0.28841699999999998</v>
      </c>
      <c r="K779" s="5">
        <v>0.49145</v>
      </c>
      <c r="L779" s="32" t="s">
        <v>15</v>
      </c>
      <c r="M779" s="32" t="s">
        <v>15</v>
      </c>
      <c r="N779" s="32" t="s">
        <v>15</v>
      </c>
      <c r="O779" s="32" t="s">
        <v>15</v>
      </c>
      <c r="P779" s="32" t="s">
        <v>15</v>
      </c>
      <c r="Q779" s="32" t="s">
        <v>60</v>
      </c>
      <c r="R779" s="32" t="s">
        <v>15</v>
      </c>
      <c r="S779" s="32" t="s">
        <v>15</v>
      </c>
      <c r="T779" s="6" t="s">
        <v>846</v>
      </c>
      <c r="U779" s="6" t="s">
        <v>204</v>
      </c>
    </row>
    <row r="780" spans="1:21" s="42" customFormat="1" x14ac:dyDescent="0.2">
      <c r="A780" s="7" t="s">
        <v>857</v>
      </c>
      <c r="B780" s="4" t="s">
        <v>14</v>
      </c>
      <c r="C780" s="33" t="s">
        <v>15</v>
      </c>
      <c r="D780" s="5">
        <v>4.4669999999999996E-3</v>
      </c>
      <c r="E780" s="5">
        <v>7.0485999999999993E-2</v>
      </c>
      <c r="F780" s="5">
        <v>2.9468999999999999E-2</v>
      </c>
      <c r="G780" s="5">
        <v>1.3121000000000001E-2</v>
      </c>
      <c r="H780" s="5">
        <v>3.6361999999999998E-2</v>
      </c>
      <c r="I780" s="5">
        <v>1.2371999999999999E-2</v>
      </c>
      <c r="J780" s="5">
        <v>0.39956900000000001</v>
      </c>
      <c r="K780" s="5">
        <v>0.485317</v>
      </c>
      <c r="L780" s="32" t="s">
        <v>15</v>
      </c>
      <c r="M780" s="32" t="s">
        <v>15</v>
      </c>
      <c r="N780" s="32" t="s">
        <v>15</v>
      </c>
      <c r="O780" s="32" t="s">
        <v>15</v>
      </c>
      <c r="P780" s="32" t="s">
        <v>15</v>
      </c>
      <c r="Q780" s="32" t="s">
        <v>15</v>
      </c>
      <c r="R780" s="32" t="s">
        <v>15</v>
      </c>
      <c r="S780" s="32" t="s">
        <v>15</v>
      </c>
      <c r="T780" s="6" t="s">
        <v>844</v>
      </c>
      <c r="U780" s="6" t="s">
        <v>204</v>
      </c>
    </row>
    <row r="781" spans="1:21" s="42" customFormat="1" x14ac:dyDescent="0.2">
      <c r="A781" s="7" t="s">
        <v>858</v>
      </c>
      <c r="B781" s="4" t="s">
        <v>14</v>
      </c>
      <c r="C781" s="33" t="s">
        <v>15</v>
      </c>
      <c r="D781" s="5">
        <v>7.2309999999999996E-3</v>
      </c>
      <c r="E781" s="5">
        <v>0.130108</v>
      </c>
      <c r="F781" s="5">
        <v>2.9345E-2</v>
      </c>
      <c r="G781" s="5">
        <v>2.4192000000000002E-2</v>
      </c>
      <c r="H781" s="5">
        <v>0.12099500000000001</v>
      </c>
      <c r="I781" s="5">
        <v>2.0750999999999999E-2</v>
      </c>
      <c r="J781" s="5">
        <v>0.23028399999999999</v>
      </c>
      <c r="K781" s="5">
        <v>0.52010900000000004</v>
      </c>
      <c r="L781" s="32" t="s">
        <v>15</v>
      </c>
      <c r="M781" s="32" t="s">
        <v>15</v>
      </c>
      <c r="N781" s="32" t="s">
        <v>15</v>
      </c>
      <c r="O781" s="32" t="s">
        <v>60</v>
      </c>
      <c r="P781" s="32" t="s">
        <v>15</v>
      </c>
      <c r="Q781" s="32" t="s">
        <v>60</v>
      </c>
      <c r="R781" s="32" t="s">
        <v>15</v>
      </c>
      <c r="S781" s="32" t="s">
        <v>60</v>
      </c>
      <c r="T781" s="6" t="s">
        <v>844</v>
      </c>
      <c r="U781" s="6" t="s">
        <v>204</v>
      </c>
    </row>
    <row r="782" spans="1:21" s="42" customFormat="1" x14ac:dyDescent="0.2">
      <c r="A782" s="7" t="s">
        <v>859</v>
      </c>
      <c r="B782" s="4" t="s">
        <v>14</v>
      </c>
      <c r="C782" s="33" t="s">
        <v>15</v>
      </c>
      <c r="D782" s="5">
        <v>8.7620000000000007E-3</v>
      </c>
      <c r="E782" s="5">
        <v>0.19603000000000001</v>
      </c>
      <c r="F782" s="5">
        <v>2.9359E-2</v>
      </c>
      <c r="G782" s="5">
        <v>2.3674000000000001E-2</v>
      </c>
      <c r="H782" s="5">
        <v>0.20372599999999999</v>
      </c>
      <c r="I782" s="5">
        <v>2.7227999999999999E-2</v>
      </c>
      <c r="J782" s="5">
        <v>0.173179</v>
      </c>
      <c r="K782" s="5">
        <v>0.51618799999999998</v>
      </c>
      <c r="L782" s="32" t="s">
        <v>15</v>
      </c>
      <c r="M782" s="32" t="s">
        <v>15</v>
      </c>
      <c r="N782" s="32" t="s">
        <v>15</v>
      </c>
      <c r="O782" s="32" t="s">
        <v>60</v>
      </c>
      <c r="P782" s="32" t="s">
        <v>60</v>
      </c>
      <c r="Q782" s="32" t="s">
        <v>60</v>
      </c>
      <c r="R782" s="32" t="s">
        <v>15</v>
      </c>
      <c r="S782" s="32" t="s">
        <v>60</v>
      </c>
      <c r="T782" s="6" t="s">
        <v>844</v>
      </c>
      <c r="U782" s="6" t="s">
        <v>204</v>
      </c>
    </row>
    <row r="783" spans="1:21" s="42" customFormat="1" x14ac:dyDescent="0.2">
      <c r="A783" s="7" t="s">
        <v>860</v>
      </c>
      <c r="B783" s="4" t="s">
        <v>14</v>
      </c>
      <c r="C783" s="33" t="s">
        <v>15</v>
      </c>
      <c r="D783" s="5">
        <v>5.3210000000000002E-3</v>
      </c>
      <c r="E783" s="5">
        <v>7.2674000000000002E-2</v>
      </c>
      <c r="F783" s="5">
        <v>2.9446E-2</v>
      </c>
      <c r="G783" s="5">
        <v>2.2776999999999999E-2</v>
      </c>
      <c r="H783" s="5">
        <v>7.8147999999999995E-2</v>
      </c>
      <c r="I783" s="5">
        <v>2.2679000000000001E-2</v>
      </c>
      <c r="J783" s="5">
        <v>0.342557</v>
      </c>
      <c r="K783" s="5">
        <v>0.48189199999999999</v>
      </c>
      <c r="L783" s="32" t="s">
        <v>15</v>
      </c>
      <c r="M783" s="32" t="s">
        <v>15</v>
      </c>
      <c r="N783" s="32" t="s">
        <v>15</v>
      </c>
      <c r="O783" s="32" t="s">
        <v>60</v>
      </c>
      <c r="P783" s="32" t="s">
        <v>15</v>
      </c>
      <c r="Q783" s="32" t="s">
        <v>60</v>
      </c>
      <c r="R783" s="32" t="s">
        <v>15</v>
      </c>
      <c r="S783" s="32" t="s">
        <v>15</v>
      </c>
      <c r="T783" s="6" t="s">
        <v>481</v>
      </c>
      <c r="U783" s="6" t="s">
        <v>204</v>
      </c>
    </row>
    <row r="784" spans="1:21" s="42" customFormat="1" x14ac:dyDescent="0.2">
      <c r="A784" s="7" t="s">
        <v>861</v>
      </c>
      <c r="B784" s="4" t="s">
        <v>14</v>
      </c>
      <c r="C784" s="33" t="s">
        <v>15</v>
      </c>
      <c r="D784" s="5">
        <v>6.5000000000000006E-3</v>
      </c>
      <c r="E784" s="5">
        <v>0.266343</v>
      </c>
      <c r="F784" s="5">
        <v>2.9399000000000002E-2</v>
      </c>
      <c r="G784" s="5">
        <v>2.1904E-2</v>
      </c>
      <c r="H784" s="5">
        <v>0.28965200000000002</v>
      </c>
      <c r="I784" s="5">
        <v>2.3677E-2</v>
      </c>
      <c r="J784" s="5">
        <v>8.2443000000000002E-2</v>
      </c>
      <c r="K784" s="5">
        <v>0.51212899999999995</v>
      </c>
      <c r="L784" s="32" t="s">
        <v>15</v>
      </c>
      <c r="M784" s="32" t="s">
        <v>60</v>
      </c>
      <c r="N784" s="32" t="s">
        <v>15</v>
      </c>
      <c r="O784" s="32" t="s">
        <v>60</v>
      </c>
      <c r="P784" s="32" t="s">
        <v>60</v>
      </c>
      <c r="Q784" s="32" t="s">
        <v>60</v>
      </c>
      <c r="R784" s="32" t="s">
        <v>15</v>
      </c>
      <c r="S784" s="32" t="s">
        <v>60</v>
      </c>
      <c r="T784" s="6" t="s">
        <v>846</v>
      </c>
      <c r="U784" s="6" t="s">
        <v>204</v>
      </c>
    </row>
    <row r="785" spans="1:21" s="42" customFormat="1" x14ac:dyDescent="0.2">
      <c r="A785" s="7" t="s">
        <v>862</v>
      </c>
      <c r="B785" s="4" t="s">
        <v>14</v>
      </c>
      <c r="C785" s="33" t="s">
        <v>15</v>
      </c>
      <c r="D785" s="5">
        <v>4.9300000000000004E-3</v>
      </c>
      <c r="E785" s="5">
        <v>0.16068199999999999</v>
      </c>
      <c r="F785" s="5">
        <v>2.9423999999999999E-2</v>
      </c>
      <c r="G785" s="5">
        <v>2.1892999999999999E-2</v>
      </c>
      <c r="H785" s="5">
        <v>0.159109</v>
      </c>
      <c r="I785" s="5">
        <v>2.4885999999999998E-2</v>
      </c>
      <c r="J785" s="5">
        <v>0.199078</v>
      </c>
      <c r="K785" s="5">
        <v>0.51307999999999998</v>
      </c>
      <c r="L785" s="32" t="s">
        <v>15</v>
      </c>
      <c r="M785" s="32" t="s">
        <v>15</v>
      </c>
      <c r="N785" s="32" t="s">
        <v>15</v>
      </c>
      <c r="O785" s="32" t="s">
        <v>60</v>
      </c>
      <c r="P785" s="32" t="s">
        <v>15</v>
      </c>
      <c r="Q785" s="32" t="s">
        <v>60</v>
      </c>
      <c r="R785" s="32" t="s">
        <v>15</v>
      </c>
      <c r="S785" s="32" t="s">
        <v>60</v>
      </c>
      <c r="T785" s="6" t="s">
        <v>481</v>
      </c>
      <c r="U785" s="6" t="s">
        <v>204</v>
      </c>
    </row>
    <row r="786" spans="1:21" s="42" customFormat="1" x14ac:dyDescent="0.2">
      <c r="A786" s="7" t="s">
        <v>863</v>
      </c>
      <c r="B786" s="4" t="s">
        <v>14</v>
      </c>
      <c r="C786" s="33" t="s">
        <v>15</v>
      </c>
      <c r="D786" s="5">
        <v>0</v>
      </c>
      <c r="E786" s="5">
        <v>0.25425199999999998</v>
      </c>
      <c r="F786" s="5">
        <v>2.9385999999999999E-2</v>
      </c>
      <c r="G786" s="5">
        <v>2.2835999999999999E-2</v>
      </c>
      <c r="H786" s="5">
        <v>0.24954299999999999</v>
      </c>
      <c r="I786" s="5">
        <v>2.2516000000000001E-2</v>
      </c>
      <c r="J786" s="5">
        <v>9.0765999999999999E-2</v>
      </c>
      <c r="K786" s="5">
        <v>0.52010100000000004</v>
      </c>
      <c r="L786" s="32" t="s">
        <v>15</v>
      </c>
      <c r="M786" s="32" t="s">
        <v>60</v>
      </c>
      <c r="N786" s="32" t="s">
        <v>15</v>
      </c>
      <c r="O786" s="32" t="s">
        <v>60</v>
      </c>
      <c r="P786" s="32" t="s">
        <v>60</v>
      </c>
      <c r="Q786" s="32" t="s">
        <v>60</v>
      </c>
      <c r="R786" s="32" t="s">
        <v>15</v>
      </c>
      <c r="S786" s="32" t="s">
        <v>60</v>
      </c>
      <c r="T786" s="6" t="s">
        <v>481</v>
      </c>
      <c r="U786" s="6" t="s">
        <v>204</v>
      </c>
    </row>
    <row r="787" spans="1:21" s="42" customFormat="1" x14ac:dyDescent="0.2">
      <c r="A787" s="7" t="s">
        <v>864</v>
      </c>
      <c r="B787" s="4" t="s">
        <v>14</v>
      </c>
      <c r="C787" s="33" t="s">
        <v>15</v>
      </c>
      <c r="D787" s="5">
        <v>1.093E-2</v>
      </c>
      <c r="E787" s="5">
        <v>0.124459</v>
      </c>
      <c r="F787" s="5">
        <v>2.9402000000000001E-2</v>
      </c>
      <c r="G787" s="5">
        <v>1.6560999999999999E-2</v>
      </c>
      <c r="H787" s="5">
        <v>0.101219</v>
      </c>
      <c r="I787" s="5">
        <v>2.0374E-2</v>
      </c>
      <c r="J787" s="5">
        <v>0.25447500000000001</v>
      </c>
      <c r="K787" s="5">
        <v>0.50474399999999997</v>
      </c>
      <c r="L787" s="32" t="s">
        <v>15</v>
      </c>
      <c r="M787" s="32" t="s">
        <v>15</v>
      </c>
      <c r="N787" s="32" t="s">
        <v>15</v>
      </c>
      <c r="O787" s="32" t="s">
        <v>15</v>
      </c>
      <c r="P787" s="32" t="s">
        <v>15</v>
      </c>
      <c r="Q787" s="32" t="s">
        <v>60</v>
      </c>
      <c r="R787" s="32" t="s">
        <v>15</v>
      </c>
      <c r="S787" s="32" t="s">
        <v>60</v>
      </c>
      <c r="T787" s="6" t="s">
        <v>481</v>
      </c>
      <c r="U787" s="6" t="s">
        <v>204</v>
      </c>
    </row>
    <row r="788" spans="1:21" s="42" customFormat="1" x14ac:dyDescent="0.2">
      <c r="A788" s="7" t="s">
        <v>865</v>
      </c>
      <c r="B788" s="4" t="s">
        <v>14</v>
      </c>
      <c r="C788" s="33" t="s">
        <v>15</v>
      </c>
      <c r="D788" s="5">
        <v>1.0120000000000001E-2</v>
      </c>
      <c r="E788" s="5">
        <v>5.0286999999999998E-2</v>
      </c>
      <c r="F788" s="5">
        <v>2.9536E-2</v>
      </c>
      <c r="G788" s="5">
        <v>1.3473000000000001E-2</v>
      </c>
      <c r="H788" s="5">
        <v>2.9798999999999999E-2</v>
      </c>
      <c r="I788" s="5">
        <v>1.3365999999999999E-2</v>
      </c>
      <c r="J788" s="5">
        <v>0.385994</v>
      </c>
      <c r="K788" s="5">
        <v>0.49498599999999998</v>
      </c>
      <c r="L788" s="32" t="s">
        <v>15</v>
      </c>
      <c r="M788" s="32" t="s">
        <v>15</v>
      </c>
      <c r="N788" s="32" t="s">
        <v>15</v>
      </c>
      <c r="O788" s="32" t="s">
        <v>15</v>
      </c>
      <c r="P788" s="32" t="s">
        <v>15</v>
      </c>
      <c r="Q788" s="32" t="s">
        <v>15</v>
      </c>
      <c r="R788" s="32" t="s">
        <v>15</v>
      </c>
      <c r="S788" s="32" t="s">
        <v>15</v>
      </c>
      <c r="T788" s="6" t="s">
        <v>471</v>
      </c>
      <c r="U788" s="6" t="s">
        <v>204</v>
      </c>
    </row>
    <row r="789" spans="1:21" s="42" customFormat="1" x14ac:dyDescent="0.2">
      <c r="A789" s="7" t="s">
        <v>866</v>
      </c>
      <c r="B789" s="4" t="s">
        <v>14</v>
      </c>
      <c r="C789" s="33" t="s">
        <v>15</v>
      </c>
      <c r="D789" s="5">
        <v>1.366E-2</v>
      </c>
      <c r="E789" s="5">
        <v>0.128631</v>
      </c>
      <c r="F789" s="5">
        <v>2.9578E-2</v>
      </c>
      <c r="G789" s="5">
        <v>1.7888000000000001E-2</v>
      </c>
      <c r="H789" s="5">
        <v>0.151671</v>
      </c>
      <c r="I789" s="5">
        <v>1.8672000000000001E-2</v>
      </c>
      <c r="J789" s="5">
        <v>0.26573600000000003</v>
      </c>
      <c r="K789" s="5">
        <v>0.49077900000000002</v>
      </c>
      <c r="L789" s="32" t="s">
        <v>15</v>
      </c>
      <c r="M789" s="32" t="s">
        <v>15</v>
      </c>
      <c r="N789" s="32" t="s">
        <v>15</v>
      </c>
      <c r="O789" s="32" t="s">
        <v>15</v>
      </c>
      <c r="P789" s="32" t="s">
        <v>15</v>
      </c>
      <c r="Q789" s="32" t="s">
        <v>15</v>
      </c>
      <c r="R789" s="32" t="s">
        <v>15</v>
      </c>
      <c r="S789" s="32" t="s">
        <v>15</v>
      </c>
      <c r="T789" s="6" t="s">
        <v>471</v>
      </c>
      <c r="U789" s="6" t="s">
        <v>204</v>
      </c>
    </row>
    <row r="790" spans="1:21" s="42" customFormat="1" x14ac:dyDescent="0.2">
      <c r="A790" s="7" t="s">
        <v>867</v>
      </c>
      <c r="B790" s="4" t="s">
        <v>14</v>
      </c>
      <c r="C790" s="33" t="s">
        <v>15</v>
      </c>
      <c r="D790" s="5">
        <v>7.554E-3</v>
      </c>
      <c r="E790" s="5">
        <v>9.4797000000000006E-2</v>
      </c>
      <c r="F790" s="5">
        <v>2.9506999999999999E-2</v>
      </c>
      <c r="G790" s="5">
        <v>1.5032E-2</v>
      </c>
      <c r="H790" s="5">
        <v>6.9374000000000005E-2</v>
      </c>
      <c r="I790" s="5">
        <v>1.5337E-2</v>
      </c>
      <c r="J790" s="5">
        <v>0.30366599999999999</v>
      </c>
      <c r="K790" s="5">
        <v>0.50411600000000001</v>
      </c>
      <c r="L790" s="32" t="s">
        <v>15</v>
      </c>
      <c r="M790" s="32" t="s">
        <v>15</v>
      </c>
      <c r="N790" s="32" t="s">
        <v>15</v>
      </c>
      <c r="O790" s="32" t="s">
        <v>15</v>
      </c>
      <c r="P790" s="32" t="s">
        <v>15</v>
      </c>
      <c r="Q790" s="32" t="s">
        <v>15</v>
      </c>
      <c r="R790" s="32" t="s">
        <v>15</v>
      </c>
      <c r="S790" s="32" t="s">
        <v>60</v>
      </c>
      <c r="T790" s="6" t="s">
        <v>471</v>
      </c>
      <c r="U790" s="6" t="s">
        <v>204</v>
      </c>
    </row>
    <row r="791" spans="1:21" s="42" customFormat="1" x14ac:dyDescent="0.2">
      <c r="A791" s="7" t="s">
        <v>868</v>
      </c>
      <c r="B791" s="4" t="s">
        <v>14</v>
      </c>
      <c r="C791" s="33" t="s">
        <v>15</v>
      </c>
      <c r="D791" s="5">
        <v>9.7990000000000004E-3</v>
      </c>
      <c r="E791" s="5">
        <v>0.217698</v>
      </c>
      <c r="F791" s="5">
        <v>2.9398000000000001E-2</v>
      </c>
      <c r="G791" s="5">
        <v>1.8544000000000001E-2</v>
      </c>
      <c r="H791" s="5">
        <v>0.23073199999999999</v>
      </c>
      <c r="I791" s="5">
        <v>2.0631E-2</v>
      </c>
      <c r="J791" s="5">
        <v>0.15620300000000001</v>
      </c>
      <c r="K791" s="5">
        <v>0.50582899999999997</v>
      </c>
      <c r="L791" s="32" t="s">
        <v>15</v>
      </c>
      <c r="M791" s="32" t="s">
        <v>15</v>
      </c>
      <c r="N791" s="32" t="s">
        <v>15</v>
      </c>
      <c r="O791" s="32" t="s">
        <v>15</v>
      </c>
      <c r="P791" s="32" t="s">
        <v>60</v>
      </c>
      <c r="Q791" s="32" t="s">
        <v>60</v>
      </c>
      <c r="R791" s="32" t="s">
        <v>15</v>
      </c>
      <c r="S791" s="32" t="s">
        <v>60</v>
      </c>
      <c r="T791" s="6" t="s">
        <v>471</v>
      </c>
      <c r="U791" s="6" t="s">
        <v>204</v>
      </c>
    </row>
    <row r="792" spans="1:21" s="42" customFormat="1" x14ac:dyDescent="0.2">
      <c r="A792" s="7" t="s">
        <v>869</v>
      </c>
      <c r="B792" s="4" t="s">
        <v>14</v>
      </c>
      <c r="C792" s="33" t="s">
        <v>15</v>
      </c>
      <c r="D792" s="5">
        <v>1.6199999999999999E-2</v>
      </c>
      <c r="E792" s="5">
        <v>4.6244E-2</v>
      </c>
      <c r="F792" s="5">
        <v>2.9572999999999999E-2</v>
      </c>
      <c r="G792" s="5">
        <v>1.3584000000000001E-2</v>
      </c>
      <c r="H792" s="5">
        <v>4.2101E-2</v>
      </c>
      <c r="I792" s="5">
        <v>1.261E-2</v>
      </c>
      <c r="J792" s="5">
        <v>0.35868899999999998</v>
      </c>
      <c r="K792" s="5">
        <v>0.48644199999999999</v>
      </c>
      <c r="L792" s="32" t="s">
        <v>15</v>
      </c>
      <c r="M792" s="32" t="s">
        <v>15</v>
      </c>
      <c r="N792" s="32" t="s">
        <v>15</v>
      </c>
      <c r="O792" s="32" t="s">
        <v>15</v>
      </c>
      <c r="P792" s="32" t="s">
        <v>15</v>
      </c>
      <c r="Q792" s="32" t="s">
        <v>15</v>
      </c>
      <c r="R792" s="32" t="s">
        <v>15</v>
      </c>
      <c r="S792" s="32" t="s">
        <v>15</v>
      </c>
      <c r="T792" s="6" t="s">
        <v>471</v>
      </c>
      <c r="U792" s="6" t="s">
        <v>204</v>
      </c>
    </row>
    <row r="793" spans="1:21" s="42" customFormat="1" x14ac:dyDescent="0.2">
      <c r="A793" s="7" t="s">
        <v>870</v>
      </c>
      <c r="B793" s="4" t="s">
        <v>14</v>
      </c>
      <c r="C793" s="33" t="s">
        <v>15</v>
      </c>
      <c r="D793" s="5">
        <v>7.1549999999999999E-3</v>
      </c>
      <c r="E793" s="5">
        <v>0.13594999999999999</v>
      </c>
      <c r="F793" s="5">
        <v>2.9492000000000001E-2</v>
      </c>
      <c r="G793" s="5">
        <v>1.8024999999999999E-2</v>
      </c>
      <c r="H793" s="5">
        <v>0.152945</v>
      </c>
      <c r="I793" s="5">
        <v>2.2742999999999999E-2</v>
      </c>
      <c r="J793" s="5">
        <v>0.23638899999999999</v>
      </c>
      <c r="K793" s="5">
        <v>0.50569699999999995</v>
      </c>
      <c r="L793" s="32" t="s">
        <v>15</v>
      </c>
      <c r="M793" s="32" t="s">
        <v>15</v>
      </c>
      <c r="N793" s="32" t="s">
        <v>15</v>
      </c>
      <c r="O793" s="32" t="s">
        <v>15</v>
      </c>
      <c r="P793" s="32" t="s">
        <v>15</v>
      </c>
      <c r="Q793" s="32" t="s">
        <v>60</v>
      </c>
      <c r="R793" s="32" t="s">
        <v>15</v>
      </c>
      <c r="S793" s="32" t="s">
        <v>60</v>
      </c>
      <c r="T793" s="6" t="s">
        <v>471</v>
      </c>
      <c r="U793" s="6" t="s">
        <v>204</v>
      </c>
    </row>
    <row r="794" spans="1:21" s="42" customFormat="1" x14ac:dyDescent="0.2">
      <c r="A794" s="7" t="s">
        <v>871</v>
      </c>
      <c r="B794" s="4" t="s">
        <v>14</v>
      </c>
      <c r="C794" s="33" t="s">
        <v>15</v>
      </c>
      <c r="D794" s="5">
        <v>1.3939999999999999E-2</v>
      </c>
      <c r="E794" s="5">
        <v>0.14682200000000001</v>
      </c>
      <c r="F794" s="5">
        <v>2.9522E-2</v>
      </c>
      <c r="G794" s="5">
        <v>1.5339E-2</v>
      </c>
      <c r="H794" s="5">
        <v>0.15160000000000001</v>
      </c>
      <c r="I794" s="5">
        <v>1.7590000000000001E-2</v>
      </c>
      <c r="J794" s="5">
        <v>0.23020399999999999</v>
      </c>
      <c r="K794" s="5">
        <v>0.502834</v>
      </c>
      <c r="L794" s="32" t="s">
        <v>15</v>
      </c>
      <c r="M794" s="32" t="s">
        <v>15</v>
      </c>
      <c r="N794" s="32" t="s">
        <v>15</v>
      </c>
      <c r="O794" s="32" t="s">
        <v>15</v>
      </c>
      <c r="P794" s="32" t="s">
        <v>15</v>
      </c>
      <c r="Q794" s="32" t="s">
        <v>15</v>
      </c>
      <c r="R794" s="32" t="s">
        <v>15</v>
      </c>
      <c r="S794" s="32" t="s">
        <v>60</v>
      </c>
      <c r="T794" s="6" t="s">
        <v>471</v>
      </c>
      <c r="U794" s="6" t="s">
        <v>204</v>
      </c>
    </row>
    <row r="795" spans="1:21" s="42" customFormat="1" x14ac:dyDescent="0.2">
      <c r="A795" s="7" t="s">
        <v>872</v>
      </c>
      <c r="B795" s="4" t="s">
        <v>14</v>
      </c>
      <c r="C795" s="33" t="s">
        <v>15</v>
      </c>
      <c r="D795" s="5">
        <v>8.3599999999999994E-3</v>
      </c>
      <c r="E795" s="5">
        <v>0.10059999999999999</v>
      </c>
      <c r="F795" s="5">
        <v>2.9475000000000001E-2</v>
      </c>
      <c r="G795" s="5">
        <v>1.4957E-2</v>
      </c>
      <c r="H795" s="5">
        <v>0.123183</v>
      </c>
      <c r="I795" s="5">
        <v>1.7992999999999999E-2</v>
      </c>
      <c r="J795" s="5">
        <v>0.28519499999999998</v>
      </c>
      <c r="K795" s="5">
        <v>0.50370899999999996</v>
      </c>
      <c r="L795" s="32" t="s">
        <v>15</v>
      </c>
      <c r="M795" s="32" t="s">
        <v>15</v>
      </c>
      <c r="N795" s="32" t="s">
        <v>15</v>
      </c>
      <c r="O795" s="32" t="s">
        <v>15</v>
      </c>
      <c r="P795" s="32" t="s">
        <v>15</v>
      </c>
      <c r="Q795" s="32" t="s">
        <v>15</v>
      </c>
      <c r="R795" s="32" t="s">
        <v>15</v>
      </c>
      <c r="S795" s="32" t="s">
        <v>60</v>
      </c>
      <c r="T795" s="6" t="s">
        <v>471</v>
      </c>
      <c r="U795" s="6" t="s">
        <v>204</v>
      </c>
    </row>
    <row r="796" spans="1:21" s="42" customFormat="1" x14ac:dyDescent="0.2">
      <c r="A796" s="7" t="s">
        <v>873</v>
      </c>
      <c r="B796" s="4" t="s">
        <v>14</v>
      </c>
      <c r="C796" s="33" t="s">
        <v>15</v>
      </c>
      <c r="D796" s="5">
        <v>9.8899999999999995E-3</v>
      </c>
      <c r="E796" s="5">
        <v>9.3657000000000004E-2</v>
      </c>
      <c r="F796" s="5">
        <v>2.9513000000000001E-2</v>
      </c>
      <c r="G796" s="5">
        <v>1.4197E-2</v>
      </c>
      <c r="H796" s="5">
        <v>0.117433</v>
      </c>
      <c r="I796" s="5">
        <v>1.8877999999999999E-2</v>
      </c>
      <c r="J796" s="5">
        <v>0.29510999999999998</v>
      </c>
      <c r="K796" s="5">
        <v>0.50054600000000005</v>
      </c>
      <c r="L796" s="32" t="s">
        <v>15</v>
      </c>
      <c r="M796" s="32" t="s">
        <v>15</v>
      </c>
      <c r="N796" s="32" t="s">
        <v>15</v>
      </c>
      <c r="O796" s="32" t="s">
        <v>15</v>
      </c>
      <c r="P796" s="32" t="s">
        <v>15</v>
      </c>
      <c r="Q796" s="32" t="s">
        <v>15</v>
      </c>
      <c r="R796" s="32" t="s">
        <v>15</v>
      </c>
      <c r="S796" s="32" t="s">
        <v>60</v>
      </c>
      <c r="T796" s="6" t="s">
        <v>471</v>
      </c>
      <c r="U796" s="6" t="s">
        <v>204</v>
      </c>
    </row>
    <row r="797" spans="1:21" s="42" customFormat="1" x14ac:dyDescent="0.2">
      <c r="A797" s="7" t="s">
        <v>874</v>
      </c>
      <c r="B797" s="4" t="s">
        <v>14</v>
      </c>
      <c r="C797" s="33" t="s">
        <v>15</v>
      </c>
      <c r="D797" s="5">
        <v>9.7610000000000006E-3</v>
      </c>
      <c r="E797" s="5">
        <v>0.24682499999999999</v>
      </c>
      <c r="F797" s="5">
        <v>2.9461000000000001E-2</v>
      </c>
      <c r="G797" s="5">
        <v>2.1333000000000001E-2</v>
      </c>
      <c r="H797" s="5">
        <v>0.227574</v>
      </c>
      <c r="I797" s="5">
        <v>2.3018E-2</v>
      </c>
      <c r="J797" s="5">
        <v>0.102858</v>
      </c>
      <c r="K797" s="5">
        <v>0.50853899999999996</v>
      </c>
      <c r="L797" s="32" t="s">
        <v>15</v>
      </c>
      <c r="M797" s="32" t="s">
        <v>60</v>
      </c>
      <c r="N797" s="32" t="s">
        <v>15</v>
      </c>
      <c r="O797" s="32" t="s">
        <v>60</v>
      </c>
      <c r="P797" s="32" t="s">
        <v>60</v>
      </c>
      <c r="Q797" s="32" t="s">
        <v>60</v>
      </c>
      <c r="R797" s="32" t="s">
        <v>15</v>
      </c>
      <c r="S797" s="32" t="s">
        <v>60</v>
      </c>
      <c r="T797" s="6" t="s">
        <v>471</v>
      </c>
      <c r="U797" s="6" t="s">
        <v>204</v>
      </c>
    </row>
    <row r="798" spans="1:21" s="42" customFormat="1" x14ac:dyDescent="0.2">
      <c r="A798" s="7" t="s">
        <v>875</v>
      </c>
      <c r="B798" s="4" t="s">
        <v>14</v>
      </c>
      <c r="C798" s="33" t="s">
        <v>15</v>
      </c>
      <c r="D798" s="5">
        <v>8.9130000000000008E-3</v>
      </c>
      <c r="E798" s="5">
        <v>0.12540499999999999</v>
      </c>
      <c r="F798" s="5">
        <v>2.9464000000000001E-2</v>
      </c>
      <c r="G798" s="5">
        <v>1.6253E-2</v>
      </c>
      <c r="H798" s="5">
        <v>0.13905400000000001</v>
      </c>
      <c r="I798" s="5">
        <v>2.1111999999999999E-2</v>
      </c>
      <c r="J798" s="5">
        <v>0.25644400000000001</v>
      </c>
      <c r="K798" s="5">
        <v>0.499475</v>
      </c>
      <c r="L798" s="32" t="s">
        <v>15</v>
      </c>
      <c r="M798" s="32" t="s">
        <v>15</v>
      </c>
      <c r="N798" s="32" t="s">
        <v>15</v>
      </c>
      <c r="O798" s="32" t="s">
        <v>15</v>
      </c>
      <c r="P798" s="32" t="s">
        <v>15</v>
      </c>
      <c r="Q798" s="32" t="s">
        <v>60</v>
      </c>
      <c r="R798" s="32" t="s">
        <v>15</v>
      </c>
      <c r="S798" s="32" t="s">
        <v>60</v>
      </c>
      <c r="T798" s="6" t="s">
        <v>471</v>
      </c>
      <c r="U798" s="6" t="s">
        <v>204</v>
      </c>
    </row>
    <row r="799" spans="1:21" s="42" customFormat="1" x14ac:dyDescent="0.2">
      <c r="A799" s="7" t="s">
        <v>876</v>
      </c>
      <c r="B799" s="4" t="s">
        <v>14</v>
      </c>
      <c r="C799" s="33" t="s">
        <v>15</v>
      </c>
      <c r="D799" s="5">
        <v>6.8840000000000004E-3</v>
      </c>
      <c r="E799" s="5">
        <v>0.173594</v>
      </c>
      <c r="F799" s="5">
        <v>2.9547E-2</v>
      </c>
      <c r="G799" s="5">
        <v>1.8516000000000001E-2</v>
      </c>
      <c r="H799" s="5">
        <v>0.16478799999999999</v>
      </c>
      <c r="I799" s="5">
        <v>2.2690999999999999E-2</v>
      </c>
      <c r="J799" s="5">
        <v>0.17548800000000001</v>
      </c>
      <c r="K799" s="5">
        <v>0.50703200000000004</v>
      </c>
      <c r="L799" s="32" t="s">
        <v>15</v>
      </c>
      <c r="M799" s="32" t="s">
        <v>15</v>
      </c>
      <c r="N799" s="32" t="s">
        <v>15</v>
      </c>
      <c r="O799" s="32" t="s">
        <v>15</v>
      </c>
      <c r="P799" s="32" t="s">
        <v>15</v>
      </c>
      <c r="Q799" s="32" t="s">
        <v>60</v>
      </c>
      <c r="R799" s="32" t="s">
        <v>15</v>
      </c>
      <c r="S799" s="32" t="s">
        <v>60</v>
      </c>
      <c r="T799" s="6" t="s">
        <v>877</v>
      </c>
      <c r="U799" s="6" t="s">
        <v>204</v>
      </c>
    </row>
    <row r="800" spans="1:21" s="42" customFormat="1" x14ac:dyDescent="0.2">
      <c r="A800" s="7" t="s">
        <v>878</v>
      </c>
      <c r="B800" s="4" t="s">
        <v>14</v>
      </c>
      <c r="C800" s="33" t="s">
        <v>15</v>
      </c>
      <c r="D800" s="5">
        <v>6.8510000000000003E-3</v>
      </c>
      <c r="E800" s="5">
        <v>0.179645</v>
      </c>
      <c r="F800" s="5">
        <v>2.9461000000000001E-2</v>
      </c>
      <c r="G800" s="5">
        <v>2.1649000000000002E-2</v>
      </c>
      <c r="H800" s="5">
        <v>0.17258100000000001</v>
      </c>
      <c r="I800" s="5">
        <v>2.1839999999999998E-2</v>
      </c>
      <c r="J800" s="5">
        <v>0.20791399999999999</v>
      </c>
      <c r="K800" s="5">
        <v>0.49301499999999998</v>
      </c>
      <c r="L800" s="32" t="s">
        <v>15</v>
      </c>
      <c r="M800" s="32" t="s">
        <v>15</v>
      </c>
      <c r="N800" s="32" t="s">
        <v>15</v>
      </c>
      <c r="O800" s="32" t="s">
        <v>60</v>
      </c>
      <c r="P800" s="32" t="s">
        <v>15</v>
      </c>
      <c r="Q800" s="32" t="s">
        <v>60</v>
      </c>
      <c r="R800" s="32" t="s">
        <v>15</v>
      </c>
      <c r="S800" s="32" t="s">
        <v>15</v>
      </c>
      <c r="T800" s="6" t="s">
        <v>877</v>
      </c>
      <c r="U800" s="6" t="s">
        <v>204</v>
      </c>
    </row>
    <row r="801" spans="1:21" s="42" customFormat="1" x14ac:dyDescent="0.2">
      <c r="A801" s="7" t="s">
        <v>879</v>
      </c>
      <c r="B801" s="4" t="s">
        <v>14</v>
      </c>
      <c r="C801" s="33" t="s">
        <v>15</v>
      </c>
      <c r="D801" s="5">
        <v>9.5630000000000003E-3</v>
      </c>
      <c r="E801" s="5">
        <v>4.3772999999999999E-2</v>
      </c>
      <c r="F801" s="5">
        <v>2.9419000000000001E-2</v>
      </c>
      <c r="G801" s="5">
        <v>1.2070000000000001E-2</v>
      </c>
      <c r="H801" s="5">
        <v>2.6764E-2</v>
      </c>
      <c r="I801" s="5">
        <v>1.0747E-2</v>
      </c>
      <c r="J801" s="5">
        <v>0.37313600000000002</v>
      </c>
      <c r="K801" s="5">
        <v>0.49043799999999999</v>
      </c>
      <c r="L801" s="32" t="s">
        <v>15</v>
      </c>
      <c r="M801" s="32" t="s">
        <v>15</v>
      </c>
      <c r="N801" s="32" t="s">
        <v>15</v>
      </c>
      <c r="O801" s="32" t="s">
        <v>15</v>
      </c>
      <c r="P801" s="32" t="s">
        <v>15</v>
      </c>
      <c r="Q801" s="32" t="s">
        <v>15</v>
      </c>
      <c r="R801" s="32" t="s">
        <v>15</v>
      </c>
      <c r="S801" s="32" t="s">
        <v>15</v>
      </c>
      <c r="T801" s="6" t="s">
        <v>877</v>
      </c>
      <c r="U801" s="6" t="s">
        <v>204</v>
      </c>
    </row>
    <row r="802" spans="1:21" s="42" customFormat="1" x14ac:dyDescent="0.2">
      <c r="A802" s="7" t="s">
        <v>880</v>
      </c>
      <c r="B802" s="4" t="s">
        <v>14</v>
      </c>
      <c r="C802" s="33" t="s">
        <v>15</v>
      </c>
      <c r="D802" s="5">
        <v>1.103E-2</v>
      </c>
      <c r="E802" s="5">
        <v>0.167933</v>
      </c>
      <c r="F802" s="5">
        <v>2.9422E-2</v>
      </c>
      <c r="G802" s="5">
        <v>1.3939E-2</v>
      </c>
      <c r="H802" s="5">
        <v>0.17876700000000001</v>
      </c>
      <c r="I802" s="5">
        <v>1.5204000000000001E-2</v>
      </c>
      <c r="J802" s="5">
        <v>0.198764</v>
      </c>
      <c r="K802" s="5">
        <v>0.50282800000000005</v>
      </c>
      <c r="L802" s="32" t="s">
        <v>15</v>
      </c>
      <c r="M802" s="32" t="s">
        <v>15</v>
      </c>
      <c r="N802" s="32" t="s">
        <v>15</v>
      </c>
      <c r="O802" s="32" t="s">
        <v>15</v>
      </c>
      <c r="P802" s="32" t="s">
        <v>15</v>
      </c>
      <c r="Q802" s="32" t="s">
        <v>15</v>
      </c>
      <c r="R802" s="32" t="s">
        <v>15</v>
      </c>
      <c r="S802" s="32" t="s">
        <v>60</v>
      </c>
      <c r="T802" s="6" t="s">
        <v>877</v>
      </c>
      <c r="U802" s="6" t="s">
        <v>204</v>
      </c>
    </row>
    <row r="803" spans="1:21" s="42" customFormat="1" x14ac:dyDescent="0.2">
      <c r="A803" s="7" t="s">
        <v>881</v>
      </c>
      <c r="B803" s="4" t="s">
        <v>14</v>
      </c>
      <c r="C803" s="33" t="s">
        <v>15</v>
      </c>
      <c r="D803" s="5">
        <v>7.8720000000000005E-3</v>
      </c>
      <c r="E803" s="5">
        <v>0.16761999999999999</v>
      </c>
      <c r="F803" s="5">
        <v>2.9457000000000001E-2</v>
      </c>
      <c r="G803" s="5">
        <v>1.6764999999999999E-2</v>
      </c>
      <c r="H803" s="5">
        <v>0.22070899999999999</v>
      </c>
      <c r="I803" s="5">
        <v>1.6566000000000001E-2</v>
      </c>
      <c r="J803" s="5">
        <v>0.27499099999999999</v>
      </c>
      <c r="K803" s="5">
        <v>0.49360999999999999</v>
      </c>
      <c r="L803" s="32" t="s">
        <v>15</v>
      </c>
      <c r="M803" s="32" t="s">
        <v>15</v>
      </c>
      <c r="N803" s="32" t="s">
        <v>15</v>
      </c>
      <c r="O803" s="32" t="s">
        <v>15</v>
      </c>
      <c r="P803" s="32" t="s">
        <v>60</v>
      </c>
      <c r="Q803" s="32" t="s">
        <v>15</v>
      </c>
      <c r="R803" s="32" t="s">
        <v>15</v>
      </c>
      <c r="S803" s="32" t="s">
        <v>15</v>
      </c>
      <c r="T803" s="6" t="s">
        <v>877</v>
      </c>
      <c r="U803" s="6" t="s">
        <v>204</v>
      </c>
    </row>
    <row r="804" spans="1:21" s="42" customFormat="1" x14ac:dyDescent="0.2">
      <c r="A804" s="7" t="s">
        <v>882</v>
      </c>
      <c r="B804" s="4" t="s">
        <v>14</v>
      </c>
      <c r="C804" s="33" t="s">
        <v>15</v>
      </c>
      <c r="D804" s="5">
        <v>4.6719999999999999E-3</v>
      </c>
      <c r="E804" s="5">
        <v>0.111841</v>
      </c>
      <c r="F804" s="5">
        <v>2.9357999999999999E-2</v>
      </c>
      <c r="G804" s="5">
        <v>1.4595E-2</v>
      </c>
      <c r="H804" s="5">
        <v>0.105923</v>
      </c>
      <c r="I804" s="5">
        <v>1.7562999999999999E-2</v>
      </c>
      <c r="J804" s="5">
        <v>0.24618100000000001</v>
      </c>
      <c r="K804" s="5">
        <v>0.50583100000000003</v>
      </c>
      <c r="L804" s="32" t="s">
        <v>15</v>
      </c>
      <c r="M804" s="32" t="s">
        <v>15</v>
      </c>
      <c r="N804" s="32" t="s">
        <v>15</v>
      </c>
      <c r="O804" s="32" t="s">
        <v>15</v>
      </c>
      <c r="P804" s="32" t="s">
        <v>15</v>
      </c>
      <c r="Q804" s="32" t="s">
        <v>15</v>
      </c>
      <c r="R804" s="32" t="s">
        <v>15</v>
      </c>
      <c r="S804" s="32" t="s">
        <v>60</v>
      </c>
      <c r="T804" s="6" t="s">
        <v>877</v>
      </c>
      <c r="U804" s="6" t="s">
        <v>204</v>
      </c>
    </row>
    <row r="805" spans="1:21" s="42" customFormat="1" x14ac:dyDescent="0.2">
      <c r="A805" s="7" t="s">
        <v>883</v>
      </c>
      <c r="B805" s="4" t="s">
        <v>14</v>
      </c>
      <c r="C805" s="33" t="s">
        <v>15</v>
      </c>
      <c r="D805" s="5">
        <v>0</v>
      </c>
      <c r="E805" s="5">
        <v>0.23235600000000001</v>
      </c>
      <c r="F805" s="5">
        <v>2.9367999999999998E-2</v>
      </c>
      <c r="G805" s="5">
        <v>2.2221999999999999E-2</v>
      </c>
      <c r="H805" s="5">
        <v>0.27008500000000002</v>
      </c>
      <c r="I805" s="5">
        <v>2.3168000000000001E-2</v>
      </c>
      <c r="J805" s="5">
        <v>0.16993900000000001</v>
      </c>
      <c r="K805" s="5">
        <v>0.49437399999999998</v>
      </c>
      <c r="L805" s="32" t="s">
        <v>15</v>
      </c>
      <c r="M805" s="32" t="s">
        <v>60</v>
      </c>
      <c r="N805" s="32" t="s">
        <v>15</v>
      </c>
      <c r="O805" s="32" t="s">
        <v>60</v>
      </c>
      <c r="P805" s="32" t="s">
        <v>60</v>
      </c>
      <c r="Q805" s="32" t="s">
        <v>60</v>
      </c>
      <c r="R805" s="32" t="s">
        <v>15</v>
      </c>
      <c r="S805" s="32" t="s">
        <v>15</v>
      </c>
      <c r="T805" s="6" t="s">
        <v>877</v>
      </c>
      <c r="U805" s="6" t="s">
        <v>204</v>
      </c>
    </row>
    <row r="806" spans="1:21" s="42" customFormat="1" x14ac:dyDescent="0.2">
      <c r="A806" s="7" t="s">
        <v>884</v>
      </c>
      <c r="B806" s="4" t="s">
        <v>14</v>
      </c>
      <c r="C806" s="33" t="s">
        <v>15</v>
      </c>
      <c r="D806" s="5">
        <v>5.6670000000000002E-3</v>
      </c>
      <c r="E806" s="5">
        <v>0.264652</v>
      </c>
      <c r="F806" s="5">
        <v>2.9287000000000001E-2</v>
      </c>
      <c r="G806" s="5">
        <v>2.3886999999999999E-2</v>
      </c>
      <c r="H806" s="5">
        <v>0.27974599999999999</v>
      </c>
      <c r="I806" s="5">
        <v>2.0341999999999999E-2</v>
      </c>
      <c r="J806" s="5">
        <v>9.8312999999999998E-2</v>
      </c>
      <c r="K806" s="5">
        <v>0.52313799999999999</v>
      </c>
      <c r="L806" s="32" t="s">
        <v>15</v>
      </c>
      <c r="M806" s="32" t="s">
        <v>60</v>
      </c>
      <c r="N806" s="32" t="s">
        <v>15</v>
      </c>
      <c r="O806" s="32" t="s">
        <v>60</v>
      </c>
      <c r="P806" s="32" t="s">
        <v>60</v>
      </c>
      <c r="Q806" s="32" t="s">
        <v>60</v>
      </c>
      <c r="R806" s="32" t="s">
        <v>15</v>
      </c>
      <c r="S806" s="32" t="s">
        <v>60</v>
      </c>
      <c r="T806" s="6" t="s">
        <v>481</v>
      </c>
      <c r="U806" s="6" t="s">
        <v>204</v>
      </c>
    </row>
    <row r="807" spans="1:21" s="42" customFormat="1" x14ac:dyDescent="0.2">
      <c r="A807" s="7" t="s">
        <v>885</v>
      </c>
      <c r="B807" s="4" t="s">
        <v>14</v>
      </c>
      <c r="C807" s="33" t="s">
        <v>15</v>
      </c>
      <c r="D807" s="5">
        <v>0</v>
      </c>
      <c r="E807" s="5">
        <v>0.11490400000000001</v>
      </c>
      <c r="F807" s="5">
        <v>2.9326999999999999E-2</v>
      </c>
      <c r="G807" s="5">
        <v>1.7552999999999999E-2</v>
      </c>
      <c r="H807" s="5">
        <v>0.119607</v>
      </c>
      <c r="I807" s="5">
        <v>1.4390999999999999E-2</v>
      </c>
      <c r="J807" s="5">
        <v>0.25528899999999999</v>
      </c>
      <c r="K807" s="5">
        <v>0.49027199999999999</v>
      </c>
      <c r="L807" s="32" t="s">
        <v>15</v>
      </c>
      <c r="M807" s="32" t="s">
        <v>15</v>
      </c>
      <c r="N807" s="32" t="s">
        <v>15</v>
      </c>
      <c r="O807" s="32" t="s">
        <v>15</v>
      </c>
      <c r="P807" s="32" t="s">
        <v>15</v>
      </c>
      <c r="Q807" s="32" t="s">
        <v>15</v>
      </c>
      <c r="R807" s="32" t="s">
        <v>15</v>
      </c>
      <c r="S807" s="32" t="s">
        <v>15</v>
      </c>
      <c r="T807" s="6" t="s">
        <v>481</v>
      </c>
      <c r="U807" s="6" t="s">
        <v>204</v>
      </c>
    </row>
    <row r="808" spans="1:21" s="42" customFormat="1" x14ac:dyDescent="0.2">
      <c r="A808" s="7" t="s">
        <v>886</v>
      </c>
      <c r="B808" s="4" t="s">
        <v>14</v>
      </c>
      <c r="C808" s="33" t="s">
        <v>15</v>
      </c>
      <c r="D808" s="5">
        <v>1.0970000000000001E-2</v>
      </c>
      <c r="E808" s="5">
        <v>0.246089</v>
      </c>
      <c r="F808" s="5">
        <v>2.9513999999999999E-2</v>
      </c>
      <c r="G808" s="5">
        <v>2.2456E-2</v>
      </c>
      <c r="H808" s="5">
        <v>0.25342300000000001</v>
      </c>
      <c r="I808" s="5">
        <v>2.1292999999999999E-2</v>
      </c>
      <c r="J808" s="5">
        <v>0.141265</v>
      </c>
      <c r="K808" s="5">
        <v>0.49862800000000002</v>
      </c>
      <c r="L808" s="32" t="s">
        <v>15</v>
      </c>
      <c r="M808" s="32" t="s">
        <v>60</v>
      </c>
      <c r="N808" s="32" t="s">
        <v>15</v>
      </c>
      <c r="O808" s="32" t="s">
        <v>60</v>
      </c>
      <c r="P808" s="32" t="s">
        <v>60</v>
      </c>
      <c r="Q808" s="32" t="s">
        <v>60</v>
      </c>
      <c r="R808" s="32" t="s">
        <v>15</v>
      </c>
      <c r="S808" s="32" t="s">
        <v>15</v>
      </c>
      <c r="T808" s="6" t="s">
        <v>481</v>
      </c>
      <c r="U808" s="6" t="s">
        <v>204</v>
      </c>
    </row>
    <row r="809" spans="1:21" s="42" customFormat="1" x14ac:dyDescent="0.2">
      <c r="A809" s="7" t="s">
        <v>887</v>
      </c>
      <c r="B809" s="4" t="s">
        <v>14</v>
      </c>
      <c r="C809" s="33" t="s">
        <v>15</v>
      </c>
      <c r="D809" s="5">
        <v>5.3470000000000011E-3</v>
      </c>
      <c r="E809" s="5">
        <v>8.7313000000000002E-2</v>
      </c>
      <c r="F809" s="5">
        <v>2.9416000000000001E-2</v>
      </c>
      <c r="G809" s="5">
        <v>1.4603E-2</v>
      </c>
      <c r="H809" s="5">
        <v>9.9930000000000005E-2</v>
      </c>
      <c r="I809" s="5">
        <v>1.8581E-2</v>
      </c>
      <c r="J809" s="5">
        <v>0.29424899999999998</v>
      </c>
      <c r="K809" s="5">
        <v>0.49708400000000003</v>
      </c>
      <c r="L809" s="32" t="s">
        <v>15</v>
      </c>
      <c r="M809" s="32" t="s">
        <v>15</v>
      </c>
      <c r="N809" s="32" t="s">
        <v>15</v>
      </c>
      <c r="O809" s="32" t="s">
        <v>15</v>
      </c>
      <c r="P809" s="32" t="s">
        <v>15</v>
      </c>
      <c r="Q809" s="32" t="s">
        <v>15</v>
      </c>
      <c r="R809" s="32" t="s">
        <v>15</v>
      </c>
      <c r="S809" s="32" t="s">
        <v>15</v>
      </c>
      <c r="T809" s="6" t="s">
        <v>481</v>
      </c>
      <c r="U809" s="6" t="s">
        <v>204</v>
      </c>
    </row>
    <row r="810" spans="1:21" s="42" customFormat="1" x14ac:dyDescent="0.2">
      <c r="A810" s="7" t="s">
        <v>888</v>
      </c>
      <c r="B810" s="4" t="s">
        <v>14</v>
      </c>
      <c r="C810" s="33" t="s">
        <v>15</v>
      </c>
      <c r="D810" s="5">
        <v>5.0759999999999998E-3</v>
      </c>
      <c r="E810" s="5">
        <v>0.189498</v>
      </c>
      <c r="F810" s="5">
        <v>2.9340999999999999E-2</v>
      </c>
      <c r="G810" s="5">
        <v>1.7526E-2</v>
      </c>
      <c r="H810" s="5">
        <v>0.229766</v>
      </c>
      <c r="I810" s="5">
        <v>1.7767999999999999E-2</v>
      </c>
      <c r="J810" s="5">
        <v>0.19726299999999999</v>
      </c>
      <c r="K810" s="5">
        <v>0.497334</v>
      </c>
      <c r="L810" s="32" t="s">
        <v>15</v>
      </c>
      <c r="M810" s="32" t="s">
        <v>15</v>
      </c>
      <c r="N810" s="32" t="s">
        <v>15</v>
      </c>
      <c r="O810" s="32" t="s">
        <v>15</v>
      </c>
      <c r="P810" s="32" t="s">
        <v>60</v>
      </c>
      <c r="Q810" s="32" t="s">
        <v>15</v>
      </c>
      <c r="R810" s="32" t="s">
        <v>15</v>
      </c>
      <c r="S810" s="32" t="s">
        <v>15</v>
      </c>
      <c r="T810" s="6" t="s">
        <v>877</v>
      </c>
      <c r="U810" s="6" t="s">
        <v>204</v>
      </c>
    </row>
    <row r="811" spans="1:21" s="42" customFormat="1" x14ac:dyDescent="0.2">
      <c r="A811" s="7" t="s">
        <v>889</v>
      </c>
      <c r="B811" s="4" t="s">
        <v>14</v>
      </c>
      <c r="C811" s="33" t="s">
        <v>15</v>
      </c>
      <c r="D811" s="5">
        <v>9.4140000000000005E-3</v>
      </c>
      <c r="E811" s="5">
        <v>0.20813300000000001</v>
      </c>
      <c r="F811" s="5">
        <v>2.9479999999999999E-2</v>
      </c>
      <c r="G811" s="5">
        <v>1.9054000000000001E-2</v>
      </c>
      <c r="H811" s="5">
        <v>0.243753</v>
      </c>
      <c r="I811" s="5">
        <v>1.8534999999999999E-2</v>
      </c>
      <c r="J811" s="5">
        <v>0.19570000000000001</v>
      </c>
      <c r="K811" s="5">
        <v>0.49488900000000002</v>
      </c>
      <c r="L811" s="32" t="s">
        <v>15</v>
      </c>
      <c r="M811" s="32" t="s">
        <v>15</v>
      </c>
      <c r="N811" s="32" t="s">
        <v>15</v>
      </c>
      <c r="O811" s="32" t="s">
        <v>15</v>
      </c>
      <c r="P811" s="32" t="s">
        <v>60</v>
      </c>
      <c r="Q811" s="32" t="s">
        <v>15</v>
      </c>
      <c r="R811" s="32" t="s">
        <v>15</v>
      </c>
      <c r="S811" s="32" t="s">
        <v>15</v>
      </c>
      <c r="T811" s="6" t="s">
        <v>877</v>
      </c>
      <c r="U811" s="6" t="s">
        <v>204</v>
      </c>
    </row>
    <row r="812" spans="1:21" s="42" customFormat="1" x14ac:dyDescent="0.2">
      <c r="A812" s="7" t="s">
        <v>890</v>
      </c>
      <c r="B812" s="4" t="s">
        <v>14</v>
      </c>
      <c r="C812" s="33" t="s">
        <v>15</v>
      </c>
      <c r="D812" s="5">
        <v>0</v>
      </c>
      <c r="E812" s="5">
        <v>0.10645300000000001</v>
      </c>
      <c r="F812" s="5">
        <v>2.9385999999999999E-2</v>
      </c>
      <c r="G812" s="5">
        <v>1.3632999999999999E-2</v>
      </c>
      <c r="H812" s="5">
        <v>0.13581399999999999</v>
      </c>
      <c r="I812" s="5">
        <v>1.4017999999999999E-2</v>
      </c>
      <c r="J812" s="5">
        <v>0.277447</v>
      </c>
      <c r="K812" s="5">
        <v>0.50003399999999998</v>
      </c>
      <c r="L812" s="32" t="s">
        <v>15</v>
      </c>
      <c r="M812" s="32" t="s">
        <v>15</v>
      </c>
      <c r="N812" s="32" t="s">
        <v>15</v>
      </c>
      <c r="O812" s="32" t="s">
        <v>15</v>
      </c>
      <c r="P812" s="32" t="s">
        <v>15</v>
      </c>
      <c r="Q812" s="32" t="s">
        <v>15</v>
      </c>
      <c r="R812" s="32" t="s">
        <v>15</v>
      </c>
      <c r="S812" s="32" t="s">
        <v>60</v>
      </c>
      <c r="T812" s="6" t="s">
        <v>877</v>
      </c>
      <c r="U812" s="6" t="s">
        <v>204</v>
      </c>
    </row>
    <row r="813" spans="1:21" s="42" customFormat="1" x14ac:dyDescent="0.2">
      <c r="A813" s="7" t="s">
        <v>891</v>
      </c>
      <c r="B813" s="4" t="s">
        <v>14</v>
      </c>
      <c r="C813" s="33" t="s">
        <v>15</v>
      </c>
      <c r="D813" s="5">
        <v>9.979E-3</v>
      </c>
      <c r="E813" s="5">
        <v>7.8523999999999997E-2</v>
      </c>
      <c r="F813" s="5">
        <v>2.9345E-2</v>
      </c>
      <c r="G813" s="5">
        <v>1.7396999999999999E-2</v>
      </c>
      <c r="H813" s="5">
        <v>9.6291000000000002E-2</v>
      </c>
      <c r="I813" s="5">
        <v>1.5127E-2</v>
      </c>
      <c r="J813" s="5">
        <v>0.32825799999999999</v>
      </c>
      <c r="K813" s="5">
        <v>0.50671500000000003</v>
      </c>
      <c r="L813" s="32" t="s">
        <v>15</v>
      </c>
      <c r="M813" s="32" t="s">
        <v>15</v>
      </c>
      <c r="N813" s="32" t="s">
        <v>15</v>
      </c>
      <c r="O813" s="32" t="s">
        <v>15</v>
      </c>
      <c r="P813" s="32" t="s">
        <v>15</v>
      </c>
      <c r="Q813" s="32" t="s">
        <v>15</v>
      </c>
      <c r="R813" s="32" t="s">
        <v>15</v>
      </c>
      <c r="S813" s="32" t="s">
        <v>60</v>
      </c>
      <c r="T813" s="6" t="s">
        <v>877</v>
      </c>
      <c r="U813" s="6" t="s">
        <v>204</v>
      </c>
    </row>
    <row r="814" spans="1:21" s="42" customFormat="1" x14ac:dyDescent="0.2">
      <c r="A814" s="7" t="s">
        <v>892</v>
      </c>
      <c r="B814" s="4" t="s">
        <v>14</v>
      </c>
      <c r="C814" s="33" t="s">
        <v>15</v>
      </c>
      <c r="D814" s="5">
        <v>1.0919999999999999E-2</v>
      </c>
      <c r="E814" s="5">
        <v>0.19173399999999999</v>
      </c>
      <c r="F814" s="5">
        <v>2.9409000000000001E-2</v>
      </c>
      <c r="G814" s="5">
        <v>1.8615E-2</v>
      </c>
      <c r="H814" s="5">
        <v>0.22495399999999999</v>
      </c>
      <c r="I814" s="5">
        <v>2.0344999999999999E-2</v>
      </c>
      <c r="J814" s="5">
        <v>0.22816</v>
      </c>
      <c r="K814" s="5">
        <v>0.49579699999999999</v>
      </c>
      <c r="L814" s="32" t="s">
        <v>15</v>
      </c>
      <c r="M814" s="32" t="s">
        <v>15</v>
      </c>
      <c r="N814" s="32" t="s">
        <v>15</v>
      </c>
      <c r="O814" s="32" t="s">
        <v>15</v>
      </c>
      <c r="P814" s="32" t="s">
        <v>60</v>
      </c>
      <c r="Q814" s="32" t="s">
        <v>60</v>
      </c>
      <c r="R814" s="32" t="s">
        <v>15</v>
      </c>
      <c r="S814" s="32" t="s">
        <v>15</v>
      </c>
      <c r="T814" s="6" t="s">
        <v>877</v>
      </c>
      <c r="U814" s="6" t="s">
        <v>204</v>
      </c>
    </row>
    <row r="815" spans="1:21" s="42" customFormat="1" x14ac:dyDescent="0.2">
      <c r="A815" s="7" t="s">
        <v>893</v>
      </c>
      <c r="B815" s="4" t="s">
        <v>14</v>
      </c>
      <c r="C815" s="33" t="s">
        <v>15</v>
      </c>
      <c r="D815" s="5">
        <v>1.064E-2</v>
      </c>
      <c r="E815" s="5">
        <v>0.116406</v>
      </c>
      <c r="F815" s="5">
        <v>2.9295000000000002E-2</v>
      </c>
      <c r="G815" s="5">
        <v>1.5806000000000001E-2</v>
      </c>
      <c r="H815" s="5">
        <v>0.132766</v>
      </c>
      <c r="I815" s="5">
        <v>1.5872000000000001E-2</v>
      </c>
      <c r="J815" s="5">
        <v>0.25554199999999999</v>
      </c>
      <c r="K815" s="5">
        <v>0.507637</v>
      </c>
      <c r="L815" s="32" t="s">
        <v>15</v>
      </c>
      <c r="M815" s="32" t="s">
        <v>15</v>
      </c>
      <c r="N815" s="32" t="s">
        <v>15</v>
      </c>
      <c r="O815" s="32" t="s">
        <v>15</v>
      </c>
      <c r="P815" s="32" t="s">
        <v>15</v>
      </c>
      <c r="Q815" s="32" t="s">
        <v>15</v>
      </c>
      <c r="R815" s="32" t="s">
        <v>15</v>
      </c>
      <c r="S815" s="32" t="s">
        <v>60</v>
      </c>
      <c r="T815" s="6" t="s">
        <v>877</v>
      </c>
      <c r="U815" s="6" t="s">
        <v>204</v>
      </c>
    </row>
    <row r="816" spans="1:21" s="42" customFormat="1" x14ac:dyDescent="0.2">
      <c r="A816" s="7" t="s">
        <v>894</v>
      </c>
      <c r="B816" s="4" t="s">
        <v>14</v>
      </c>
      <c r="C816" s="33" t="s">
        <v>15</v>
      </c>
      <c r="D816" s="5">
        <v>7.1899999999999993E-3</v>
      </c>
      <c r="E816" s="5">
        <v>0.23063</v>
      </c>
      <c r="F816" s="5">
        <v>2.9408E-2</v>
      </c>
      <c r="G816" s="5">
        <v>2.0271999999999998E-2</v>
      </c>
      <c r="H816" s="5">
        <v>0.27265400000000001</v>
      </c>
      <c r="I816" s="5">
        <v>2.0719000000000001E-2</v>
      </c>
      <c r="J816" s="5">
        <v>0.15835099999999999</v>
      </c>
      <c r="K816" s="5">
        <v>0.51225500000000002</v>
      </c>
      <c r="L816" s="32" t="s">
        <v>15</v>
      </c>
      <c r="M816" s="32" t="s">
        <v>60</v>
      </c>
      <c r="N816" s="32" t="s">
        <v>15</v>
      </c>
      <c r="O816" s="32" t="s">
        <v>60</v>
      </c>
      <c r="P816" s="32" t="s">
        <v>60</v>
      </c>
      <c r="Q816" s="32" t="s">
        <v>60</v>
      </c>
      <c r="R816" s="32" t="s">
        <v>15</v>
      </c>
      <c r="S816" s="32" t="s">
        <v>60</v>
      </c>
      <c r="T816" s="6" t="s">
        <v>877</v>
      </c>
      <c r="U816" s="6" t="s">
        <v>204</v>
      </c>
    </row>
    <row r="817" spans="1:21" s="42" customFormat="1" x14ac:dyDescent="0.2">
      <c r="A817" s="7" t="s">
        <v>895</v>
      </c>
      <c r="B817" s="4" t="s">
        <v>14</v>
      </c>
      <c r="C817" s="33" t="s">
        <v>15</v>
      </c>
      <c r="D817" s="5">
        <v>8.4880000000000008E-3</v>
      </c>
      <c r="E817" s="5">
        <v>0.15353</v>
      </c>
      <c r="F817" s="5">
        <v>2.9312000000000001E-2</v>
      </c>
      <c r="G817" s="5">
        <v>2.1055000000000001E-2</v>
      </c>
      <c r="H817" s="5">
        <v>0.176812</v>
      </c>
      <c r="I817" s="5">
        <v>1.8641000000000001E-2</v>
      </c>
      <c r="J817" s="5">
        <v>0.23671600000000001</v>
      </c>
      <c r="K817" s="5">
        <v>0.49304100000000001</v>
      </c>
      <c r="L817" s="32" t="s">
        <v>15</v>
      </c>
      <c r="M817" s="32" t="s">
        <v>15</v>
      </c>
      <c r="N817" s="32" t="s">
        <v>15</v>
      </c>
      <c r="O817" s="32" t="s">
        <v>60</v>
      </c>
      <c r="P817" s="32" t="s">
        <v>15</v>
      </c>
      <c r="Q817" s="32" t="s">
        <v>15</v>
      </c>
      <c r="R817" s="32" t="s">
        <v>15</v>
      </c>
      <c r="S817" s="32" t="s">
        <v>15</v>
      </c>
      <c r="T817" s="6" t="s">
        <v>877</v>
      </c>
      <c r="U817" s="6" t="s">
        <v>204</v>
      </c>
    </row>
    <row r="818" spans="1:21" s="42" customFormat="1" x14ac:dyDescent="0.2">
      <c r="A818" s="7" t="s">
        <v>896</v>
      </c>
      <c r="B818" s="4" t="s">
        <v>14</v>
      </c>
      <c r="C818" s="33" t="s">
        <v>15</v>
      </c>
      <c r="D818" s="5">
        <v>1.2919999999999997E-2</v>
      </c>
      <c r="E818" s="5">
        <v>0.246612</v>
      </c>
      <c r="F818" s="5">
        <v>2.9374000000000001E-2</v>
      </c>
      <c r="G818" s="5">
        <v>1.9495999999999999E-2</v>
      </c>
      <c r="H818" s="5">
        <v>0.27958</v>
      </c>
      <c r="I818" s="5">
        <v>2.1292999999999999E-2</v>
      </c>
      <c r="J818" s="5">
        <v>0.143705</v>
      </c>
      <c r="K818" s="5">
        <v>0.51127</v>
      </c>
      <c r="L818" s="32" t="s">
        <v>15</v>
      </c>
      <c r="M818" s="32" t="s">
        <v>60</v>
      </c>
      <c r="N818" s="32" t="s">
        <v>15</v>
      </c>
      <c r="O818" s="32" t="s">
        <v>15</v>
      </c>
      <c r="P818" s="32" t="s">
        <v>60</v>
      </c>
      <c r="Q818" s="32" t="s">
        <v>60</v>
      </c>
      <c r="R818" s="32" t="s">
        <v>15</v>
      </c>
      <c r="S818" s="32" t="s">
        <v>60</v>
      </c>
      <c r="T818" s="6" t="s">
        <v>877</v>
      </c>
      <c r="U818" s="6" t="s">
        <v>204</v>
      </c>
    </row>
    <row r="819" spans="1:21" s="42" customFormat="1" x14ac:dyDescent="0.2">
      <c r="A819" s="7" t="s">
        <v>897</v>
      </c>
      <c r="B819" s="4" t="s">
        <v>14</v>
      </c>
      <c r="C819" s="33" t="s">
        <v>15</v>
      </c>
      <c r="D819" s="5">
        <v>9.8860000000000007E-3</v>
      </c>
      <c r="E819" s="5">
        <v>0.16769999999999999</v>
      </c>
      <c r="F819" s="5">
        <v>2.9398000000000001E-2</v>
      </c>
      <c r="G819" s="5">
        <v>2.2712E-2</v>
      </c>
      <c r="H819" s="5">
        <v>0.16164300000000001</v>
      </c>
      <c r="I819" s="5">
        <v>2.2662000000000002E-2</v>
      </c>
      <c r="J819" s="5">
        <v>0.19635</v>
      </c>
      <c r="K819" s="5">
        <v>0.51503500000000002</v>
      </c>
      <c r="L819" s="32" t="s">
        <v>15</v>
      </c>
      <c r="M819" s="32" t="s">
        <v>15</v>
      </c>
      <c r="N819" s="32" t="s">
        <v>15</v>
      </c>
      <c r="O819" s="32" t="s">
        <v>60</v>
      </c>
      <c r="P819" s="32" t="s">
        <v>15</v>
      </c>
      <c r="Q819" s="32" t="s">
        <v>60</v>
      </c>
      <c r="R819" s="32" t="s">
        <v>15</v>
      </c>
      <c r="S819" s="32" t="s">
        <v>60</v>
      </c>
      <c r="T819" s="6" t="s">
        <v>877</v>
      </c>
      <c r="U819" s="6" t="s">
        <v>204</v>
      </c>
    </row>
    <row r="820" spans="1:21" s="42" customFormat="1" x14ac:dyDescent="0.2">
      <c r="A820" s="7" t="s">
        <v>898</v>
      </c>
      <c r="B820" s="4" t="s">
        <v>14</v>
      </c>
      <c r="C820" s="33" t="s">
        <v>15</v>
      </c>
      <c r="D820" s="5">
        <v>0</v>
      </c>
      <c r="E820" s="5">
        <v>0.215918</v>
      </c>
      <c r="F820" s="5">
        <v>2.9329000000000001E-2</v>
      </c>
      <c r="G820" s="5">
        <v>2.0542000000000001E-2</v>
      </c>
      <c r="H820" s="5">
        <v>0.25651499999999999</v>
      </c>
      <c r="I820" s="5">
        <v>2.1999999999999999E-2</v>
      </c>
      <c r="J820" s="5">
        <v>0.181447</v>
      </c>
      <c r="K820" s="5">
        <v>0.49826799999999999</v>
      </c>
      <c r="L820" s="32" t="s">
        <v>15</v>
      </c>
      <c r="M820" s="32" t="s">
        <v>15</v>
      </c>
      <c r="N820" s="32" t="s">
        <v>15</v>
      </c>
      <c r="O820" s="32" t="s">
        <v>60</v>
      </c>
      <c r="P820" s="32" t="s">
        <v>60</v>
      </c>
      <c r="Q820" s="32" t="s">
        <v>60</v>
      </c>
      <c r="R820" s="32" t="s">
        <v>15</v>
      </c>
      <c r="S820" s="32" t="s">
        <v>15</v>
      </c>
      <c r="T820" s="6" t="s">
        <v>877</v>
      </c>
      <c r="U820" s="6" t="s">
        <v>204</v>
      </c>
    </row>
    <row r="821" spans="1:21" s="42" customFormat="1" x14ac:dyDescent="0.2">
      <c r="A821" s="7" t="s">
        <v>899</v>
      </c>
      <c r="B821" s="4" t="s">
        <v>14</v>
      </c>
      <c r="C821" s="33" t="s">
        <v>15</v>
      </c>
      <c r="D821" s="5">
        <v>8.3630000000000006E-3</v>
      </c>
      <c r="E821" s="5">
        <v>0.18648500000000001</v>
      </c>
      <c r="F821" s="5">
        <v>2.9319000000000001E-2</v>
      </c>
      <c r="G821" s="5">
        <v>1.5495E-2</v>
      </c>
      <c r="H821" s="5">
        <v>0.19492300000000001</v>
      </c>
      <c r="I821" s="5">
        <v>1.5796000000000001E-2</v>
      </c>
      <c r="J821" s="5">
        <v>0.177366</v>
      </c>
      <c r="K821" s="5">
        <v>0.50643199999999999</v>
      </c>
      <c r="L821" s="32" t="s">
        <v>15</v>
      </c>
      <c r="M821" s="32" t="s">
        <v>15</v>
      </c>
      <c r="N821" s="32" t="s">
        <v>15</v>
      </c>
      <c r="O821" s="32" t="s">
        <v>15</v>
      </c>
      <c r="P821" s="32" t="s">
        <v>60</v>
      </c>
      <c r="Q821" s="32" t="s">
        <v>15</v>
      </c>
      <c r="R821" s="32" t="s">
        <v>15</v>
      </c>
      <c r="S821" s="32" t="s">
        <v>60</v>
      </c>
      <c r="T821" s="6" t="s">
        <v>877</v>
      </c>
      <c r="U821" s="6" t="s">
        <v>204</v>
      </c>
    </row>
    <row r="822" spans="1:21" s="42" customFormat="1" x14ac:dyDescent="0.2">
      <c r="A822" s="7" t="s">
        <v>900</v>
      </c>
      <c r="B822" s="4" t="s">
        <v>14</v>
      </c>
      <c r="C822" s="33" t="s">
        <v>15</v>
      </c>
      <c r="D822" s="5">
        <v>3.4659999999999995E-3</v>
      </c>
      <c r="E822" s="5">
        <v>0.215361</v>
      </c>
      <c r="F822" s="5">
        <v>2.9385000000000001E-2</v>
      </c>
      <c r="G822" s="5">
        <v>1.857E-2</v>
      </c>
      <c r="H822" s="5">
        <v>0.2238</v>
      </c>
      <c r="I822" s="5">
        <v>1.9816E-2</v>
      </c>
      <c r="J822" s="5">
        <v>0.13817199999999999</v>
      </c>
      <c r="K822" s="5">
        <v>0.51026700000000003</v>
      </c>
      <c r="L822" s="32" t="s">
        <v>15</v>
      </c>
      <c r="M822" s="32" t="s">
        <v>15</v>
      </c>
      <c r="N822" s="32" t="s">
        <v>15</v>
      </c>
      <c r="O822" s="32" t="s">
        <v>15</v>
      </c>
      <c r="P822" s="32" t="s">
        <v>60</v>
      </c>
      <c r="Q822" s="32" t="s">
        <v>60</v>
      </c>
      <c r="R822" s="32" t="s">
        <v>15</v>
      </c>
      <c r="S822" s="32" t="s">
        <v>60</v>
      </c>
      <c r="T822" s="6" t="s">
        <v>877</v>
      </c>
      <c r="U822" s="6" t="s">
        <v>204</v>
      </c>
    </row>
    <row r="823" spans="1:21" s="42" customFormat="1" x14ac:dyDescent="0.2">
      <c r="A823" s="7" t="s">
        <v>901</v>
      </c>
      <c r="B823" s="4" t="s">
        <v>14</v>
      </c>
      <c r="C823" s="33" t="s">
        <v>15</v>
      </c>
      <c r="D823" s="5">
        <v>7.3340000000000002E-3</v>
      </c>
      <c r="E823" s="5">
        <v>4.0280999999999997E-2</v>
      </c>
      <c r="F823" s="5">
        <v>2.928E-2</v>
      </c>
      <c r="G823" s="5">
        <v>1.1520000000000001E-2</v>
      </c>
      <c r="H823" s="5">
        <v>6.5990999999999994E-2</v>
      </c>
      <c r="I823" s="5">
        <v>1.3726E-2</v>
      </c>
      <c r="J823" s="5">
        <v>0.35602600000000001</v>
      </c>
      <c r="K823" s="5">
        <v>0.495589</v>
      </c>
      <c r="L823" s="32" t="s">
        <v>15</v>
      </c>
      <c r="M823" s="32" t="s">
        <v>15</v>
      </c>
      <c r="N823" s="32" t="s">
        <v>15</v>
      </c>
      <c r="O823" s="32" t="s">
        <v>15</v>
      </c>
      <c r="P823" s="32" t="s">
        <v>15</v>
      </c>
      <c r="Q823" s="32" t="s">
        <v>15</v>
      </c>
      <c r="R823" s="32" t="s">
        <v>15</v>
      </c>
      <c r="S823" s="32" t="s">
        <v>15</v>
      </c>
      <c r="T823" s="6" t="s">
        <v>877</v>
      </c>
      <c r="U823" s="6" t="s">
        <v>204</v>
      </c>
    </row>
    <row r="824" spans="1:21" s="43" customFormat="1" x14ac:dyDescent="0.2">
      <c r="A824" s="26" t="s">
        <v>902</v>
      </c>
      <c r="B824" s="27" t="s">
        <v>14</v>
      </c>
      <c r="C824" s="33" t="s">
        <v>15</v>
      </c>
      <c r="D824" s="5">
        <v>4.1239999999999999E-2</v>
      </c>
      <c r="E824" s="28">
        <v>0.57794500000000004</v>
      </c>
      <c r="F824" s="28">
        <v>2.9617999999999998E-2</v>
      </c>
      <c r="G824" s="28">
        <v>3.4430000000000002E-2</v>
      </c>
      <c r="H824" s="28">
        <v>0.92791599999999996</v>
      </c>
      <c r="I824" s="28">
        <v>2.1725000000000001E-2</v>
      </c>
      <c r="J824" s="28">
        <v>6.8250000000000003E-3</v>
      </c>
      <c r="K824" s="28">
        <v>0.497359</v>
      </c>
      <c r="L824" s="32" t="s">
        <v>60</v>
      </c>
      <c r="M824" s="32" t="s">
        <v>60</v>
      </c>
      <c r="N824" s="32" t="s">
        <v>15</v>
      </c>
      <c r="O824" s="32" t="s">
        <v>60</v>
      </c>
      <c r="P824" s="32" t="s">
        <v>60</v>
      </c>
      <c r="Q824" s="32" t="s">
        <v>60</v>
      </c>
      <c r="R824" s="32" t="s">
        <v>15</v>
      </c>
      <c r="S824" s="32" t="s">
        <v>15</v>
      </c>
      <c r="T824" s="6" t="s">
        <v>877</v>
      </c>
      <c r="U824" s="6" t="s">
        <v>204</v>
      </c>
    </row>
    <row r="825" spans="1:21" s="42" customFormat="1" x14ac:dyDescent="0.2">
      <c r="A825" s="7" t="s">
        <v>903</v>
      </c>
      <c r="B825" s="4" t="s">
        <v>14</v>
      </c>
      <c r="C825" s="33" t="s">
        <v>15</v>
      </c>
      <c r="D825" s="5">
        <v>1.056E-2</v>
      </c>
      <c r="E825" s="5">
        <v>0.262403</v>
      </c>
      <c r="F825" s="5">
        <v>2.9402999999999999E-2</v>
      </c>
      <c r="G825" s="5">
        <v>2.3049E-2</v>
      </c>
      <c r="H825" s="5">
        <v>0.27545599999999998</v>
      </c>
      <c r="I825" s="5">
        <v>2.2372E-2</v>
      </c>
      <c r="J825" s="5">
        <v>0.115394</v>
      </c>
      <c r="K825" s="5">
        <v>0.49685400000000002</v>
      </c>
      <c r="L825" s="32" t="s">
        <v>15</v>
      </c>
      <c r="M825" s="32" t="s">
        <v>60</v>
      </c>
      <c r="N825" s="32" t="s">
        <v>15</v>
      </c>
      <c r="O825" s="32" t="s">
        <v>60</v>
      </c>
      <c r="P825" s="32" t="s">
        <v>60</v>
      </c>
      <c r="Q825" s="32" t="s">
        <v>60</v>
      </c>
      <c r="R825" s="32" t="s">
        <v>15</v>
      </c>
      <c r="S825" s="32" t="s">
        <v>15</v>
      </c>
      <c r="T825" s="6" t="s">
        <v>877</v>
      </c>
      <c r="U825" s="6" t="s">
        <v>204</v>
      </c>
    </row>
    <row r="826" spans="1:21" s="42" customFormat="1" x14ac:dyDescent="0.2">
      <c r="A826" s="7" t="s">
        <v>904</v>
      </c>
      <c r="B826" s="4" t="s">
        <v>14</v>
      </c>
      <c r="C826" s="33" t="s">
        <v>15</v>
      </c>
      <c r="D826" s="5">
        <v>9.8379999999999995E-3</v>
      </c>
      <c r="E826" s="5">
        <v>0.16836899999999999</v>
      </c>
      <c r="F826" s="5">
        <v>2.938E-2</v>
      </c>
      <c r="G826" s="5">
        <v>1.6809000000000001E-2</v>
      </c>
      <c r="H826" s="5">
        <v>0.178289</v>
      </c>
      <c r="I826" s="5">
        <v>2.0666E-2</v>
      </c>
      <c r="J826" s="5">
        <v>0.208399</v>
      </c>
      <c r="K826" s="5">
        <v>0.50368500000000005</v>
      </c>
      <c r="L826" s="32" t="s">
        <v>15</v>
      </c>
      <c r="M826" s="32" t="s">
        <v>15</v>
      </c>
      <c r="N826" s="32" t="s">
        <v>15</v>
      </c>
      <c r="O826" s="32" t="s">
        <v>15</v>
      </c>
      <c r="P826" s="32" t="s">
        <v>15</v>
      </c>
      <c r="Q826" s="32" t="s">
        <v>60</v>
      </c>
      <c r="R826" s="32" t="s">
        <v>15</v>
      </c>
      <c r="S826" s="32" t="s">
        <v>60</v>
      </c>
      <c r="T826" s="6" t="s">
        <v>877</v>
      </c>
      <c r="U826" s="6" t="s">
        <v>204</v>
      </c>
    </row>
    <row r="827" spans="1:21" s="42" customFormat="1" x14ac:dyDescent="0.2">
      <c r="A827" s="7" t="s">
        <v>905</v>
      </c>
      <c r="B827" s="4" t="s">
        <v>14</v>
      </c>
      <c r="C827" s="33" t="s">
        <v>15</v>
      </c>
      <c r="D827" s="5">
        <v>1.366E-2</v>
      </c>
      <c r="E827" s="5">
        <v>5.9075999999999997E-2</v>
      </c>
      <c r="F827" s="5">
        <v>2.9423999999999999E-2</v>
      </c>
      <c r="G827" s="5">
        <v>1.0741000000000001E-2</v>
      </c>
      <c r="H827" s="5">
        <v>6.5353999999999995E-2</v>
      </c>
      <c r="I827" s="5">
        <v>1.3688000000000001E-2</v>
      </c>
      <c r="J827" s="5">
        <v>0.33117799999999997</v>
      </c>
      <c r="K827" s="5">
        <v>0.495226</v>
      </c>
      <c r="L827" s="32" t="s">
        <v>15</v>
      </c>
      <c r="M827" s="32" t="s">
        <v>15</v>
      </c>
      <c r="N827" s="32" t="s">
        <v>15</v>
      </c>
      <c r="O827" s="32" t="s">
        <v>15</v>
      </c>
      <c r="P827" s="32" t="s">
        <v>15</v>
      </c>
      <c r="Q827" s="32" t="s">
        <v>15</v>
      </c>
      <c r="R827" s="32" t="s">
        <v>15</v>
      </c>
      <c r="S827" s="32" t="s">
        <v>15</v>
      </c>
      <c r="T827" s="6" t="s">
        <v>877</v>
      </c>
      <c r="U827" s="6" t="s">
        <v>204</v>
      </c>
    </row>
    <row r="828" spans="1:21" s="42" customFormat="1" x14ac:dyDescent="0.2">
      <c r="A828" s="7" t="s">
        <v>906</v>
      </c>
      <c r="B828" s="4" t="s">
        <v>14</v>
      </c>
      <c r="C828" s="33" t="s">
        <v>15</v>
      </c>
      <c r="D828" s="5">
        <v>1.091E-2</v>
      </c>
      <c r="E828" s="5">
        <v>0.12257800000000001</v>
      </c>
      <c r="F828" s="5">
        <v>2.9270999999999998E-2</v>
      </c>
      <c r="G828" s="5">
        <v>1.4893E-2</v>
      </c>
      <c r="H828" s="5">
        <v>0.143095</v>
      </c>
      <c r="I828" s="5">
        <v>1.8346999999999999E-2</v>
      </c>
      <c r="J828" s="5">
        <v>0.25265100000000001</v>
      </c>
      <c r="K828" s="5">
        <v>0.50329199999999996</v>
      </c>
      <c r="L828" s="32" t="s">
        <v>15</v>
      </c>
      <c r="M828" s="32" t="s">
        <v>15</v>
      </c>
      <c r="N828" s="32" t="s">
        <v>15</v>
      </c>
      <c r="O828" s="32" t="s">
        <v>15</v>
      </c>
      <c r="P828" s="32" t="s">
        <v>15</v>
      </c>
      <c r="Q828" s="32" t="s">
        <v>15</v>
      </c>
      <c r="R828" s="32" t="s">
        <v>15</v>
      </c>
      <c r="S828" s="32" t="s">
        <v>60</v>
      </c>
      <c r="T828" s="6" t="s">
        <v>877</v>
      </c>
      <c r="U828" s="6" t="s">
        <v>204</v>
      </c>
    </row>
    <row r="829" spans="1:21" s="42" customFormat="1" x14ac:dyDescent="0.2">
      <c r="A829" s="7" t="s">
        <v>907</v>
      </c>
      <c r="B829" s="4" t="s">
        <v>14</v>
      </c>
      <c r="C829" s="33" t="s">
        <v>15</v>
      </c>
      <c r="D829" s="5">
        <v>0</v>
      </c>
      <c r="E829" s="5">
        <v>0.15385599999999999</v>
      </c>
      <c r="F829" s="5">
        <v>2.9322999999999998E-2</v>
      </c>
      <c r="G829" s="5">
        <v>1.5228999999999999E-2</v>
      </c>
      <c r="H829" s="5">
        <v>0.15262600000000001</v>
      </c>
      <c r="I829" s="5">
        <v>1.7804E-2</v>
      </c>
      <c r="J829" s="5">
        <v>0.21521100000000001</v>
      </c>
      <c r="K829" s="5">
        <v>0.50036999999999998</v>
      </c>
      <c r="L829" s="32" t="s">
        <v>15</v>
      </c>
      <c r="M829" s="32" t="s">
        <v>15</v>
      </c>
      <c r="N829" s="32" t="s">
        <v>15</v>
      </c>
      <c r="O829" s="32" t="s">
        <v>15</v>
      </c>
      <c r="P829" s="32" t="s">
        <v>15</v>
      </c>
      <c r="Q829" s="32" t="s">
        <v>15</v>
      </c>
      <c r="R829" s="32" t="s">
        <v>15</v>
      </c>
      <c r="S829" s="32" t="s">
        <v>60</v>
      </c>
      <c r="T829" s="6" t="s">
        <v>877</v>
      </c>
      <c r="U829" s="6" t="s">
        <v>204</v>
      </c>
    </row>
    <row r="830" spans="1:21" s="42" customFormat="1" x14ac:dyDescent="0.2">
      <c r="A830" s="7" t="s">
        <v>908</v>
      </c>
      <c r="B830" s="4" t="s">
        <v>14</v>
      </c>
      <c r="C830" s="33" t="s">
        <v>15</v>
      </c>
      <c r="D830" s="5">
        <v>1.0869999999999999E-2</v>
      </c>
      <c r="E830" s="5">
        <v>0.196323</v>
      </c>
      <c r="F830" s="5">
        <v>2.9323999999999999E-2</v>
      </c>
      <c r="G830" s="5">
        <v>1.8946000000000001E-2</v>
      </c>
      <c r="H830" s="5">
        <v>0.19175600000000001</v>
      </c>
      <c r="I830" s="5">
        <v>2.0152E-2</v>
      </c>
      <c r="J830" s="5">
        <v>0.15315000000000001</v>
      </c>
      <c r="K830" s="5">
        <v>0.51047600000000004</v>
      </c>
      <c r="L830" s="32" t="s">
        <v>15</v>
      </c>
      <c r="M830" s="32" t="s">
        <v>15</v>
      </c>
      <c r="N830" s="32" t="s">
        <v>15</v>
      </c>
      <c r="O830" s="32" t="s">
        <v>15</v>
      </c>
      <c r="P830" s="32" t="s">
        <v>60</v>
      </c>
      <c r="Q830" s="32" t="s">
        <v>60</v>
      </c>
      <c r="R830" s="32" t="s">
        <v>15</v>
      </c>
      <c r="S830" s="32" t="s">
        <v>60</v>
      </c>
      <c r="T830" s="6" t="s">
        <v>877</v>
      </c>
      <c r="U830" s="6" t="s">
        <v>204</v>
      </c>
    </row>
    <row r="831" spans="1:21" s="42" customFormat="1" x14ac:dyDescent="0.2">
      <c r="A831" s="7" t="s">
        <v>909</v>
      </c>
      <c r="B831" s="4" t="s">
        <v>14</v>
      </c>
      <c r="C831" s="33" t="s">
        <v>15</v>
      </c>
      <c r="D831" s="5">
        <v>7.7660000000000003E-3</v>
      </c>
      <c r="E831" s="5">
        <v>8.4622000000000003E-2</v>
      </c>
      <c r="F831" s="5">
        <v>2.9312999999999999E-2</v>
      </c>
      <c r="G831" s="5">
        <v>1.4706E-2</v>
      </c>
      <c r="H831" s="5">
        <v>5.2464999999999998E-2</v>
      </c>
      <c r="I831" s="5">
        <v>1.3798E-2</v>
      </c>
      <c r="J831" s="5">
        <v>0.38401299999999999</v>
      </c>
      <c r="K831" s="5">
        <v>0.50039500000000003</v>
      </c>
      <c r="L831" s="32" t="s">
        <v>15</v>
      </c>
      <c r="M831" s="32" t="s">
        <v>15</v>
      </c>
      <c r="N831" s="32" t="s">
        <v>15</v>
      </c>
      <c r="O831" s="32" t="s">
        <v>15</v>
      </c>
      <c r="P831" s="32" t="s">
        <v>15</v>
      </c>
      <c r="Q831" s="32" t="s">
        <v>15</v>
      </c>
      <c r="R831" s="32" t="s">
        <v>15</v>
      </c>
      <c r="S831" s="32" t="s">
        <v>60</v>
      </c>
      <c r="T831" s="6" t="s">
        <v>877</v>
      </c>
      <c r="U831" s="6" t="s">
        <v>204</v>
      </c>
    </row>
    <row r="832" spans="1:21" s="42" customFormat="1" x14ac:dyDescent="0.2">
      <c r="A832" s="7" t="s">
        <v>910</v>
      </c>
      <c r="B832" s="4" t="s">
        <v>14</v>
      </c>
      <c r="C832" s="33" t="s">
        <v>15</v>
      </c>
      <c r="D832" s="5">
        <v>6.1440000000000002E-3</v>
      </c>
      <c r="E832" s="5">
        <v>6.8936999999999998E-2</v>
      </c>
      <c r="F832" s="5">
        <v>2.9363E-2</v>
      </c>
      <c r="G832" s="5">
        <v>1.5069000000000001E-2</v>
      </c>
      <c r="H832" s="5">
        <v>4.0654000000000003E-2</v>
      </c>
      <c r="I832" s="5">
        <v>1.2116999999999999E-2</v>
      </c>
      <c r="J832" s="5">
        <v>0.39712900000000001</v>
      </c>
      <c r="K832" s="5">
        <v>0.48580400000000001</v>
      </c>
      <c r="L832" s="32" t="s">
        <v>15</v>
      </c>
      <c r="M832" s="32" t="s">
        <v>15</v>
      </c>
      <c r="N832" s="32" t="s">
        <v>15</v>
      </c>
      <c r="O832" s="32" t="s">
        <v>15</v>
      </c>
      <c r="P832" s="32" t="s">
        <v>15</v>
      </c>
      <c r="Q832" s="32" t="s">
        <v>15</v>
      </c>
      <c r="R832" s="32" t="s">
        <v>15</v>
      </c>
      <c r="S832" s="32" t="s">
        <v>15</v>
      </c>
      <c r="T832" s="6" t="s">
        <v>877</v>
      </c>
      <c r="U832" s="6" t="s">
        <v>204</v>
      </c>
    </row>
    <row r="833" spans="1:21" s="42" customFormat="1" x14ac:dyDescent="0.2">
      <c r="A833" s="7" t="s">
        <v>911</v>
      </c>
      <c r="B833" s="4" t="s">
        <v>14</v>
      </c>
      <c r="C833" s="33" t="s">
        <v>15</v>
      </c>
      <c r="D833" s="5">
        <v>8.6339999999999993E-3</v>
      </c>
      <c r="E833" s="5">
        <v>0.117669</v>
      </c>
      <c r="F833" s="5">
        <v>2.9427999999999999E-2</v>
      </c>
      <c r="G833" s="5">
        <v>1.4782999999999999E-2</v>
      </c>
      <c r="H833" s="5">
        <v>0.131325</v>
      </c>
      <c r="I833" s="5">
        <v>1.4898E-2</v>
      </c>
      <c r="J833" s="5">
        <v>0.26034800000000002</v>
      </c>
      <c r="K833" s="5">
        <v>0.49644899999999997</v>
      </c>
      <c r="L833" s="32" t="s">
        <v>15</v>
      </c>
      <c r="M833" s="32" t="s">
        <v>15</v>
      </c>
      <c r="N833" s="32" t="s">
        <v>15</v>
      </c>
      <c r="O833" s="32" t="s">
        <v>15</v>
      </c>
      <c r="P833" s="32" t="s">
        <v>15</v>
      </c>
      <c r="Q833" s="32" t="s">
        <v>15</v>
      </c>
      <c r="R833" s="32" t="s">
        <v>15</v>
      </c>
      <c r="S833" s="32" t="s">
        <v>15</v>
      </c>
      <c r="T833" s="6" t="s">
        <v>877</v>
      </c>
      <c r="U833" s="6" t="s">
        <v>204</v>
      </c>
    </row>
    <row r="834" spans="1:21" s="42" customFormat="1" x14ac:dyDescent="0.2">
      <c r="A834" s="7" t="s">
        <v>912</v>
      </c>
      <c r="B834" s="4" t="s">
        <v>14</v>
      </c>
      <c r="C834" s="33" t="s">
        <v>15</v>
      </c>
      <c r="D834" s="5">
        <v>1.3729999999999999E-2</v>
      </c>
      <c r="E834" s="5">
        <v>0.10423300000000001</v>
      </c>
      <c r="F834" s="5">
        <v>2.9371999999999999E-2</v>
      </c>
      <c r="G834" s="5">
        <v>1.4727000000000001E-2</v>
      </c>
      <c r="H834" s="5">
        <v>0.11983199999999999</v>
      </c>
      <c r="I834" s="5">
        <v>1.2879E-2</v>
      </c>
      <c r="J834" s="5">
        <v>0.26965499999999998</v>
      </c>
      <c r="K834" s="5">
        <v>0.50790199999999996</v>
      </c>
      <c r="L834" s="32" t="s">
        <v>15</v>
      </c>
      <c r="M834" s="32" t="s">
        <v>15</v>
      </c>
      <c r="N834" s="32" t="s">
        <v>15</v>
      </c>
      <c r="O834" s="32" t="s">
        <v>15</v>
      </c>
      <c r="P834" s="32" t="s">
        <v>15</v>
      </c>
      <c r="Q834" s="32" t="s">
        <v>15</v>
      </c>
      <c r="R834" s="32" t="s">
        <v>15</v>
      </c>
      <c r="S834" s="32" t="s">
        <v>60</v>
      </c>
      <c r="T834" s="6" t="s">
        <v>877</v>
      </c>
      <c r="U834" s="6" t="s">
        <v>204</v>
      </c>
    </row>
    <row r="835" spans="1:21" s="42" customFormat="1" x14ac:dyDescent="0.2">
      <c r="A835" s="7" t="s">
        <v>913</v>
      </c>
      <c r="B835" s="4" t="s">
        <v>14</v>
      </c>
      <c r="C835" s="33" t="s">
        <v>15</v>
      </c>
      <c r="D835" s="5">
        <v>1.0049999999999998E-2</v>
      </c>
      <c r="E835" s="5">
        <v>0.20474800000000001</v>
      </c>
      <c r="F835" s="5">
        <v>2.9395999999999999E-2</v>
      </c>
      <c r="G835" s="5">
        <v>2.2815999999999999E-2</v>
      </c>
      <c r="H835" s="5">
        <v>0.20771100000000001</v>
      </c>
      <c r="I835" s="5">
        <v>2.3869000000000001E-2</v>
      </c>
      <c r="J835" s="5">
        <v>0.156639</v>
      </c>
      <c r="K835" s="5">
        <v>0.516822</v>
      </c>
      <c r="L835" s="32" t="s">
        <v>15</v>
      </c>
      <c r="M835" s="32" t="s">
        <v>15</v>
      </c>
      <c r="N835" s="32" t="s">
        <v>15</v>
      </c>
      <c r="O835" s="32" t="s">
        <v>60</v>
      </c>
      <c r="P835" s="32" t="s">
        <v>60</v>
      </c>
      <c r="Q835" s="32" t="s">
        <v>60</v>
      </c>
      <c r="R835" s="32" t="s">
        <v>15</v>
      </c>
      <c r="S835" s="32" t="s">
        <v>60</v>
      </c>
      <c r="T835" s="6" t="s">
        <v>914</v>
      </c>
      <c r="U835" s="6" t="s">
        <v>204</v>
      </c>
    </row>
    <row r="836" spans="1:21" s="42" customFormat="1" x14ac:dyDescent="0.2">
      <c r="A836" s="7" t="s">
        <v>915</v>
      </c>
      <c r="B836" s="4" t="s">
        <v>14</v>
      </c>
      <c r="C836" s="33" t="s">
        <v>15</v>
      </c>
      <c r="D836" s="5">
        <v>1.409E-2</v>
      </c>
      <c r="E836" s="5">
        <v>0.13410900000000001</v>
      </c>
      <c r="F836" s="5">
        <v>2.9492000000000001E-2</v>
      </c>
      <c r="G836" s="5">
        <v>1.6492E-2</v>
      </c>
      <c r="H836" s="5">
        <v>0.15192700000000001</v>
      </c>
      <c r="I836" s="5">
        <v>2.1061E-2</v>
      </c>
      <c r="J836" s="5">
        <v>0.23717099999999999</v>
      </c>
      <c r="K836" s="5">
        <v>0.50415299999999996</v>
      </c>
      <c r="L836" s="32" t="s">
        <v>15</v>
      </c>
      <c r="M836" s="32" t="s">
        <v>15</v>
      </c>
      <c r="N836" s="32" t="s">
        <v>15</v>
      </c>
      <c r="O836" s="32" t="s">
        <v>15</v>
      </c>
      <c r="P836" s="32" t="s">
        <v>15</v>
      </c>
      <c r="Q836" s="32" t="s">
        <v>60</v>
      </c>
      <c r="R836" s="32" t="s">
        <v>15</v>
      </c>
      <c r="S836" s="32" t="s">
        <v>60</v>
      </c>
      <c r="T836" s="6" t="s">
        <v>769</v>
      </c>
      <c r="U836" s="6" t="s">
        <v>204</v>
      </c>
    </row>
    <row r="837" spans="1:21" s="42" customFormat="1" x14ac:dyDescent="0.2">
      <c r="A837" s="7" t="s">
        <v>916</v>
      </c>
      <c r="B837" s="4" t="s">
        <v>14</v>
      </c>
      <c r="C837" s="33" t="s">
        <v>15</v>
      </c>
      <c r="D837" s="5">
        <v>1.2529999999999999E-2</v>
      </c>
      <c r="E837" s="5">
        <v>0.34882400000000002</v>
      </c>
      <c r="F837" s="5">
        <v>2.9347999999999999E-2</v>
      </c>
      <c r="G837" s="5">
        <v>2.7904000000000002E-2</v>
      </c>
      <c r="H837" s="5">
        <v>0.38348199999999999</v>
      </c>
      <c r="I837" s="5">
        <v>2.7397000000000001E-2</v>
      </c>
      <c r="J837" s="5">
        <v>3.1822999999999997E-2</v>
      </c>
      <c r="K837" s="5">
        <v>0.52304600000000001</v>
      </c>
      <c r="L837" s="32" t="s">
        <v>15</v>
      </c>
      <c r="M837" s="32" t="s">
        <v>60</v>
      </c>
      <c r="N837" s="32" t="s">
        <v>15</v>
      </c>
      <c r="O837" s="32" t="s">
        <v>60</v>
      </c>
      <c r="P837" s="32" t="s">
        <v>60</v>
      </c>
      <c r="Q837" s="32" t="s">
        <v>60</v>
      </c>
      <c r="R837" s="32" t="s">
        <v>15</v>
      </c>
      <c r="S837" s="32" t="s">
        <v>60</v>
      </c>
      <c r="T837" s="6" t="s">
        <v>914</v>
      </c>
      <c r="U837" s="6" t="s">
        <v>204</v>
      </c>
    </row>
    <row r="838" spans="1:21" s="42" customFormat="1" x14ac:dyDescent="0.2">
      <c r="A838" s="7" t="s">
        <v>917</v>
      </c>
      <c r="B838" s="4" t="s">
        <v>14</v>
      </c>
      <c r="C838" s="33" t="s">
        <v>15</v>
      </c>
      <c r="D838" s="5">
        <v>1.1339999999999999E-2</v>
      </c>
      <c r="E838" s="5">
        <v>0.222219</v>
      </c>
      <c r="F838" s="5">
        <v>2.9517000000000002E-2</v>
      </c>
      <c r="G838" s="5">
        <v>2.0629000000000002E-2</v>
      </c>
      <c r="H838" s="5">
        <v>0.22953599999999999</v>
      </c>
      <c r="I838" s="5">
        <v>2.3244000000000001E-2</v>
      </c>
      <c r="J838" s="5">
        <v>0.156168</v>
      </c>
      <c r="K838" s="5">
        <v>0.50523300000000004</v>
      </c>
      <c r="L838" s="32" t="s">
        <v>15</v>
      </c>
      <c r="M838" s="32" t="s">
        <v>15</v>
      </c>
      <c r="N838" s="32" t="s">
        <v>15</v>
      </c>
      <c r="O838" s="32" t="s">
        <v>60</v>
      </c>
      <c r="P838" s="32" t="s">
        <v>60</v>
      </c>
      <c r="Q838" s="32" t="s">
        <v>60</v>
      </c>
      <c r="R838" s="32" t="s">
        <v>15</v>
      </c>
      <c r="S838" s="32" t="s">
        <v>60</v>
      </c>
      <c r="T838" s="6" t="s">
        <v>914</v>
      </c>
      <c r="U838" s="6" t="s">
        <v>204</v>
      </c>
    </row>
    <row r="839" spans="1:21" s="42" customFormat="1" x14ac:dyDescent="0.2">
      <c r="A839" s="7" t="s">
        <v>918</v>
      </c>
      <c r="B839" s="4" t="s">
        <v>14</v>
      </c>
      <c r="C839" s="33" t="s">
        <v>15</v>
      </c>
      <c r="D839" s="5">
        <v>9.2940000000000002E-3</v>
      </c>
      <c r="E839" s="5">
        <v>0.159412</v>
      </c>
      <c r="F839" s="5">
        <v>2.9420999999999999E-2</v>
      </c>
      <c r="G839" s="5">
        <v>1.8905999999999999E-2</v>
      </c>
      <c r="H839" s="5">
        <v>0.151697</v>
      </c>
      <c r="I839" s="5">
        <v>2.3871E-2</v>
      </c>
      <c r="J839" s="5">
        <v>0.19365499999999999</v>
      </c>
      <c r="K839" s="5">
        <v>0.50772799999999996</v>
      </c>
      <c r="L839" s="32" t="s">
        <v>15</v>
      </c>
      <c r="M839" s="32" t="s">
        <v>15</v>
      </c>
      <c r="N839" s="32" t="s">
        <v>15</v>
      </c>
      <c r="O839" s="32" t="s">
        <v>15</v>
      </c>
      <c r="P839" s="32" t="s">
        <v>15</v>
      </c>
      <c r="Q839" s="32" t="s">
        <v>60</v>
      </c>
      <c r="R839" s="32" t="s">
        <v>15</v>
      </c>
      <c r="S839" s="32" t="s">
        <v>60</v>
      </c>
      <c r="T839" s="6" t="s">
        <v>914</v>
      </c>
      <c r="U839" s="6" t="s">
        <v>204</v>
      </c>
    </row>
    <row r="840" spans="1:21" s="42" customFormat="1" x14ac:dyDescent="0.2">
      <c r="A840" s="7" t="s">
        <v>919</v>
      </c>
      <c r="B840" s="4" t="s">
        <v>14</v>
      </c>
      <c r="C840" s="33" t="s">
        <v>15</v>
      </c>
      <c r="D840" s="5">
        <v>1.0200000000000001E-2</v>
      </c>
      <c r="E840" s="5">
        <v>0.106643</v>
      </c>
      <c r="F840" s="5">
        <v>2.9489999999999999E-2</v>
      </c>
      <c r="G840" s="5">
        <v>1.4799E-2</v>
      </c>
      <c r="H840" s="5">
        <v>0.11114499999999999</v>
      </c>
      <c r="I840" s="5">
        <v>1.8615E-2</v>
      </c>
      <c r="J840" s="5">
        <v>0.262741</v>
      </c>
      <c r="K840" s="5">
        <v>0.50442900000000002</v>
      </c>
      <c r="L840" s="32" t="s">
        <v>15</v>
      </c>
      <c r="M840" s="32" t="s">
        <v>15</v>
      </c>
      <c r="N840" s="32" t="s">
        <v>15</v>
      </c>
      <c r="O840" s="32" t="s">
        <v>15</v>
      </c>
      <c r="P840" s="32" t="s">
        <v>15</v>
      </c>
      <c r="Q840" s="32" t="s">
        <v>15</v>
      </c>
      <c r="R840" s="32" t="s">
        <v>15</v>
      </c>
      <c r="S840" s="32" t="s">
        <v>60</v>
      </c>
      <c r="T840" s="6" t="s">
        <v>914</v>
      </c>
      <c r="U840" s="6" t="s">
        <v>204</v>
      </c>
    </row>
    <row r="841" spans="1:21" s="42" customFormat="1" x14ac:dyDescent="0.2">
      <c r="A841" s="7" t="s">
        <v>920</v>
      </c>
      <c r="B841" s="4" t="s">
        <v>14</v>
      </c>
      <c r="C841" s="33" t="s">
        <v>15</v>
      </c>
      <c r="D841" s="5">
        <v>1.0360000000000001E-2</v>
      </c>
      <c r="E841" s="5">
        <v>9.4390000000000002E-2</v>
      </c>
      <c r="F841" s="5">
        <v>2.9465999999999999E-2</v>
      </c>
      <c r="G841" s="5">
        <v>1.4893999999999999E-2</v>
      </c>
      <c r="H841" s="5">
        <v>9.2763999999999999E-2</v>
      </c>
      <c r="I841" s="5">
        <v>1.9882E-2</v>
      </c>
      <c r="J841" s="5">
        <v>0.27257900000000002</v>
      </c>
      <c r="K841" s="5">
        <v>0.49915500000000002</v>
      </c>
      <c r="L841" s="32" t="s">
        <v>15</v>
      </c>
      <c r="M841" s="32" t="s">
        <v>15</v>
      </c>
      <c r="N841" s="32" t="s">
        <v>15</v>
      </c>
      <c r="O841" s="32" t="s">
        <v>15</v>
      </c>
      <c r="P841" s="32" t="s">
        <v>15</v>
      </c>
      <c r="Q841" s="32" t="s">
        <v>60</v>
      </c>
      <c r="R841" s="32" t="s">
        <v>15</v>
      </c>
      <c r="S841" s="32" t="s">
        <v>60</v>
      </c>
      <c r="T841" s="6" t="s">
        <v>914</v>
      </c>
      <c r="U841" s="6" t="s">
        <v>204</v>
      </c>
    </row>
    <row r="842" spans="1:21" s="42" customFormat="1" x14ac:dyDescent="0.2">
      <c r="A842" s="7" t="s">
        <v>921</v>
      </c>
      <c r="B842" s="4" t="s">
        <v>14</v>
      </c>
      <c r="C842" s="33" t="s">
        <v>15</v>
      </c>
      <c r="D842" s="5">
        <v>6.6E-3</v>
      </c>
      <c r="E842" s="5">
        <v>0.213114</v>
      </c>
      <c r="F842" s="5">
        <v>2.9391E-2</v>
      </c>
      <c r="G842" s="5">
        <v>2.5822000000000001E-2</v>
      </c>
      <c r="H842" s="5">
        <v>0.22949800000000001</v>
      </c>
      <c r="I842" s="5">
        <v>2.4969000000000002E-2</v>
      </c>
      <c r="J842" s="5">
        <v>0.14654200000000001</v>
      </c>
      <c r="K842" s="5">
        <v>0.52364500000000003</v>
      </c>
      <c r="L842" s="32" t="s">
        <v>15</v>
      </c>
      <c r="M842" s="32" t="s">
        <v>15</v>
      </c>
      <c r="N842" s="32" t="s">
        <v>15</v>
      </c>
      <c r="O842" s="32" t="s">
        <v>60</v>
      </c>
      <c r="P842" s="32" t="s">
        <v>60</v>
      </c>
      <c r="Q842" s="32" t="s">
        <v>60</v>
      </c>
      <c r="R842" s="32" t="s">
        <v>15</v>
      </c>
      <c r="S842" s="32" t="s">
        <v>60</v>
      </c>
      <c r="T842" s="6" t="s">
        <v>772</v>
      </c>
      <c r="U842" s="6" t="s">
        <v>204</v>
      </c>
    </row>
    <row r="843" spans="1:21" s="42" customFormat="1" x14ac:dyDescent="0.2">
      <c r="A843" s="7" t="s">
        <v>922</v>
      </c>
      <c r="B843" s="4" t="s">
        <v>14</v>
      </c>
      <c r="C843" s="33" t="s">
        <v>15</v>
      </c>
      <c r="D843" s="5">
        <v>6.5869999999999991E-3</v>
      </c>
      <c r="E843" s="5">
        <v>0.107</v>
      </c>
      <c r="F843" s="5">
        <v>2.9399999999999999E-2</v>
      </c>
      <c r="G843" s="5">
        <v>1.2841E-2</v>
      </c>
      <c r="H843" s="5">
        <v>9.2913999999999997E-2</v>
      </c>
      <c r="I843" s="5">
        <v>1.5691E-2</v>
      </c>
      <c r="J843" s="5">
        <v>0.27193499999999998</v>
      </c>
      <c r="K843" s="5">
        <v>0.50064900000000001</v>
      </c>
      <c r="L843" s="32" t="s">
        <v>15</v>
      </c>
      <c r="M843" s="32" t="s">
        <v>15</v>
      </c>
      <c r="N843" s="32" t="s">
        <v>15</v>
      </c>
      <c r="O843" s="32" t="s">
        <v>15</v>
      </c>
      <c r="P843" s="32" t="s">
        <v>15</v>
      </c>
      <c r="Q843" s="32" t="s">
        <v>15</v>
      </c>
      <c r="R843" s="32" t="s">
        <v>15</v>
      </c>
      <c r="S843" s="32" t="s">
        <v>60</v>
      </c>
      <c r="T843" s="6" t="s">
        <v>914</v>
      </c>
      <c r="U843" s="6" t="s">
        <v>204</v>
      </c>
    </row>
    <row r="844" spans="1:21" s="42" customFormat="1" x14ac:dyDescent="0.2">
      <c r="A844" s="7" t="s">
        <v>923</v>
      </c>
      <c r="B844" s="4" t="s">
        <v>14</v>
      </c>
      <c r="C844" s="33" t="s">
        <v>15</v>
      </c>
      <c r="D844" s="5">
        <v>9.9590000000000008E-3</v>
      </c>
      <c r="E844" s="5">
        <v>9.0339000000000003E-2</v>
      </c>
      <c r="F844" s="5">
        <v>2.9515E-2</v>
      </c>
      <c r="G844" s="5">
        <v>1.4355E-2</v>
      </c>
      <c r="H844" s="5">
        <v>8.7887000000000007E-2</v>
      </c>
      <c r="I844" s="5">
        <v>1.7892999999999999E-2</v>
      </c>
      <c r="J844" s="5">
        <v>0.28207300000000002</v>
      </c>
      <c r="K844" s="5">
        <v>0.49557699999999999</v>
      </c>
      <c r="L844" s="32" t="s">
        <v>15</v>
      </c>
      <c r="M844" s="32" t="s">
        <v>15</v>
      </c>
      <c r="N844" s="32" t="s">
        <v>15</v>
      </c>
      <c r="O844" s="32" t="s">
        <v>15</v>
      </c>
      <c r="P844" s="32" t="s">
        <v>15</v>
      </c>
      <c r="Q844" s="32" t="s">
        <v>15</v>
      </c>
      <c r="R844" s="32" t="s">
        <v>15</v>
      </c>
      <c r="S844" s="32" t="s">
        <v>15</v>
      </c>
      <c r="T844" s="6" t="s">
        <v>914</v>
      </c>
      <c r="U844" s="6" t="s">
        <v>204</v>
      </c>
    </row>
    <row r="845" spans="1:21" s="42" customFormat="1" x14ac:dyDescent="0.2">
      <c r="A845" s="7" t="s">
        <v>924</v>
      </c>
      <c r="B845" s="4" t="s">
        <v>14</v>
      </c>
      <c r="C845" s="33" t="s">
        <v>15</v>
      </c>
      <c r="D845" s="5">
        <v>1.2449999999999999E-2</v>
      </c>
      <c r="E845" s="5">
        <v>4.6449999999999998E-2</v>
      </c>
      <c r="F845" s="5">
        <v>2.9377E-2</v>
      </c>
      <c r="G845" s="5">
        <v>1.3507E-2</v>
      </c>
      <c r="H845" s="5">
        <v>6.5533999999999995E-2</v>
      </c>
      <c r="I845" s="5">
        <v>1.5313999999999999E-2</v>
      </c>
      <c r="J845" s="5">
        <v>0.34482499999999999</v>
      </c>
      <c r="K845" s="5">
        <v>0.49119000000000002</v>
      </c>
      <c r="L845" s="32" t="s">
        <v>15</v>
      </c>
      <c r="M845" s="32" t="s">
        <v>15</v>
      </c>
      <c r="N845" s="32" t="s">
        <v>15</v>
      </c>
      <c r="O845" s="32" t="s">
        <v>15</v>
      </c>
      <c r="P845" s="32" t="s">
        <v>15</v>
      </c>
      <c r="Q845" s="32" t="s">
        <v>15</v>
      </c>
      <c r="R845" s="32" t="s">
        <v>15</v>
      </c>
      <c r="S845" s="32" t="s">
        <v>15</v>
      </c>
      <c r="T845" s="6" t="s">
        <v>769</v>
      </c>
      <c r="U845" s="6" t="s">
        <v>204</v>
      </c>
    </row>
    <row r="846" spans="1:21" s="42" customFormat="1" x14ac:dyDescent="0.2">
      <c r="A846" s="7" t="s">
        <v>925</v>
      </c>
      <c r="B846" s="4" t="s">
        <v>14</v>
      </c>
      <c r="C846" s="33" t="s">
        <v>15</v>
      </c>
      <c r="D846" s="5">
        <v>0</v>
      </c>
      <c r="E846" s="5">
        <v>0.11393200000000001</v>
      </c>
      <c r="F846" s="5">
        <v>2.9472999999999999E-2</v>
      </c>
      <c r="G846" s="5">
        <v>1.5318E-2</v>
      </c>
      <c r="H846" s="5">
        <v>0.10500900000000001</v>
      </c>
      <c r="I846" s="5">
        <v>2.1274000000000001E-2</v>
      </c>
      <c r="J846" s="5">
        <v>0.30962200000000001</v>
      </c>
      <c r="K846" s="5">
        <v>0.49604599999999999</v>
      </c>
      <c r="L846" s="32" t="s">
        <v>15</v>
      </c>
      <c r="M846" s="32" t="s">
        <v>15</v>
      </c>
      <c r="N846" s="32" t="s">
        <v>15</v>
      </c>
      <c r="O846" s="32" t="s">
        <v>15</v>
      </c>
      <c r="P846" s="32" t="s">
        <v>15</v>
      </c>
      <c r="Q846" s="32" t="s">
        <v>60</v>
      </c>
      <c r="R846" s="32" t="s">
        <v>15</v>
      </c>
      <c r="S846" s="32" t="s">
        <v>15</v>
      </c>
      <c r="T846" s="6" t="s">
        <v>914</v>
      </c>
      <c r="U846" s="6" t="s">
        <v>204</v>
      </c>
    </row>
    <row r="847" spans="1:21" s="42" customFormat="1" x14ac:dyDescent="0.2">
      <c r="A847" s="7" t="s">
        <v>926</v>
      </c>
      <c r="B847" s="4" t="s">
        <v>14</v>
      </c>
      <c r="C847" s="33" t="s">
        <v>15</v>
      </c>
      <c r="D847" s="5">
        <v>1.1970000000000001E-2</v>
      </c>
      <c r="E847" s="5">
        <v>7.9238000000000003E-2</v>
      </c>
      <c r="F847" s="5">
        <v>2.9433000000000001E-2</v>
      </c>
      <c r="G847" s="5">
        <v>2.1281000000000001E-2</v>
      </c>
      <c r="H847" s="5">
        <v>8.584E-2</v>
      </c>
      <c r="I847" s="5">
        <v>2.2193999999999998E-2</v>
      </c>
      <c r="J847" s="5">
        <v>0.32145400000000002</v>
      </c>
      <c r="K847" s="5">
        <v>0.48674200000000001</v>
      </c>
      <c r="L847" s="32" t="s">
        <v>15</v>
      </c>
      <c r="M847" s="32" t="s">
        <v>15</v>
      </c>
      <c r="N847" s="32" t="s">
        <v>15</v>
      </c>
      <c r="O847" s="32" t="s">
        <v>60</v>
      </c>
      <c r="P847" s="32" t="s">
        <v>15</v>
      </c>
      <c r="Q847" s="32" t="s">
        <v>60</v>
      </c>
      <c r="R847" s="32" t="s">
        <v>15</v>
      </c>
      <c r="S847" s="32" t="s">
        <v>15</v>
      </c>
      <c r="T847" s="6" t="s">
        <v>914</v>
      </c>
      <c r="U847" s="6" t="s">
        <v>204</v>
      </c>
    </row>
    <row r="848" spans="1:21" s="42" customFormat="1" x14ac:dyDescent="0.2">
      <c r="A848" s="7" t="s">
        <v>927</v>
      </c>
      <c r="B848" s="4" t="s">
        <v>14</v>
      </c>
      <c r="C848" s="33" t="s">
        <v>15</v>
      </c>
      <c r="D848" s="5">
        <v>1.0880000000000001E-2</v>
      </c>
      <c r="E848" s="5">
        <v>0.131967</v>
      </c>
      <c r="F848" s="5">
        <v>2.9481E-2</v>
      </c>
      <c r="G848" s="5">
        <v>1.5726E-2</v>
      </c>
      <c r="H848" s="5">
        <v>0.143433</v>
      </c>
      <c r="I848" s="5">
        <v>1.8364999999999999E-2</v>
      </c>
      <c r="J848" s="5">
        <v>0.26252900000000001</v>
      </c>
      <c r="K848" s="5">
        <v>0.49953799999999998</v>
      </c>
      <c r="L848" s="32" t="s">
        <v>15</v>
      </c>
      <c r="M848" s="32" t="s">
        <v>15</v>
      </c>
      <c r="N848" s="32" t="s">
        <v>15</v>
      </c>
      <c r="O848" s="32" t="s">
        <v>15</v>
      </c>
      <c r="P848" s="32" t="s">
        <v>15</v>
      </c>
      <c r="Q848" s="32" t="s">
        <v>15</v>
      </c>
      <c r="R848" s="32" t="s">
        <v>15</v>
      </c>
      <c r="S848" s="32" t="s">
        <v>60</v>
      </c>
      <c r="T848" s="6" t="s">
        <v>914</v>
      </c>
      <c r="U848" s="6" t="s">
        <v>204</v>
      </c>
    </row>
    <row r="849" spans="1:21" s="42" customFormat="1" x14ac:dyDescent="0.2">
      <c r="A849" s="7" t="s">
        <v>928</v>
      </c>
      <c r="B849" s="4" t="s">
        <v>14</v>
      </c>
      <c r="C849" s="33" t="s">
        <v>15</v>
      </c>
      <c r="D849" s="5">
        <v>8.4580000000000002E-3</v>
      </c>
      <c r="E849" s="5">
        <v>9.4010999999999997E-2</v>
      </c>
      <c r="F849" s="5">
        <v>2.9408E-2</v>
      </c>
      <c r="G849" s="5">
        <v>1.5602E-2</v>
      </c>
      <c r="H849" s="5">
        <v>8.7473999999999996E-2</v>
      </c>
      <c r="I849" s="5">
        <v>1.9812E-2</v>
      </c>
      <c r="J849" s="5">
        <v>0.28131200000000001</v>
      </c>
      <c r="K849" s="5">
        <v>0.50286299999999995</v>
      </c>
      <c r="L849" s="32" t="s">
        <v>15</v>
      </c>
      <c r="M849" s="32" t="s">
        <v>15</v>
      </c>
      <c r="N849" s="32" t="s">
        <v>15</v>
      </c>
      <c r="O849" s="32" t="s">
        <v>15</v>
      </c>
      <c r="P849" s="32" t="s">
        <v>15</v>
      </c>
      <c r="Q849" s="32" t="s">
        <v>60</v>
      </c>
      <c r="R849" s="32" t="s">
        <v>15</v>
      </c>
      <c r="S849" s="32" t="s">
        <v>60</v>
      </c>
      <c r="T849" s="6" t="s">
        <v>914</v>
      </c>
      <c r="U849" s="6" t="s">
        <v>204</v>
      </c>
    </row>
    <row r="850" spans="1:21" s="42" customFormat="1" x14ac:dyDescent="0.2">
      <c r="A850" s="7" t="s">
        <v>929</v>
      </c>
      <c r="B850" s="4" t="s">
        <v>14</v>
      </c>
      <c r="C850" s="33" t="s">
        <v>15</v>
      </c>
      <c r="D850" s="5">
        <v>9.6989999999999993E-3</v>
      </c>
      <c r="E850" s="5">
        <v>0.129277</v>
      </c>
      <c r="F850" s="5">
        <v>2.9548000000000001E-2</v>
      </c>
      <c r="G850" s="5">
        <v>1.9304999999999999E-2</v>
      </c>
      <c r="H850" s="5">
        <v>0.112055</v>
      </c>
      <c r="I850" s="5">
        <v>1.985E-2</v>
      </c>
      <c r="J850" s="5">
        <v>0.23014599999999999</v>
      </c>
      <c r="K850" s="5">
        <v>0.511266</v>
      </c>
      <c r="L850" s="32" t="s">
        <v>15</v>
      </c>
      <c r="M850" s="32" t="s">
        <v>15</v>
      </c>
      <c r="N850" s="32" t="s">
        <v>15</v>
      </c>
      <c r="O850" s="32" t="s">
        <v>15</v>
      </c>
      <c r="P850" s="32" t="s">
        <v>15</v>
      </c>
      <c r="Q850" s="32" t="s">
        <v>60</v>
      </c>
      <c r="R850" s="32" t="s">
        <v>15</v>
      </c>
      <c r="S850" s="32" t="s">
        <v>60</v>
      </c>
      <c r="T850" s="6" t="s">
        <v>914</v>
      </c>
      <c r="U850" s="6" t="s">
        <v>204</v>
      </c>
    </row>
    <row r="851" spans="1:21" s="42" customFormat="1" x14ac:dyDescent="0.2">
      <c r="A851" s="7" t="s">
        <v>930</v>
      </c>
      <c r="B851" s="4" t="s">
        <v>14</v>
      </c>
      <c r="C851" s="33" t="s">
        <v>15</v>
      </c>
      <c r="D851" s="5">
        <v>1.171E-2</v>
      </c>
      <c r="E851" s="5">
        <v>0.20773900000000001</v>
      </c>
      <c r="F851" s="5">
        <v>2.9536E-2</v>
      </c>
      <c r="G851" s="5">
        <v>1.8804000000000001E-2</v>
      </c>
      <c r="H851" s="5">
        <v>0.228244</v>
      </c>
      <c r="I851" s="5">
        <v>2.181E-2</v>
      </c>
      <c r="J851" s="5">
        <v>0.18739500000000001</v>
      </c>
      <c r="K851" s="5">
        <v>0.50681500000000002</v>
      </c>
      <c r="L851" s="32" t="s">
        <v>15</v>
      </c>
      <c r="M851" s="32" t="s">
        <v>15</v>
      </c>
      <c r="N851" s="32" t="s">
        <v>15</v>
      </c>
      <c r="O851" s="32" t="s">
        <v>15</v>
      </c>
      <c r="P851" s="32" t="s">
        <v>60</v>
      </c>
      <c r="Q851" s="32" t="s">
        <v>60</v>
      </c>
      <c r="R851" s="32" t="s">
        <v>15</v>
      </c>
      <c r="S851" s="32" t="s">
        <v>60</v>
      </c>
      <c r="T851" s="6" t="s">
        <v>914</v>
      </c>
      <c r="U851" s="6" t="s">
        <v>204</v>
      </c>
    </row>
    <row r="852" spans="1:21" s="42" customFormat="1" x14ac:dyDescent="0.2">
      <c r="A852" s="4" t="s">
        <v>931</v>
      </c>
      <c r="B852" s="4" t="s">
        <v>56</v>
      </c>
      <c r="C852" s="33" t="s">
        <v>60</v>
      </c>
      <c r="D852" s="5">
        <v>9.7699999999999992E-3</v>
      </c>
      <c r="E852" s="5">
        <v>0.14762900000000001</v>
      </c>
      <c r="F852" s="5">
        <v>2.9499000000000001E-2</v>
      </c>
      <c r="G852" s="5">
        <v>1.7479000000000001E-2</v>
      </c>
      <c r="H852" s="5">
        <v>0.14638000000000001</v>
      </c>
      <c r="I852" s="5">
        <v>1.7864999999999999E-2</v>
      </c>
      <c r="J852" s="5">
        <v>0.20860799999999999</v>
      </c>
      <c r="K852" s="5">
        <v>0.512822</v>
      </c>
      <c r="L852" s="32" t="s">
        <v>15</v>
      </c>
      <c r="M852" s="32" t="s">
        <v>15</v>
      </c>
      <c r="N852" s="32" t="s">
        <v>15</v>
      </c>
      <c r="O852" s="32" t="s">
        <v>15</v>
      </c>
      <c r="P852" s="32" t="s">
        <v>15</v>
      </c>
      <c r="Q852" s="32" t="s">
        <v>15</v>
      </c>
      <c r="R852" s="32" t="s">
        <v>15</v>
      </c>
      <c r="S852" s="32" t="s">
        <v>60</v>
      </c>
      <c r="T852" s="6" t="s">
        <v>844</v>
      </c>
      <c r="U852" s="6" t="s">
        <v>204</v>
      </c>
    </row>
    <row r="853" spans="1:21" s="42" customFormat="1" x14ac:dyDescent="0.2">
      <c r="A853" s="4" t="s">
        <v>932</v>
      </c>
      <c r="B853" s="4" t="s">
        <v>56</v>
      </c>
      <c r="C853" s="33" t="s">
        <v>60</v>
      </c>
      <c r="D853" s="5">
        <v>8.3219999999999995E-3</v>
      </c>
      <c r="E853" s="5">
        <v>0.141517</v>
      </c>
      <c r="F853" s="5">
        <v>2.9443E-2</v>
      </c>
      <c r="G853" s="5">
        <v>1.9002999999999999E-2</v>
      </c>
      <c r="H853" s="5">
        <v>0.12973499999999999</v>
      </c>
      <c r="I853" s="5">
        <v>1.8473E-2</v>
      </c>
      <c r="J853" s="5">
        <v>0.22953200000000001</v>
      </c>
      <c r="K853" s="5">
        <v>0.51312599999999997</v>
      </c>
      <c r="L853" s="32" t="s">
        <v>15</v>
      </c>
      <c r="M853" s="32" t="s">
        <v>15</v>
      </c>
      <c r="N853" s="32" t="s">
        <v>15</v>
      </c>
      <c r="O853" s="32" t="s">
        <v>15</v>
      </c>
      <c r="P853" s="32" t="s">
        <v>15</v>
      </c>
      <c r="Q853" s="32" t="s">
        <v>15</v>
      </c>
      <c r="R853" s="32" t="s">
        <v>15</v>
      </c>
      <c r="S853" s="32" t="s">
        <v>60</v>
      </c>
      <c r="T853" s="6" t="s">
        <v>471</v>
      </c>
      <c r="U853" s="6" t="s">
        <v>204</v>
      </c>
    </row>
    <row r="854" spans="1:21" s="42" customFormat="1" x14ac:dyDescent="0.2">
      <c r="A854" s="4" t="s">
        <v>933</v>
      </c>
      <c r="B854" s="4" t="s">
        <v>56</v>
      </c>
      <c r="C854" s="33" t="s">
        <v>60</v>
      </c>
      <c r="D854" s="5">
        <v>1.1890000000000001E-2</v>
      </c>
      <c r="E854" s="5">
        <v>9.4482999999999998E-2</v>
      </c>
      <c r="F854" s="5">
        <v>2.9527999999999999E-2</v>
      </c>
      <c r="G854" s="5">
        <v>1.536E-2</v>
      </c>
      <c r="H854" s="5">
        <v>9.2651999999999998E-2</v>
      </c>
      <c r="I854" s="5">
        <v>1.6494999999999999E-2</v>
      </c>
      <c r="J854" s="5">
        <v>0.30008800000000002</v>
      </c>
      <c r="K854" s="5">
        <v>0.50696799999999997</v>
      </c>
      <c r="L854" s="32" t="s">
        <v>15</v>
      </c>
      <c r="M854" s="32" t="s">
        <v>15</v>
      </c>
      <c r="N854" s="32" t="s">
        <v>15</v>
      </c>
      <c r="O854" s="32" t="s">
        <v>15</v>
      </c>
      <c r="P854" s="32" t="s">
        <v>15</v>
      </c>
      <c r="Q854" s="32" t="s">
        <v>15</v>
      </c>
      <c r="R854" s="32" t="s">
        <v>15</v>
      </c>
      <c r="S854" s="32" t="s">
        <v>60</v>
      </c>
      <c r="T854" s="6" t="s">
        <v>471</v>
      </c>
      <c r="U854" s="6" t="s">
        <v>204</v>
      </c>
    </row>
    <row r="855" spans="1:21" s="42" customFormat="1" x14ac:dyDescent="0.2">
      <c r="A855" s="4" t="s">
        <v>934</v>
      </c>
      <c r="B855" s="4" t="s">
        <v>56</v>
      </c>
      <c r="C855" s="33" t="s">
        <v>60</v>
      </c>
      <c r="D855" s="5">
        <v>6.979E-3</v>
      </c>
      <c r="E855" s="5">
        <v>7.5770000000000004E-2</v>
      </c>
      <c r="F855" s="5">
        <v>2.9467E-2</v>
      </c>
      <c r="G855" s="5">
        <v>1.5171E-2</v>
      </c>
      <c r="H855" s="5">
        <v>9.3357999999999997E-2</v>
      </c>
      <c r="I855" s="5">
        <v>1.6567999999999999E-2</v>
      </c>
      <c r="J855" s="5">
        <v>0.30552800000000002</v>
      </c>
      <c r="K855" s="5">
        <v>0.50664900000000002</v>
      </c>
      <c r="L855" s="32" t="s">
        <v>15</v>
      </c>
      <c r="M855" s="32" t="s">
        <v>15</v>
      </c>
      <c r="N855" s="32" t="s">
        <v>15</v>
      </c>
      <c r="O855" s="32" t="s">
        <v>15</v>
      </c>
      <c r="P855" s="32" t="s">
        <v>15</v>
      </c>
      <c r="Q855" s="32" t="s">
        <v>15</v>
      </c>
      <c r="R855" s="32" t="s">
        <v>15</v>
      </c>
      <c r="S855" s="32" t="s">
        <v>60</v>
      </c>
      <c r="T855" s="6" t="s">
        <v>471</v>
      </c>
      <c r="U855" s="6" t="s">
        <v>204</v>
      </c>
    </row>
    <row r="856" spans="1:21" s="42" customFormat="1" x14ac:dyDescent="0.2">
      <c r="A856" s="4" t="s">
        <v>935</v>
      </c>
      <c r="B856" s="4" t="s">
        <v>56</v>
      </c>
      <c r="C856" s="33" t="s">
        <v>60</v>
      </c>
      <c r="D856" s="5">
        <v>1.0739999999999998E-2</v>
      </c>
      <c r="E856" s="5">
        <v>8.0866999999999994E-2</v>
      </c>
      <c r="F856" s="5">
        <v>2.9520000000000001E-2</v>
      </c>
      <c r="G856" s="5">
        <v>1.8540999999999998E-2</v>
      </c>
      <c r="H856" s="5">
        <v>6.5432000000000004E-2</v>
      </c>
      <c r="I856" s="5">
        <v>2.0178999999999999E-2</v>
      </c>
      <c r="J856" s="5">
        <v>0.32042599999999999</v>
      </c>
      <c r="K856" s="5">
        <v>0.50609800000000005</v>
      </c>
      <c r="L856" s="32" t="s">
        <v>15</v>
      </c>
      <c r="M856" s="32" t="s">
        <v>15</v>
      </c>
      <c r="N856" s="32" t="s">
        <v>15</v>
      </c>
      <c r="O856" s="32" t="s">
        <v>15</v>
      </c>
      <c r="P856" s="32" t="s">
        <v>15</v>
      </c>
      <c r="Q856" s="32" t="s">
        <v>60</v>
      </c>
      <c r="R856" s="32" t="s">
        <v>15</v>
      </c>
      <c r="S856" s="32" t="s">
        <v>60</v>
      </c>
      <c r="T856" s="6" t="s">
        <v>471</v>
      </c>
      <c r="U856" s="6" t="s">
        <v>204</v>
      </c>
    </row>
    <row r="857" spans="1:21" s="42" customFormat="1" x14ac:dyDescent="0.2">
      <c r="A857" s="4" t="s">
        <v>936</v>
      </c>
      <c r="B857" s="4" t="s">
        <v>56</v>
      </c>
      <c r="C857" s="33" t="s">
        <v>60</v>
      </c>
      <c r="D857" s="5">
        <v>6.5370000000000003E-3</v>
      </c>
      <c r="E857" s="5">
        <v>9.0997999999999996E-2</v>
      </c>
      <c r="F857" s="5">
        <v>2.9302000000000002E-2</v>
      </c>
      <c r="G857" s="5">
        <v>1.4331999999999999E-2</v>
      </c>
      <c r="H857" s="5">
        <v>9.5764000000000002E-2</v>
      </c>
      <c r="I857" s="5">
        <v>1.6316000000000001E-2</v>
      </c>
      <c r="J857" s="5">
        <v>0.28118100000000001</v>
      </c>
      <c r="K857" s="5">
        <v>0.49495899999999998</v>
      </c>
      <c r="L857" s="32" t="s">
        <v>15</v>
      </c>
      <c r="M857" s="32" t="s">
        <v>15</v>
      </c>
      <c r="N857" s="32" t="s">
        <v>15</v>
      </c>
      <c r="O857" s="32" t="s">
        <v>15</v>
      </c>
      <c r="P857" s="32" t="s">
        <v>15</v>
      </c>
      <c r="Q857" s="32" t="s">
        <v>15</v>
      </c>
      <c r="R857" s="32" t="s">
        <v>15</v>
      </c>
      <c r="S857" s="32" t="s">
        <v>15</v>
      </c>
      <c r="T857" s="6" t="s">
        <v>798</v>
      </c>
      <c r="U857" s="6" t="s">
        <v>204</v>
      </c>
    </row>
    <row r="858" spans="1:21" s="42" customFormat="1" x14ac:dyDescent="0.2">
      <c r="A858" s="4" t="s">
        <v>937</v>
      </c>
      <c r="B858" s="4" t="s">
        <v>56</v>
      </c>
      <c r="C858" s="33" t="s">
        <v>60</v>
      </c>
      <c r="D858" s="5">
        <v>9.9939999999999994E-3</v>
      </c>
      <c r="E858" s="5">
        <v>0.21226600000000001</v>
      </c>
      <c r="F858" s="5">
        <v>2.9354000000000002E-2</v>
      </c>
      <c r="G858" s="5">
        <v>2.3618E-2</v>
      </c>
      <c r="H858" s="5">
        <v>0.21582899999999999</v>
      </c>
      <c r="I858" s="5">
        <v>2.1325E-2</v>
      </c>
      <c r="J858" s="5">
        <v>0.15151899999999999</v>
      </c>
      <c r="K858" s="5">
        <v>0.52203900000000003</v>
      </c>
      <c r="L858" s="32" t="s">
        <v>15</v>
      </c>
      <c r="M858" s="32" t="s">
        <v>15</v>
      </c>
      <c r="N858" s="32" t="s">
        <v>15</v>
      </c>
      <c r="O858" s="32" t="s">
        <v>60</v>
      </c>
      <c r="P858" s="32" t="s">
        <v>60</v>
      </c>
      <c r="Q858" s="32" t="s">
        <v>60</v>
      </c>
      <c r="R858" s="32" t="s">
        <v>15</v>
      </c>
      <c r="S858" s="32" t="s">
        <v>60</v>
      </c>
      <c r="T858" s="6" t="s">
        <v>471</v>
      </c>
      <c r="U858" s="6" t="s">
        <v>204</v>
      </c>
    </row>
    <row r="859" spans="1:21" s="42" customFormat="1" x14ac:dyDescent="0.2">
      <c r="A859" s="4" t="s">
        <v>938</v>
      </c>
      <c r="B859" s="4" t="s">
        <v>56</v>
      </c>
      <c r="C859" s="33" t="s">
        <v>60</v>
      </c>
      <c r="D859" s="5">
        <v>1.9089999999999999E-2</v>
      </c>
      <c r="E859" s="5">
        <v>9.5845E-2</v>
      </c>
      <c r="F859" s="5">
        <v>2.9411E-2</v>
      </c>
      <c r="G859" s="5">
        <v>2.6426999999999999E-2</v>
      </c>
      <c r="H859" s="5">
        <v>0.105142</v>
      </c>
      <c r="I859" s="5">
        <v>2.3258000000000001E-2</v>
      </c>
      <c r="J859" s="5">
        <v>0.29412199999999999</v>
      </c>
      <c r="K859" s="5">
        <v>0.48391499999999998</v>
      </c>
      <c r="L859" s="32" t="s">
        <v>15</v>
      </c>
      <c r="M859" s="32" t="s">
        <v>15</v>
      </c>
      <c r="N859" s="32" t="s">
        <v>15</v>
      </c>
      <c r="O859" s="32" t="s">
        <v>60</v>
      </c>
      <c r="P859" s="32" t="s">
        <v>15</v>
      </c>
      <c r="Q859" s="32" t="s">
        <v>60</v>
      </c>
      <c r="R859" s="32" t="s">
        <v>15</v>
      </c>
      <c r="S859" s="32" t="s">
        <v>15</v>
      </c>
      <c r="T859" s="6" t="s">
        <v>471</v>
      </c>
      <c r="U859" s="6" t="s">
        <v>204</v>
      </c>
    </row>
    <row r="860" spans="1:21" s="42" customFormat="1" x14ac:dyDescent="0.2">
      <c r="A860" s="4" t="s">
        <v>939</v>
      </c>
      <c r="B860" s="4" t="s">
        <v>56</v>
      </c>
      <c r="C860" s="33" t="s">
        <v>60</v>
      </c>
      <c r="D860" s="5">
        <v>5.468999999999999E-3</v>
      </c>
      <c r="E860" s="5">
        <v>0.17311000000000001</v>
      </c>
      <c r="F860" s="5">
        <v>2.9388999999999998E-2</v>
      </c>
      <c r="G860" s="5">
        <v>1.7410999999999999E-2</v>
      </c>
      <c r="H860" s="5">
        <v>0.18647</v>
      </c>
      <c r="I860" s="5">
        <v>2.0184000000000001E-2</v>
      </c>
      <c r="J860" s="5">
        <v>0.19950999999999999</v>
      </c>
      <c r="K860" s="5">
        <v>0.50781799999999999</v>
      </c>
      <c r="L860" s="32" t="s">
        <v>15</v>
      </c>
      <c r="M860" s="32" t="s">
        <v>15</v>
      </c>
      <c r="N860" s="32" t="s">
        <v>15</v>
      </c>
      <c r="O860" s="32" t="s">
        <v>15</v>
      </c>
      <c r="P860" s="32" t="s">
        <v>60</v>
      </c>
      <c r="Q860" s="32" t="s">
        <v>60</v>
      </c>
      <c r="R860" s="32" t="s">
        <v>15</v>
      </c>
      <c r="S860" s="32" t="s">
        <v>60</v>
      </c>
      <c r="T860" s="6" t="s">
        <v>471</v>
      </c>
      <c r="U860" s="6" t="s">
        <v>204</v>
      </c>
    </row>
    <row r="861" spans="1:21" s="42" customFormat="1" x14ac:dyDescent="0.2">
      <c r="A861" s="4" t="s">
        <v>940</v>
      </c>
      <c r="B861" s="4" t="s">
        <v>56</v>
      </c>
      <c r="C861" s="33" t="s">
        <v>60</v>
      </c>
      <c r="D861" s="5">
        <v>1.3460000000000001E-2</v>
      </c>
      <c r="E861" s="5">
        <v>0.13691600000000001</v>
      </c>
      <c r="F861" s="5">
        <v>2.9495E-2</v>
      </c>
      <c r="G861" s="5">
        <v>1.6771000000000001E-2</v>
      </c>
      <c r="H861" s="5">
        <v>0.13230700000000001</v>
      </c>
      <c r="I861" s="5">
        <v>2.0920999999999999E-2</v>
      </c>
      <c r="J861" s="5">
        <v>0.22924</v>
      </c>
      <c r="K861" s="5">
        <v>0.50383199999999995</v>
      </c>
      <c r="L861" s="32" t="s">
        <v>15</v>
      </c>
      <c r="M861" s="32" t="s">
        <v>15</v>
      </c>
      <c r="N861" s="32" t="s">
        <v>15</v>
      </c>
      <c r="O861" s="32" t="s">
        <v>15</v>
      </c>
      <c r="P861" s="32" t="s">
        <v>15</v>
      </c>
      <c r="Q861" s="32" t="s">
        <v>60</v>
      </c>
      <c r="R861" s="32" t="s">
        <v>15</v>
      </c>
      <c r="S861" s="32" t="s">
        <v>60</v>
      </c>
      <c r="T861" s="6" t="s">
        <v>471</v>
      </c>
      <c r="U861" s="6" t="s">
        <v>204</v>
      </c>
    </row>
    <row r="862" spans="1:21" s="42" customFormat="1" x14ac:dyDescent="0.2">
      <c r="A862" s="4" t="s">
        <v>941</v>
      </c>
      <c r="B862" s="4" t="s">
        <v>56</v>
      </c>
      <c r="C862" s="33" t="s">
        <v>60</v>
      </c>
      <c r="D862" s="5">
        <v>4.2130000000000001E-2</v>
      </c>
      <c r="E862" s="5">
        <v>0.14591999999999999</v>
      </c>
      <c r="F862" s="5">
        <v>2.9537999999999998E-2</v>
      </c>
      <c r="G862" s="5">
        <v>1.8331E-2</v>
      </c>
      <c r="H862" s="5">
        <v>0.126051</v>
      </c>
      <c r="I862" s="5">
        <v>1.8093999999999999E-2</v>
      </c>
      <c r="J862" s="5">
        <v>0.29629100000000003</v>
      </c>
      <c r="K862" s="5">
        <v>0.48737599999999998</v>
      </c>
      <c r="L862" s="32" t="s">
        <v>60</v>
      </c>
      <c r="M862" s="32" t="s">
        <v>15</v>
      </c>
      <c r="N862" s="32" t="s">
        <v>15</v>
      </c>
      <c r="O862" s="32" t="s">
        <v>15</v>
      </c>
      <c r="P862" s="32" t="s">
        <v>15</v>
      </c>
      <c r="Q862" s="32" t="s">
        <v>15</v>
      </c>
      <c r="R862" s="32" t="s">
        <v>15</v>
      </c>
      <c r="S862" s="32" t="s">
        <v>15</v>
      </c>
      <c r="T862" s="6" t="s">
        <v>471</v>
      </c>
      <c r="U862" s="6" t="s">
        <v>204</v>
      </c>
    </row>
    <row r="863" spans="1:21" s="42" customFormat="1" x14ac:dyDescent="0.2">
      <c r="A863" s="4" t="s">
        <v>942</v>
      </c>
      <c r="B863" s="4" t="s">
        <v>56</v>
      </c>
      <c r="C863" s="33" t="s">
        <v>60</v>
      </c>
      <c r="D863" s="5">
        <v>9.8809999999999992E-3</v>
      </c>
      <c r="E863" s="5">
        <v>0.15434800000000001</v>
      </c>
      <c r="F863" s="5">
        <v>2.9467E-2</v>
      </c>
      <c r="G863" s="5">
        <v>1.6062E-2</v>
      </c>
      <c r="H863" s="5">
        <v>0.16076199999999999</v>
      </c>
      <c r="I863" s="5">
        <v>1.5862000000000001E-2</v>
      </c>
      <c r="J863" s="5">
        <v>0.209038</v>
      </c>
      <c r="K863" s="5">
        <v>0.51184799999999997</v>
      </c>
      <c r="L863" s="32" t="s">
        <v>15</v>
      </c>
      <c r="M863" s="32" t="s">
        <v>15</v>
      </c>
      <c r="N863" s="32" t="s">
        <v>15</v>
      </c>
      <c r="O863" s="32" t="s">
        <v>15</v>
      </c>
      <c r="P863" s="32" t="s">
        <v>15</v>
      </c>
      <c r="Q863" s="32" t="s">
        <v>15</v>
      </c>
      <c r="R863" s="32" t="s">
        <v>15</v>
      </c>
      <c r="S863" s="32" t="s">
        <v>60</v>
      </c>
      <c r="T863" s="6" t="s">
        <v>798</v>
      </c>
      <c r="U863" s="6" t="s">
        <v>204</v>
      </c>
    </row>
    <row r="864" spans="1:21" s="42" customFormat="1" x14ac:dyDescent="0.2">
      <c r="A864" s="4" t="s">
        <v>943</v>
      </c>
      <c r="B864" s="4" t="s">
        <v>56</v>
      </c>
      <c r="C864" s="33" t="s">
        <v>60</v>
      </c>
      <c r="D864" s="5">
        <v>5.5669999999999999E-3</v>
      </c>
      <c r="E864" s="5">
        <v>0.19931399999999999</v>
      </c>
      <c r="F864" s="5">
        <v>2.9534999999999999E-2</v>
      </c>
      <c r="G864" s="5">
        <v>1.8034000000000001E-2</v>
      </c>
      <c r="H864" s="5">
        <v>0.19270599999999999</v>
      </c>
      <c r="I864" s="5">
        <v>1.7003000000000001E-2</v>
      </c>
      <c r="J864" s="5">
        <v>0.14982599999999999</v>
      </c>
      <c r="K864" s="5">
        <v>0.51347500000000001</v>
      </c>
      <c r="L864" s="32" t="s">
        <v>15</v>
      </c>
      <c r="M864" s="32" t="s">
        <v>15</v>
      </c>
      <c r="N864" s="32" t="s">
        <v>15</v>
      </c>
      <c r="O864" s="32" t="s">
        <v>15</v>
      </c>
      <c r="P864" s="32" t="s">
        <v>60</v>
      </c>
      <c r="Q864" s="32" t="s">
        <v>15</v>
      </c>
      <c r="R864" s="32" t="s">
        <v>15</v>
      </c>
      <c r="S864" s="32" t="s">
        <v>60</v>
      </c>
      <c r="T864" s="6" t="s">
        <v>877</v>
      </c>
      <c r="U864" s="6" t="s">
        <v>204</v>
      </c>
    </row>
    <row r="865" spans="1:21" s="42" customFormat="1" x14ac:dyDescent="0.2">
      <c r="A865" s="4" t="s">
        <v>944</v>
      </c>
      <c r="B865" s="4" t="s">
        <v>56</v>
      </c>
      <c r="C865" s="33" t="s">
        <v>60</v>
      </c>
      <c r="D865" s="5">
        <v>8.5310000000000004E-3</v>
      </c>
      <c r="E865" s="5">
        <v>0.146869</v>
      </c>
      <c r="F865" s="5">
        <v>2.9513000000000001E-2</v>
      </c>
      <c r="G865" s="5">
        <v>3.2750000000000001E-2</v>
      </c>
      <c r="H865" s="5">
        <v>0.130719</v>
      </c>
      <c r="I865" s="5">
        <v>3.2009000000000003E-2</v>
      </c>
      <c r="J865" s="5">
        <v>0.224803</v>
      </c>
      <c r="K865" s="5">
        <v>0.48147600000000002</v>
      </c>
      <c r="L865" s="32" t="s">
        <v>15</v>
      </c>
      <c r="M865" s="32" t="s">
        <v>15</v>
      </c>
      <c r="N865" s="32" t="s">
        <v>15</v>
      </c>
      <c r="O865" s="32" t="s">
        <v>60</v>
      </c>
      <c r="P865" s="32" t="s">
        <v>15</v>
      </c>
      <c r="Q865" s="32" t="s">
        <v>60</v>
      </c>
      <c r="R865" s="32" t="s">
        <v>15</v>
      </c>
      <c r="S865" s="32" t="s">
        <v>15</v>
      </c>
      <c r="T865" s="6" t="s">
        <v>846</v>
      </c>
      <c r="U865" s="6" t="s">
        <v>204</v>
      </c>
    </row>
    <row r="866" spans="1:21" s="42" customFormat="1" x14ac:dyDescent="0.2">
      <c r="A866" s="4" t="s">
        <v>945</v>
      </c>
      <c r="B866" s="4" t="s">
        <v>56</v>
      </c>
      <c r="C866" s="33" t="s">
        <v>60</v>
      </c>
      <c r="D866" s="5">
        <v>1.1240000000000002E-2</v>
      </c>
      <c r="E866" s="5">
        <v>8.1568000000000002E-2</v>
      </c>
      <c r="F866" s="5">
        <v>2.9464000000000001E-2</v>
      </c>
      <c r="G866" s="5">
        <v>1.2540000000000001E-2</v>
      </c>
      <c r="H866" s="5">
        <v>0.102102</v>
      </c>
      <c r="I866" s="5">
        <v>1.669E-2</v>
      </c>
      <c r="J866" s="5">
        <v>0.30163899999999999</v>
      </c>
      <c r="K866" s="5">
        <v>0.50098799999999999</v>
      </c>
      <c r="L866" s="32" t="s">
        <v>15</v>
      </c>
      <c r="M866" s="32" t="s">
        <v>15</v>
      </c>
      <c r="N866" s="32" t="s">
        <v>15</v>
      </c>
      <c r="O866" s="32" t="s">
        <v>15</v>
      </c>
      <c r="P866" s="32" t="s">
        <v>15</v>
      </c>
      <c r="Q866" s="32" t="s">
        <v>15</v>
      </c>
      <c r="R866" s="32" t="s">
        <v>15</v>
      </c>
      <c r="S866" s="32" t="s">
        <v>60</v>
      </c>
      <c r="T866" s="6" t="s">
        <v>877</v>
      </c>
      <c r="U866" s="6" t="s">
        <v>204</v>
      </c>
    </row>
    <row r="867" spans="1:21" s="42" customFormat="1" x14ac:dyDescent="0.2">
      <c r="A867" s="4" t="s">
        <v>946</v>
      </c>
      <c r="B867" s="4" t="s">
        <v>56</v>
      </c>
      <c r="C867" s="33" t="s">
        <v>60</v>
      </c>
      <c r="D867" s="5">
        <v>0</v>
      </c>
      <c r="E867" s="5">
        <v>0.248198</v>
      </c>
      <c r="F867" s="5">
        <v>2.9430999999999999E-2</v>
      </c>
      <c r="G867" s="5">
        <v>2.2030000000000001E-2</v>
      </c>
      <c r="H867" s="5">
        <v>0.29414200000000001</v>
      </c>
      <c r="I867" s="5">
        <v>2.2345E-2</v>
      </c>
      <c r="J867" s="5">
        <v>0.14635999999999999</v>
      </c>
      <c r="K867" s="5">
        <v>0.499836</v>
      </c>
      <c r="L867" s="32" t="s">
        <v>15</v>
      </c>
      <c r="M867" s="32" t="s">
        <v>60</v>
      </c>
      <c r="N867" s="32" t="s">
        <v>15</v>
      </c>
      <c r="O867" s="32" t="s">
        <v>60</v>
      </c>
      <c r="P867" s="32" t="s">
        <v>60</v>
      </c>
      <c r="Q867" s="32" t="s">
        <v>60</v>
      </c>
      <c r="R867" s="32" t="s">
        <v>15</v>
      </c>
      <c r="S867" s="32" t="s">
        <v>60</v>
      </c>
      <c r="T867" s="6" t="s">
        <v>877</v>
      </c>
      <c r="U867" s="6" t="s">
        <v>204</v>
      </c>
    </row>
    <row r="868" spans="1:21" s="42" customFormat="1" x14ac:dyDescent="0.2">
      <c r="A868" s="4" t="s">
        <v>947</v>
      </c>
      <c r="B868" s="4" t="s">
        <v>56</v>
      </c>
      <c r="C868" s="33" t="s">
        <v>60</v>
      </c>
      <c r="D868" s="5">
        <v>7.9620000000000003E-3</v>
      </c>
      <c r="E868" s="5">
        <v>0.133717</v>
      </c>
      <c r="F868" s="5">
        <v>2.9482999999999999E-2</v>
      </c>
      <c r="G868" s="5">
        <v>1.4093E-2</v>
      </c>
      <c r="H868" s="5">
        <v>0.15125</v>
      </c>
      <c r="I868" s="5">
        <v>1.4104E-2</v>
      </c>
      <c r="J868" s="5">
        <v>0.250309</v>
      </c>
      <c r="K868" s="5">
        <v>0.496064</v>
      </c>
      <c r="L868" s="32" t="s">
        <v>15</v>
      </c>
      <c r="M868" s="32" t="s">
        <v>15</v>
      </c>
      <c r="N868" s="32" t="s">
        <v>15</v>
      </c>
      <c r="O868" s="32" t="s">
        <v>15</v>
      </c>
      <c r="P868" s="32" t="s">
        <v>15</v>
      </c>
      <c r="Q868" s="32" t="s">
        <v>15</v>
      </c>
      <c r="R868" s="32" t="s">
        <v>15</v>
      </c>
      <c r="S868" s="32" t="s">
        <v>15</v>
      </c>
      <c r="T868" s="6" t="s">
        <v>877</v>
      </c>
      <c r="U868" s="6" t="s">
        <v>204</v>
      </c>
    </row>
    <row r="869" spans="1:21" s="42" customFormat="1" x14ac:dyDescent="0.2">
      <c r="A869" s="4" t="s">
        <v>948</v>
      </c>
      <c r="B869" s="4" t="s">
        <v>56</v>
      </c>
      <c r="C869" s="33" t="s">
        <v>60</v>
      </c>
      <c r="D869" s="5">
        <v>1.6469999999999999E-2</v>
      </c>
      <c r="E869" s="5">
        <v>0.13406999999999999</v>
      </c>
      <c r="F869" s="5">
        <v>2.9461999999999999E-2</v>
      </c>
      <c r="G869" s="5">
        <v>1.5011999999999999E-2</v>
      </c>
      <c r="H869" s="5">
        <v>0.15499299999999999</v>
      </c>
      <c r="I869" s="5">
        <v>1.6358999999999999E-2</v>
      </c>
      <c r="J869" s="5">
        <v>0.240365</v>
      </c>
      <c r="K869" s="5">
        <v>0.50734800000000002</v>
      </c>
      <c r="L869" s="32" t="s">
        <v>15</v>
      </c>
      <c r="M869" s="32" t="s">
        <v>15</v>
      </c>
      <c r="N869" s="32" t="s">
        <v>15</v>
      </c>
      <c r="O869" s="32" t="s">
        <v>15</v>
      </c>
      <c r="P869" s="32" t="s">
        <v>15</v>
      </c>
      <c r="Q869" s="32" t="s">
        <v>15</v>
      </c>
      <c r="R869" s="32" t="s">
        <v>15</v>
      </c>
      <c r="S869" s="32" t="s">
        <v>60</v>
      </c>
      <c r="T869" s="6" t="s">
        <v>877</v>
      </c>
      <c r="U869" s="6" t="s">
        <v>204</v>
      </c>
    </row>
    <row r="870" spans="1:21" s="42" customFormat="1" x14ac:dyDescent="0.2">
      <c r="A870" s="4" t="s">
        <v>949</v>
      </c>
      <c r="B870" s="4" t="s">
        <v>56</v>
      </c>
      <c r="C870" s="33" t="s">
        <v>60</v>
      </c>
      <c r="D870" s="5">
        <v>5.4159999999999998E-3</v>
      </c>
      <c r="E870" s="5">
        <v>0.174511</v>
      </c>
      <c r="F870" s="5">
        <v>2.9389999999999999E-2</v>
      </c>
      <c r="G870" s="5">
        <v>1.5266999999999999E-2</v>
      </c>
      <c r="H870" s="5">
        <v>0.21604599999999999</v>
      </c>
      <c r="I870" s="5">
        <v>1.6535000000000001E-2</v>
      </c>
      <c r="J870" s="5">
        <v>0.21038699999999999</v>
      </c>
      <c r="K870" s="5">
        <v>0.504498</v>
      </c>
      <c r="L870" s="32" t="s">
        <v>15</v>
      </c>
      <c r="M870" s="32" t="s">
        <v>15</v>
      </c>
      <c r="N870" s="32" t="s">
        <v>15</v>
      </c>
      <c r="O870" s="32" t="s">
        <v>15</v>
      </c>
      <c r="P870" s="32" t="s">
        <v>60</v>
      </c>
      <c r="Q870" s="32" t="s">
        <v>15</v>
      </c>
      <c r="R870" s="32" t="s">
        <v>15</v>
      </c>
      <c r="S870" s="32" t="s">
        <v>60</v>
      </c>
      <c r="T870" s="6" t="s">
        <v>877</v>
      </c>
      <c r="U870" s="6" t="s">
        <v>204</v>
      </c>
    </row>
    <row r="871" spans="1:21" s="42" customFormat="1" x14ac:dyDescent="0.2">
      <c r="A871" s="4" t="s">
        <v>950</v>
      </c>
      <c r="B871" s="4" t="s">
        <v>56</v>
      </c>
      <c r="C871" s="33" t="s">
        <v>60</v>
      </c>
      <c r="D871" s="5">
        <v>1.325E-2</v>
      </c>
      <c r="E871" s="5">
        <v>7.0695999999999995E-2</v>
      </c>
      <c r="F871" s="5">
        <v>2.9423000000000001E-2</v>
      </c>
      <c r="G871" s="5">
        <v>1.1306999999999999E-2</v>
      </c>
      <c r="H871" s="5">
        <v>9.2050999999999994E-2</v>
      </c>
      <c r="I871" s="5">
        <v>1.2765E-2</v>
      </c>
      <c r="J871" s="5">
        <v>0.31727699999999998</v>
      </c>
      <c r="K871" s="5">
        <v>0.49384600000000001</v>
      </c>
      <c r="L871" s="32" t="s">
        <v>15</v>
      </c>
      <c r="M871" s="32" t="s">
        <v>15</v>
      </c>
      <c r="N871" s="32" t="s">
        <v>15</v>
      </c>
      <c r="O871" s="32" t="s">
        <v>15</v>
      </c>
      <c r="P871" s="32" t="s">
        <v>15</v>
      </c>
      <c r="Q871" s="32" t="s">
        <v>15</v>
      </c>
      <c r="R871" s="32" t="s">
        <v>15</v>
      </c>
      <c r="S871" s="32" t="s">
        <v>15</v>
      </c>
      <c r="T871" s="6" t="s">
        <v>914</v>
      </c>
      <c r="U871" s="6" t="s">
        <v>204</v>
      </c>
    </row>
    <row r="872" spans="1:21" s="42" customFormat="1" x14ac:dyDescent="0.2">
      <c r="A872" s="4" t="s">
        <v>951</v>
      </c>
      <c r="B872" s="4" t="s">
        <v>56</v>
      </c>
      <c r="C872" s="33" t="s">
        <v>60</v>
      </c>
      <c r="D872" s="5">
        <v>9.7630000000000008E-3</v>
      </c>
      <c r="E872" s="5">
        <v>0.10589899999999999</v>
      </c>
      <c r="F872" s="5">
        <v>2.9371000000000001E-2</v>
      </c>
      <c r="G872" s="5">
        <v>1.3742000000000001E-2</v>
      </c>
      <c r="H872" s="5">
        <v>0.11441800000000001</v>
      </c>
      <c r="I872" s="5">
        <v>1.4016000000000001E-2</v>
      </c>
      <c r="J872" s="5">
        <v>0.275256</v>
      </c>
      <c r="K872" s="5">
        <v>0.49238999999999999</v>
      </c>
      <c r="L872" s="32" t="s">
        <v>15</v>
      </c>
      <c r="M872" s="32" t="s">
        <v>15</v>
      </c>
      <c r="N872" s="32" t="s">
        <v>15</v>
      </c>
      <c r="O872" s="32" t="s">
        <v>15</v>
      </c>
      <c r="P872" s="32" t="s">
        <v>15</v>
      </c>
      <c r="Q872" s="32" t="s">
        <v>15</v>
      </c>
      <c r="R872" s="32" t="s">
        <v>15</v>
      </c>
      <c r="S872" s="32" t="s">
        <v>15</v>
      </c>
      <c r="T872" s="6" t="s">
        <v>914</v>
      </c>
      <c r="U872" s="6" t="s">
        <v>204</v>
      </c>
    </row>
    <row r="873" spans="1:21" s="42" customFormat="1" x14ac:dyDescent="0.2">
      <c r="A873" s="4" t="s">
        <v>952</v>
      </c>
      <c r="B873" s="4" t="s">
        <v>56</v>
      </c>
      <c r="C873" s="33" t="s">
        <v>60</v>
      </c>
      <c r="D873" s="5">
        <v>0</v>
      </c>
      <c r="E873" s="5">
        <v>0.18501200000000001</v>
      </c>
      <c r="F873" s="5">
        <v>2.9429E-2</v>
      </c>
      <c r="G873" s="5">
        <v>1.9879999999999998E-2</v>
      </c>
      <c r="H873" s="5">
        <v>0.187719</v>
      </c>
      <c r="I873" s="5">
        <v>1.7839000000000001E-2</v>
      </c>
      <c r="J873" s="5">
        <v>0.176679</v>
      </c>
      <c r="K873" s="5">
        <v>0.514042</v>
      </c>
      <c r="L873" s="32" t="s">
        <v>15</v>
      </c>
      <c r="M873" s="32" t="s">
        <v>15</v>
      </c>
      <c r="N873" s="32" t="s">
        <v>15</v>
      </c>
      <c r="O873" s="32" t="s">
        <v>60</v>
      </c>
      <c r="P873" s="32" t="s">
        <v>60</v>
      </c>
      <c r="Q873" s="32" t="s">
        <v>15</v>
      </c>
      <c r="R873" s="32" t="s">
        <v>15</v>
      </c>
      <c r="S873" s="32" t="s">
        <v>60</v>
      </c>
      <c r="T873" s="6" t="s">
        <v>914</v>
      </c>
      <c r="U873" s="6" t="s">
        <v>204</v>
      </c>
    </row>
    <row r="874" spans="1:21" s="42" customFormat="1" x14ac:dyDescent="0.2">
      <c r="A874" s="4" t="s">
        <v>953</v>
      </c>
      <c r="B874" s="4" t="s">
        <v>56</v>
      </c>
      <c r="C874" s="33" t="s">
        <v>60</v>
      </c>
      <c r="D874" s="5">
        <v>8.6470000000000002E-3</v>
      </c>
      <c r="E874" s="5">
        <v>0.18782199999999999</v>
      </c>
      <c r="F874" s="5">
        <v>2.9371999999999999E-2</v>
      </c>
      <c r="G874" s="5">
        <v>2.1928E-2</v>
      </c>
      <c r="H874" s="5">
        <v>0.195803</v>
      </c>
      <c r="I874" s="5">
        <v>1.9154999999999998E-2</v>
      </c>
      <c r="J874" s="5">
        <v>0.168184</v>
      </c>
      <c r="K874" s="5">
        <v>0.51753400000000005</v>
      </c>
      <c r="L874" s="32" t="s">
        <v>15</v>
      </c>
      <c r="M874" s="32" t="s">
        <v>15</v>
      </c>
      <c r="N874" s="32" t="s">
        <v>15</v>
      </c>
      <c r="O874" s="32" t="s">
        <v>60</v>
      </c>
      <c r="P874" s="32" t="s">
        <v>60</v>
      </c>
      <c r="Q874" s="32" t="s">
        <v>15</v>
      </c>
      <c r="R874" s="32" t="s">
        <v>15</v>
      </c>
      <c r="S874" s="32" t="s">
        <v>60</v>
      </c>
      <c r="T874" s="6" t="s">
        <v>914</v>
      </c>
      <c r="U874" s="6" t="s">
        <v>204</v>
      </c>
    </row>
    <row r="875" spans="1:21" s="42" customFormat="1" x14ac:dyDescent="0.2">
      <c r="A875" s="4" t="s">
        <v>954</v>
      </c>
      <c r="B875" s="4" t="s">
        <v>56</v>
      </c>
      <c r="C875" s="33" t="s">
        <v>60</v>
      </c>
      <c r="D875" s="5">
        <v>7.2989999999999999E-3</v>
      </c>
      <c r="E875" s="5">
        <v>0.22043499999999999</v>
      </c>
      <c r="F875" s="5">
        <v>2.9433999999999998E-2</v>
      </c>
      <c r="G875" s="5">
        <v>2.4528000000000001E-2</v>
      </c>
      <c r="H875" s="5">
        <v>0.217136</v>
      </c>
      <c r="I875" s="5">
        <v>2.2421E-2</v>
      </c>
      <c r="J875" s="5">
        <v>0.124933</v>
      </c>
      <c r="K875" s="5">
        <v>0.52153099999999997</v>
      </c>
      <c r="L875" s="32" t="s">
        <v>15</v>
      </c>
      <c r="M875" s="32" t="s">
        <v>15</v>
      </c>
      <c r="N875" s="32" t="s">
        <v>15</v>
      </c>
      <c r="O875" s="32" t="s">
        <v>60</v>
      </c>
      <c r="P875" s="32" t="s">
        <v>60</v>
      </c>
      <c r="Q875" s="32" t="s">
        <v>60</v>
      </c>
      <c r="R875" s="32" t="s">
        <v>15</v>
      </c>
      <c r="S875" s="32" t="s">
        <v>60</v>
      </c>
      <c r="T875" s="6" t="s">
        <v>914</v>
      </c>
      <c r="U875" s="6" t="s">
        <v>204</v>
      </c>
    </row>
    <row r="876" spans="1:21" s="42" customFormat="1" x14ac:dyDescent="0.2">
      <c r="A876" s="4" t="s">
        <v>955</v>
      </c>
      <c r="B876" s="4" t="s">
        <v>956</v>
      </c>
      <c r="C876" s="33" t="s">
        <v>60</v>
      </c>
      <c r="D876" s="5">
        <v>7.7929999999999996E-3</v>
      </c>
      <c r="E876" s="5">
        <v>9.8410999999999998E-2</v>
      </c>
      <c r="F876" s="5">
        <v>2.9491E-2</v>
      </c>
      <c r="G876" s="5">
        <v>1.2461E-2</v>
      </c>
      <c r="H876" s="5">
        <v>9.0389999999999998E-2</v>
      </c>
      <c r="I876" s="5">
        <v>1.5223E-2</v>
      </c>
      <c r="J876" s="5">
        <v>0.28426099999999999</v>
      </c>
      <c r="K876" s="5">
        <v>0.50186799999999998</v>
      </c>
      <c r="L876" s="32" t="s">
        <v>15</v>
      </c>
      <c r="M876" s="32" t="s">
        <v>15</v>
      </c>
      <c r="N876" s="32" t="s">
        <v>15</v>
      </c>
      <c r="O876" s="32" t="s">
        <v>15</v>
      </c>
      <c r="P876" s="32" t="s">
        <v>15</v>
      </c>
      <c r="Q876" s="32" t="s">
        <v>15</v>
      </c>
      <c r="R876" s="32" t="s">
        <v>15</v>
      </c>
      <c r="S876" s="32" t="s">
        <v>60</v>
      </c>
      <c r="T876" s="6" t="s">
        <v>471</v>
      </c>
      <c r="U876" s="6" t="s">
        <v>204</v>
      </c>
    </row>
    <row r="877" spans="1:21" s="42" customFormat="1" x14ac:dyDescent="0.2">
      <c r="A877" s="4" t="s">
        <v>957</v>
      </c>
      <c r="B877" s="4" t="s">
        <v>956</v>
      </c>
      <c r="C877" s="33" t="s">
        <v>60</v>
      </c>
      <c r="D877" s="5">
        <v>1.1129999999999999E-2</v>
      </c>
      <c r="E877" s="5">
        <v>0.113383</v>
      </c>
      <c r="F877" s="5">
        <v>2.9388000000000001E-2</v>
      </c>
      <c r="G877" s="5">
        <v>1.6098000000000001E-2</v>
      </c>
      <c r="H877" s="5">
        <v>7.8963000000000005E-2</v>
      </c>
      <c r="I877" s="5">
        <v>1.4562E-2</v>
      </c>
      <c r="J877" s="5">
        <v>0.30203799999999997</v>
      </c>
      <c r="K877" s="5">
        <v>0.50502199999999997</v>
      </c>
      <c r="L877" s="32" t="s">
        <v>15</v>
      </c>
      <c r="M877" s="32" t="s">
        <v>15</v>
      </c>
      <c r="N877" s="32" t="s">
        <v>15</v>
      </c>
      <c r="O877" s="32" t="s">
        <v>15</v>
      </c>
      <c r="P877" s="32" t="s">
        <v>15</v>
      </c>
      <c r="Q877" s="32" t="s">
        <v>15</v>
      </c>
      <c r="R877" s="32" t="s">
        <v>15</v>
      </c>
      <c r="S877" s="32" t="s">
        <v>60</v>
      </c>
      <c r="T877" s="6" t="s">
        <v>877</v>
      </c>
      <c r="U877" s="6" t="s">
        <v>204</v>
      </c>
    </row>
    <row r="878" spans="1:21" s="42" customFormat="1" x14ac:dyDescent="0.2">
      <c r="A878" s="4" t="s">
        <v>958</v>
      </c>
      <c r="B878" s="4" t="s">
        <v>956</v>
      </c>
      <c r="C878" s="33" t="s">
        <v>60</v>
      </c>
      <c r="D878" s="5">
        <v>7.3680000000000004E-3</v>
      </c>
      <c r="E878" s="5">
        <v>0.17132600000000001</v>
      </c>
      <c r="F878" s="5">
        <v>2.9444999999999999E-2</v>
      </c>
      <c r="G878" s="5">
        <v>1.8779000000000001E-2</v>
      </c>
      <c r="H878" s="5">
        <v>0.171907</v>
      </c>
      <c r="I878" s="5">
        <v>2.2415999999999998E-2</v>
      </c>
      <c r="J878" s="5">
        <v>0.183425</v>
      </c>
      <c r="K878" s="5">
        <v>0.51038700000000004</v>
      </c>
      <c r="L878" s="32" t="s">
        <v>15</v>
      </c>
      <c r="M878" s="32" t="s">
        <v>15</v>
      </c>
      <c r="N878" s="32" t="s">
        <v>15</v>
      </c>
      <c r="O878" s="32" t="s">
        <v>15</v>
      </c>
      <c r="P878" s="32" t="s">
        <v>15</v>
      </c>
      <c r="Q878" s="32" t="s">
        <v>60</v>
      </c>
      <c r="R878" s="32" t="s">
        <v>15</v>
      </c>
      <c r="S878" s="32" t="s">
        <v>60</v>
      </c>
      <c r="T878" s="6" t="s">
        <v>798</v>
      </c>
      <c r="U878" s="6" t="s">
        <v>204</v>
      </c>
    </row>
    <row r="879" spans="1:21" s="42" customFormat="1" x14ac:dyDescent="0.2">
      <c r="A879" s="4" t="s">
        <v>959</v>
      </c>
      <c r="B879" s="4" t="s">
        <v>956</v>
      </c>
      <c r="C879" s="33" t="s">
        <v>60</v>
      </c>
      <c r="D879" s="5">
        <v>1.137E-2</v>
      </c>
      <c r="E879" s="5">
        <v>0.24507000000000001</v>
      </c>
      <c r="F879" s="5">
        <v>2.9363E-2</v>
      </c>
      <c r="G879" s="5">
        <v>2.3479E-2</v>
      </c>
      <c r="H879" s="5">
        <v>0.228267</v>
      </c>
      <c r="I879" s="5">
        <v>2.2286E-2</v>
      </c>
      <c r="J879" s="5">
        <v>8.8229000000000002E-2</v>
      </c>
      <c r="K879" s="5">
        <v>0.52013100000000001</v>
      </c>
      <c r="L879" s="32" t="s">
        <v>15</v>
      </c>
      <c r="M879" s="32" t="s">
        <v>60</v>
      </c>
      <c r="N879" s="32" t="s">
        <v>15</v>
      </c>
      <c r="O879" s="32" t="s">
        <v>60</v>
      </c>
      <c r="P879" s="32" t="s">
        <v>60</v>
      </c>
      <c r="Q879" s="32" t="s">
        <v>60</v>
      </c>
      <c r="R879" s="32" t="s">
        <v>15</v>
      </c>
      <c r="S879" s="32" t="s">
        <v>60</v>
      </c>
      <c r="T879" s="6" t="s">
        <v>471</v>
      </c>
      <c r="U879" s="6" t="s">
        <v>204</v>
      </c>
    </row>
    <row r="880" spans="1:21" s="42" customFormat="1" x14ac:dyDescent="0.2">
      <c r="A880" s="4" t="s">
        <v>960</v>
      </c>
      <c r="B880" s="4" t="s">
        <v>956</v>
      </c>
      <c r="C880" s="33" t="s">
        <v>60</v>
      </c>
      <c r="D880" s="5">
        <v>1.37E-2</v>
      </c>
      <c r="E880" s="5">
        <v>0.293736</v>
      </c>
      <c r="F880" s="5">
        <v>2.9439E-2</v>
      </c>
      <c r="G880" s="5">
        <v>2.5266E-2</v>
      </c>
      <c r="H880" s="5">
        <v>0.28751500000000002</v>
      </c>
      <c r="I880" s="5">
        <v>2.5437999999999999E-2</v>
      </c>
      <c r="J880" s="5">
        <v>5.3062999999999999E-2</v>
      </c>
      <c r="K880" s="5">
        <v>0.51890000000000003</v>
      </c>
      <c r="L880" s="32" t="s">
        <v>15</v>
      </c>
      <c r="M880" s="32" t="s">
        <v>60</v>
      </c>
      <c r="N880" s="32" t="s">
        <v>15</v>
      </c>
      <c r="O880" s="32" t="s">
        <v>60</v>
      </c>
      <c r="P880" s="32" t="s">
        <v>60</v>
      </c>
      <c r="Q880" s="32" t="s">
        <v>60</v>
      </c>
      <c r="R880" s="32" t="s">
        <v>15</v>
      </c>
      <c r="S880" s="32" t="s">
        <v>60</v>
      </c>
      <c r="T880" s="6" t="s">
        <v>471</v>
      </c>
      <c r="U880" s="6" t="s">
        <v>204</v>
      </c>
    </row>
    <row r="881" spans="1:21" s="42" customFormat="1" x14ac:dyDescent="0.2">
      <c r="A881" s="4" t="s">
        <v>961</v>
      </c>
      <c r="B881" s="4" t="s">
        <v>956</v>
      </c>
      <c r="C881" s="33" t="s">
        <v>60</v>
      </c>
      <c r="D881" s="5">
        <v>6.0519999999999992E-3</v>
      </c>
      <c r="E881" s="5">
        <v>0.18892600000000001</v>
      </c>
      <c r="F881" s="5">
        <v>2.9374000000000001E-2</v>
      </c>
      <c r="G881" s="5">
        <v>2.8118000000000001E-2</v>
      </c>
      <c r="H881" s="5">
        <v>0.11146</v>
      </c>
      <c r="I881" s="5">
        <v>1.7409999999999998E-2</v>
      </c>
      <c r="J881" s="5">
        <v>0.57059000000000004</v>
      </c>
      <c r="K881" s="5">
        <v>0.46509200000000001</v>
      </c>
      <c r="L881" s="32" t="s">
        <v>15</v>
      </c>
      <c r="M881" s="32" t="s">
        <v>15</v>
      </c>
      <c r="N881" s="32" t="s">
        <v>15</v>
      </c>
      <c r="O881" s="32" t="s">
        <v>60</v>
      </c>
      <c r="P881" s="32" t="s">
        <v>15</v>
      </c>
      <c r="Q881" s="32" t="s">
        <v>15</v>
      </c>
      <c r="R881" s="32" t="s">
        <v>60</v>
      </c>
      <c r="S881" s="32" t="s">
        <v>15</v>
      </c>
      <c r="T881" s="6" t="s">
        <v>877</v>
      </c>
      <c r="U881" s="6" t="s">
        <v>204</v>
      </c>
    </row>
    <row r="882" spans="1:21" s="42" customFormat="1" x14ac:dyDescent="0.2">
      <c r="A882" s="4" t="s">
        <v>962</v>
      </c>
      <c r="B882" s="4" t="s">
        <v>956</v>
      </c>
      <c r="C882" s="33" t="s">
        <v>60</v>
      </c>
      <c r="D882" s="5">
        <v>1.3610000000000001E-2</v>
      </c>
      <c r="E882" s="5">
        <v>0.207509</v>
      </c>
      <c r="F882" s="5">
        <v>2.9440000000000001E-2</v>
      </c>
      <c r="G882" s="5">
        <v>2.0764000000000001E-2</v>
      </c>
      <c r="H882" s="5">
        <v>0.214532</v>
      </c>
      <c r="I882" s="5">
        <v>2.0410000000000001E-2</v>
      </c>
      <c r="J882" s="5">
        <v>0.145674</v>
      </c>
      <c r="K882" s="5">
        <v>0.51483500000000004</v>
      </c>
      <c r="L882" s="32" t="s">
        <v>15</v>
      </c>
      <c r="M882" s="32" t="s">
        <v>15</v>
      </c>
      <c r="N882" s="32" t="s">
        <v>15</v>
      </c>
      <c r="O882" s="32" t="s">
        <v>60</v>
      </c>
      <c r="P882" s="32" t="s">
        <v>60</v>
      </c>
      <c r="Q882" s="32" t="s">
        <v>60</v>
      </c>
      <c r="R882" s="32" t="s">
        <v>15</v>
      </c>
      <c r="S882" s="32" t="s">
        <v>60</v>
      </c>
      <c r="T882" s="6" t="s">
        <v>877</v>
      </c>
      <c r="U882" s="6" t="s">
        <v>204</v>
      </c>
    </row>
    <row r="883" spans="1:21" s="42" customFormat="1" x14ac:dyDescent="0.2">
      <c r="A883" s="4" t="s">
        <v>963</v>
      </c>
      <c r="B883" s="4" t="s">
        <v>956</v>
      </c>
      <c r="C883" s="33" t="s">
        <v>60</v>
      </c>
      <c r="D883" s="5">
        <v>1.2309999999999998E-2</v>
      </c>
      <c r="E883" s="5">
        <v>0.14171900000000001</v>
      </c>
      <c r="F883" s="5">
        <v>2.9520000000000001E-2</v>
      </c>
      <c r="G883" s="5">
        <v>1.6275000000000001E-2</v>
      </c>
      <c r="H883" s="5">
        <v>0.148289</v>
      </c>
      <c r="I883" s="5">
        <v>1.7874999999999999E-2</v>
      </c>
      <c r="J883" s="5">
        <v>0.221834</v>
      </c>
      <c r="K883" s="5">
        <v>0.50974399999999997</v>
      </c>
      <c r="L883" s="32" t="s">
        <v>15</v>
      </c>
      <c r="M883" s="32" t="s">
        <v>15</v>
      </c>
      <c r="N883" s="32" t="s">
        <v>15</v>
      </c>
      <c r="O883" s="32" t="s">
        <v>15</v>
      </c>
      <c r="P883" s="32" t="s">
        <v>15</v>
      </c>
      <c r="Q883" s="32" t="s">
        <v>15</v>
      </c>
      <c r="R883" s="32" t="s">
        <v>15</v>
      </c>
      <c r="S883" s="32" t="s">
        <v>60</v>
      </c>
      <c r="T883" s="6" t="s">
        <v>798</v>
      </c>
      <c r="U883" s="6" t="s">
        <v>204</v>
      </c>
    </row>
    <row r="884" spans="1:21" s="42" customFormat="1" x14ac:dyDescent="0.2">
      <c r="A884" s="4" t="s">
        <v>964</v>
      </c>
      <c r="B884" s="4" t="s">
        <v>956</v>
      </c>
      <c r="C884" s="33" t="s">
        <v>60</v>
      </c>
      <c r="D884" s="5">
        <v>1.4839999999999999E-2</v>
      </c>
      <c r="E884" s="5">
        <v>0.10306</v>
      </c>
      <c r="F884" s="5">
        <v>2.9387E-2</v>
      </c>
      <c r="G884" s="5">
        <v>1.6303000000000002E-2</v>
      </c>
      <c r="H884" s="5">
        <v>0.11894299999999999</v>
      </c>
      <c r="I884" s="5">
        <v>1.5188E-2</v>
      </c>
      <c r="J884" s="5">
        <v>0.27406700000000001</v>
      </c>
      <c r="K884" s="5">
        <v>0.50999000000000005</v>
      </c>
      <c r="L884" s="32" t="s">
        <v>15</v>
      </c>
      <c r="M884" s="32" t="s">
        <v>15</v>
      </c>
      <c r="N884" s="32" t="s">
        <v>15</v>
      </c>
      <c r="O884" s="32" t="s">
        <v>15</v>
      </c>
      <c r="P884" s="32" t="s">
        <v>15</v>
      </c>
      <c r="Q884" s="32" t="s">
        <v>15</v>
      </c>
      <c r="R884" s="32" t="s">
        <v>15</v>
      </c>
      <c r="S884" s="32" t="s">
        <v>60</v>
      </c>
      <c r="T884" s="6" t="s">
        <v>471</v>
      </c>
      <c r="U884" s="6" t="s">
        <v>204</v>
      </c>
    </row>
    <row r="885" spans="1:21" s="42" customFormat="1" x14ac:dyDescent="0.2">
      <c r="A885" s="4" t="s">
        <v>965</v>
      </c>
      <c r="B885" s="4" t="s">
        <v>956</v>
      </c>
      <c r="C885" s="33" t="s">
        <v>60</v>
      </c>
      <c r="D885" s="5">
        <v>9.6279999999999994E-3</v>
      </c>
      <c r="E885" s="5">
        <v>7.8066999999999998E-2</v>
      </c>
      <c r="F885" s="5">
        <v>2.9534000000000001E-2</v>
      </c>
      <c r="G885" s="5">
        <v>1.1946E-2</v>
      </c>
      <c r="H885" s="5">
        <v>9.257E-2</v>
      </c>
      <c r="I885" s="5">
        <v>1.4952E-2</v>
      </c>
      <c r="J885" s="5">
        <v>0.30606100000000003</v>
      </c>
      <c r="K885" s="5">
        <v>0.49676100000000001</v>
      </c>
      <c r="L885" s="32" t="s">
        <v>15</v>
      </c>
      <c r="M885" s="32" t="s">
        <v>15</v>
      </c>
      <c r="N885" s="32" t="s">
        <v>15</v>
      </c>
      <c r="O885" s="32" t="s">
        <v>15</v>
      </c>
      <c r="P885" s="32" t="s">
        <v>15</v>
      </c>
      <c r="Q885" s="32" t="s">
        <v>15</v>
      </c>
      <c r="R885" s="32" t="s">
        <v>15</v>
      </c>
      <c r="S885" s="32" t="s">
        <v>15</v>
      </c>
      <c r="T885" s="6" t="s">
        <v>798</v>
      </c>
      <c r="U885" s="6" t="s">
        <v>204</v>
      </c>
    </row>
    <row r="886" spans="1:21" s="42" customFormat="1" x14ac:dyDescent="0.2">
      <c r="A886" s="4" t="s">
        <v>966</v>
      </c>
      <c r="B886" s="4" t="s">
        <v>956</v>
      </c>
      <c r="C886" s="33" t="s">
        <v>60</v>
      </c>
      <c r="D886" s="5">
        <v>0</v>
      </c>
      <c r="E886" s="5">
        <v>0.27306399999999997</v>
      </c>
      <c r="F886" s="5">
        <v>2.9420000000000002E-2</v>
      </c>
      <c r="G886" s="5">
        <v>2.4058E-2</v>
      </c>
      <c r="H886" s="5">
        <v>0.28998000000000002</v>
      </c>
      <c r="I886" s="5">
        <v>2.3859000000000002E-2</v>
      </c>
      <c r="J886" s="5">
        <v>9.0458999999999998E-2</v>
      </c>
      <c r="K886" s="5">
        <v>0.51887899999999998</v>
      </c>
      <c r="L886" s="32" t="s">
        <v>15</v>
      </c>
      <c r="M886" s="32" t="s">
        <v>60</v>
      </c>
      <c r="N886" s="32" t="s">
        <v>15</v>
      </c>
      <c r="O886" s="32" t="s">
        <v>60</v>
      </c>
      <c r="P886" s="32" t="s">
        <v>60</v>
      </c>
      <c r="Q886" s="32" t="s">
        <v>60</v>
      </c>
      <c r="R886" s="32" t="s">
        <v>15</v>
      </c>
      <c r="S886" s="32" t="s">
        <v>60</v>
      </c>
      <c r="T886" s="6" t="s">
        <v>471</v>
      </c>
      <c r="U886" s="6" t="s">
        <v>204</v>
      </c>
    </row>
    <row r="887" spans="1:21" s="42" customFormat="1" x14ac:dyDescent="0.2">
      <c r="A887" s="4" t="s">
        <v>967</v>
      </c>
      <c r="B887" s="4" t="s">
        <v>956</v>
      </c>
      <c r="C887" s="33" t="s">
        <v>60</v>
      </c>
      <c r="D887" s="5">
        <v>1.0540000000000001E-2</v>
      </c>
      <c r="E887" s="5">
        <v>0.12753600000000001</v>
      </c>
      <c r="F887" s="5">
        <v>2.9475999999999999E-2</v>
      </c>
      <c r="G887" s="5">
        <v>1.5316E-2</v>
      </c>
      <c r="H887" s="5">
        <v>0.16248399999999999</v>
      </c>
      <c r="I887" s="5">
        <v>1.7229000000000001E-2</v>
      </c>
      <c r="J887" s="5">
        <v>0.25994400000000001</v>
      </c>
      <c r="K887" s="5">
        <v>0.505722</v>
      </c>
      <c r="L887" s="32" t="s">
        <v>15</v>
      </c>
      <c r="M887" s="32" t="s">
        <v>15</v>
      </c>
      <c r="N887" s="32" t="s">
        <v>15</v>
      </c>
      <c r="O887" s="32" t="s">
        <v>15</v>
      </c>
      <c r="P887" s="32" t="s">
        <v>15</v>
      </c>
      <c r="Q887" s="32" t="s">
        <v>15</v>
      </c>
      <c r="R887" s="32" t="s">
        <v>15</v>
      </c>
      <c r="S887" s="32" t="s">
        <v>60</v>
      </c>
      <c r="T887" s="6" t="s">
        <v>471</v>
      </c>
      <c r="U887" s="6" t="s">
        <v>204</v>
      </c>
    </row>
    <row r="888" spans="1:21" s="42" customFormat="1" x14ac:dyDescent="0.2">
      <c r="A888" s="4" t="s">
        <v>968</v>
      </c>
      <c r="B888" s="4" t="s">
        <v>956</v>
      </c>
      <c r="C888" s="33" t="s">
        <v>60</v>
      </c>
      <c r="D888" s="5">
        <v>5.071E-3</v>
      </c>
      <c r="E888" s="5">
        <v>0.16909199999999999</v>
      </c>
      <c r="F888" s="5">
        <v>2.9461999999999999E-2</v>
      </c>
      <c r="G888" s="5">
        <v>1.6754000000000002E-2</v>
      </c>
      <c r="H888" s="5">
        <v>0.175954</v>
      </c>
      <c r="I888" s="5">
        <v>1.77E-2</v>
      </c>
      <c r="J888" s="5">
        <v>0.19900300000000001</v>
      </c>
      <c r="K888" s="5">
        <v>0.50787599999999999</v>
      </c>
      <c r="L888" s="32" t="s">
        <v>15</v>
      </c>
      <c r="M888" s="32" t="s">
        <v>15</v>
      </c>
      <c r="N888" s="32" t="s">
        <v>15</v>
      </c>
      <c r="O888" s="32" t="s">
        <v>15</v>
      </c>
      <c r="P888" s="32" t="s">
        <v>15</v>
      </c>
      <c r="Q888" s="32" t="s">
        <v>15</v>
      </c>
      <c r="R888" s="32" t="s">
        <v>15</v>
      </c>
      <c r="S888" s="32" t="s">
        <v>60</v>
      </c>
      <c r="T888" s="6" t="s">
        <v>471</v>
      </c>
      <c r="U888" s="6" t="s">
        <v>204</v>
      </c>
    </row>
    <row r="889" spans="1:21" s="42" customFormat="1" x14ac:dyDescent="0.2">
      <c r="A889" s="4" t="s">
        <v>969</v>
      </c>
      <c r="B889" s="4" t="s">
        <v>956</v>
      </c>
      <c r="C889" s="33" t="s">
        <v>60</v>
      </c>
      <c r="D889" s="5">
        <v>1.1820000000000002E-2</v>
      </c>
      <c r="E889" s="5">
        <v>0.18949299999999999</v>
      </c>
      <c r="F889" s="5">
        <v>2.9384E-2</v>
      </c>
      <c r="G889" s="5">
        <v>2.3231999999999999E-2</v>
      </c>
      <c r="H889" s="5">
        <v>0.19766300000000001</v>
      </c>
      <c r="I889" s="5">
        <v>1.8800000000000001E-2</v>
      </c>
      <c r="J889" s="5">
        <v>0.175372</v>
      </c>
      <c r="K889" s="5">
        <v>0.52195499999999995</v>
      </c>
      <c r="L889" s="32" t="s">
        <v>15</v>
      </c>
      <c r="M889" s="32" t="s">
        <v>15</v>
      </c>
      <c r="N889" s="32" t="s">
        <v>15</v>
      </c>
      <c r="O889" s="32" t="s">
        <v>60</v>
      </c>
      <c r="P889" s="32" t="s">
        <v>60</v>
      </c>
      <c r="Q889" s="32" t="s">
        <v>15</v>
      </c>
      <c r="R889" s="32" t="s">
        <v>15</v>
      </c>
      <c r="S889" s="32" t="s">
        <v>60</v>
      </c>
      <c r="T889" s="6" t="s">
        <v>471</v>
      </c>
      <c r="U889" s="6" t="s">
        <v>204</v>
      </c>
    </row>
    <row r="890" spans="1:21" s="42" customFormat="1" x14ac:dyDescent="0.2">
      <c r="A890" s="4" t="s">
        <v>970</v>
      </c>
      <c r="B890" s="4" t="s">
        <v>956</v>
      </c>
      <c r="C890" s="33" t="s">
        <v>60</v>
      </c>
      <c r="D890" s="5">
        <v>1.018E-2</v>
      </c>
      <c r="E890" s="5">
        <v>0.16259799999999999</v>
      </c>
      <c r="F890" s="5">
        <v>2.9529E-2</v>
      </c>
      <c r="G890" s="5">
        <v>2.0871000000000001E-2</v>
      </c>
      <c r="H890" s="5">
        <v>0.14578199999999999</v>
      </c>
      <c r="I890" s="5">
        <v>2.1100000000000001E-2</v>
      </c>
      <c r="J890" s="5">
        <v>0.20286799999999999</v>
      </c>
      <c r="K890" s="5">
        <v>0.49483100000000002</v>
      </c>
      <c r="L890" s="32" t="s">
        <v>15</v>
      </c>
      <c r="M890" s="32" t="s">
        <v>15</v>
      </c>
      <c r="N890" s="32" t="s">
        <v>15</v>
      </c>
      <c r="O890" s="32" t="s">
        <v>60</v>
      </c>
      <c r="P890" s="32" t="s">
        <v>15</v>
      </c>
      <c r="Q890" s="32" t="s">
        <v>60</v>
      </c>
      <c r="R890" s="32" t="s">
        <v>15</v>
      </c>
      <c r="S890" s="32" t="s">
        <v>15</v>
      </c>
      <c r="T890" s="6" t="s">
        <v>471</v>
      </c>
      <c r="U890" s="6" t="s">
        <v>204</v>
      </c>
    </row>
    <row r="891" spans="1:21" s="42" customFormat="1" x14ac:dyDescent="0.2">
      <c r="A891" s="4" t="s">
        <v>971</v>
      </c>
      <c r="B891" s="4" t="s">
        <v>956</v>
      </c>
      <c r="C891" s="33" t="s">
        <v>60</v>
      </c>
      <c r="D891" s="5">
        <v>8.8369999999999994E-3</v>
      </c>
      <c r="E891" s="5">
        <v>0.11709</v>
      </c>
      <c r="F891" s="5">
        <v>2.9493999999999999E-2</v>
      </c>
      <c r="G891" s="5">
        <v>1.2489E-2</v>
      </c>
      <c r="H891" s="5">
        <v>0.101842</v>
      </c>
      <c r="I891" s="5">
        <v>1.3856E-2</v>
      </c>
      <c r="J891" s="5">
        <v>0.26283699999999999</v>
      </c>
      <c r="K891" s="5">
        <v>0.49642999999999998</v>
      </c>
      <c r="L891" s="32" t="s">
        <v>15</v>
      </c>
      <c r="M891" s="32" t="s">
        <v>15</v>
      </c>
      <c r="N891" s="32" t="s">
        <v>15</v>
      </c>
      <c r="O891" s="32" t="s">
        <v>15</v>
      </c>
      <c r="P891" s="32" t="s">
        <v>15</v>
      </c>
      <c r="Q891" s="32" t="s">
        <v>15</v>
      </c>
      <c r="R891" s="32" t="s">
        <v>15</v>
      </c>
      <c r="S891" s="32" t="s">
        <v>15</v>
      </c>
      <c r="T891" s="6" t="s">
        <v>877</v>
      </c>
      <c r="U891" s="6" t="s">
        <v>204</v>
      </c>
    </row>
    <row r="892" spans="1:21" s="42" customFormat="1" x14ac:dyDescent="0.2">
      <c r="A892" s="4" t="s">
        <v>972</v>
      </c>
      <c r="B892" s="4" t="s">
        <v>956</v>
      </c>
      <c r="C892" s="33" t="s">
        <v>60</v>
      </c>
      <c r="D892" s="5">
        <v>1.137E-2</v>
      </c>
      <c r="E892" s="5">
        <v>0.15888099999999999</v>
      </c>
      <c r="F892" s="5">
        <v>2.9485999999999998E-2</v>
      </c>
      <c r="G892" s="5">
        <v>1.8610000000000002E-2</v>
      </c>
      <c r="H892" s="5">
        <v>0.15226500000000001</v>
      </c>
      <c r="I892" s="5">
        <v>2.1579000000000001E-2</v>
      </c>
      <c r="J892" s="5">
        <v>0.19631399999999999</v>
      </c>
      <c r="K892" s="5">
        <v>0.51002599999999998</v>
      </c>
      <c r="L892" s="32" t="s">
        <v>15</v>
      </c>
      <c r="M892" s="32" t="s">
        <v>15</v>
      </c>
      <c r="N892" s="32" t="s">
        <v>15</v>
      </c>
      <c r="O892" s="32" t="s">
        <v>15</v>
      </c>
      <c r="P892" s="32" t="s">
        <v>15</v>
      </c>
      <c r="Q892" s="32" t="s">
        <v>60</v>
      </c>
      <c r="R892" s="32" t="s">
        <v>15</v>
      </c>
      <c r="S892" s="32" t="s">
        <v>60</v>
      </c>
      <c r="T892" s="6" t="s">
        <v>471</v>
      </c>
      <c r="U892" s="6" t="s">
        <v>204</v>
      </c>
    </row>
    <row r="893" spans="1:21" s="42" customFormat="1" x14ac:dyDescent="0.2">
      <c r="A893" s="4" t="s">
        <v>973</v>
      </c>
      <c r="B893" s="4" t="s">
        <v>956</v>
      </c>
      <c r="C893" s="33" t="s">
        <v>60</v>
      </c>
      <c r="D893" s="5">
        <v>1.1509999999999999E-2</v>
      </c>
      <c r="E893" s="5">
        <v>0.1216</v>
      </c>
      <c r="F893" s="5">
        <v>2.9506999999999999E-2</v>
      </c>
      <c r="G893" s="5">
        <v>1.2893999999999999E-2</v>
      </c>
      <c r="H893" s="5">
        <v>0.10059899999999999</v>
      </c>
      <c r="I893" s="5">
        <v>1.6029999999999999E-2</v>
      </c>
      <c r="J893" s="5">
        <v>0.25726900000000003</v>
      </c>
      <c r="K893" s="5">
        <v>0.50163899999999995</v>
      </c>
      <c r="L893" s="32" t="s">
        <v>15</v>
      </c>
      <c r="M893" s="32" t="s">
        <v>15</v>
      </c>
      <c r="N893" s="32" t="s">
        <v>15</v>
      </c>
      <c r="O893" s="32" t="s">
        <v>15</v>
      </c>
      <c r="P893" s="32" t="s">
        <v>15</v>
      </c>
      <c r="Q893" s="32" t="s">
        <v>15</v>
      </c>
      <c r="R893" s="32" t="s">
        <v>15</v>
      </c>
      <c r="S893" s="32" t="s">
        <v>60</v>
      </c>
      <c r="T893" s="6" t="s">
        <v>471</v>
      </c>
      <c r="U893" s="6" t="s">
        <v>204</v>
      </c>
    </row>
    <row r="894" spans="1:21" s="42" customFormat="1" x14ac:dyDescent="0.2">
      <c r="A894" s="4" t="s">
        <v>974</v>
      </c>
      <c r="B894" s="4" t="s">
        <v>95</v>
      </c>
      <c r="C894" s="33" t="s">
        <v>60</v>
      </c>
      <c r="D894" s="5">
        <v>9.1699999999999993E-3</v>
      </c>
      <c r="E894" s="5">
        <v>0.15612000000000001</v>
      </c>
      <c r="F894" s="5">
        <v>2.9453E-2</v>
      </c>
      <c r="G894" s="5">
        <v>1.8193000000000001E-2</v>
      </c>
      <c r="H894" s="5">
        <v>0.15665100000000001</v>
      </c>
      <c r="I894" s="5">
        <v>1.9369000000000001E-2</v>
      </c>
      <c r="J894" s="5">
        <v>0.19910800000000001</v>
      </c>
      <c r="K894" s="5">
        <v>0.49791200000000002</v>
      </c>
      <c r="L894" s="32" t="s">
        <v>15</v>
      </c>
      <c r="M894" s="32" t="s">
        <v>15</v>
      </c>
      <c r="N894" s="32" t="s">
        <v>15</v>
      </c>
      <c r="O894" s="32" t="s">
        <v>15</v>
      </c>
      <c r="P894" s="32" t="s">
        <v>15</v>
      </c>
      <c r="Q894" s="32" t="s">
        <v>15</v>
      </c>
      <c r="R894" s="32" t="s">
        <v>15</v>
      </c>
      <c r="S894" s="32" t="s">
        <v>15</v>
      </c>
      <c r="T894" s="6" t="s">
        <v>798</v>
      </c>
      <c r="U894" s="6" t="s">
        <v>204</v>
      </c>
    </row>
    <row r="895" spans="1:21" s="42" customFormat="1" x14ac:dyDescent="0.2">
      <c r="A895" s="4" t="s">
        <v>975</v>
      </c>
      <c r="B895" s="4" t="s">
        <v>95</v>
      </c>
      <c r="C895" s="33" t="s">
        <v>60</v>
      </c>
      <c r="D895" s="5">
        <v>5.1639999999999993E-3</v>
      </c>
      <c r="E895" s="5">
        <v>8.6357000000000003E-2</v>
      </c>
      <c r="F895" s="5">
        <v>2.9517000000000002E-2</v>
      </c>
      <c r="G895" s="5">
        <v>1.2248999999999999E-2</v>
      </c>
      <c r="H895" s="5">
        <v>5.3234999999999998E-2</v>
      </c>
      <c r="I895" s="5">
        <v>1.2414E-2</v>
      </c>
      <c r="J895" s="5">
        <v>0.38272099999999998</v>
      </c>
      <c r="K895" s="5">
        <v>0.48798200000000003</v>
      </c>
      <c r="L895" s="32" t="s">
        <v>15</v>
      </c>
      <c r="M895" s="32" t="s">
        <v>15</v>
      </c>
      <c r="N895" s="32" t="s">
        <v>15</v>
      </c>
      <c r="O895" s="32" t="s">
        <v>15</v>
      </c>
      <c r="P895" s="32" t="s">
        <v>15</v>
      </c>
      <c r="Q895" s="32" t="s">
        <v>15</v>
      </c>
      <c r="R895" s="32" t="s">
        <v>15</v>
      </c>
      <c r="S895" s="32" t="s">
        <v>15</v>
      </c>
      <c r="T895" s="6" t="s">
        <v>798</v>
      </c>
      <c r="U895" s="6" t="s">
        <v>204</v>
      </c>
    </row>
    <row r="896" spans="1:21" s="42" customFormat="1" x14ac:dyDescent="0.2">
      <c r="A896" s="4" t="s">
        <v>976</v>
      </c>
      <c r="B896" s="4" t="s">
        <v>95</v>
      </c>
      <c r="C896" s="33" t="s">
        <v>60</v>
      </c>
      <c r="D896" s="5">
        <v>6.3489999999999987E-3</v>
      </c>
      <c r="E896" s="5">
        <v>7.1205000000000004E-2</v>
      </c>
      <c r="F896" s="5">
        <v>2.9437000000000001E-2</v>
      </c>
      <c r="G896" s="5">
        <v>1.1762999999999999E-2</v>
      </c>
      <c r="H896" s="5">
        <v>9.9431000000000005E-2</v>
      </c>
      <c r="I896" s="5">
        <v>1.5852999999999999E-2</v>
      </c>
      <c r="J896" s="5">
        <v>0.31527899999999998</v>
      </c>
      <c r="K896" s="5">
        <v>0.49763099999999999</v>
      </c>
      <c r="L896" s="32" t="s">
        <v>15</v>
      </c>
      <c r="M896" s="32" t="s">
        <v>15</v>
      </c>
      <c r="N896" s="32" t="s">
        <v>15</v>
      </c>
      <c r="O896" s="32" t="s">
        <v>15</v>
      </c>
      <c r="P896" s="32" t="s">
        <v>15</v>
      </c>
      <c r="Q896" s="32" t="s">
        <v>15</v>
      </c>
      <c r="R896" s="32" t="s">
        <v>15</v>
      </c>
      <c r="S896" s="32" t="s">
        <v>15</v>
      </c>
      <c r="T896" s="6" t="s">
        <v>798</v>
      </c>
      <c r="U896" s="6" t="s">
        <v>204</v>
      </c>
    </row>
    <row r="897" spans="1:21" s="42" customFormat="1" x14ac:dyDescent="0.2">
      <c r="A897" s="4" t="s">
        <v>977</v>
      </c>
      <c r="B897" s="4" t="s">
        <v>95</v>
      </c>
      <c r="C897" s="33" t="s">
        <v>60</v>
      </c>
      <c r="D897" s="5">
        <v>1.044E-2</v>
      </c>
      <c r="E897" s="5">
        <v>0.130055</v>
      </c>
      <c r="F897" s="5">
        <v>2.9356E-2</v>
      </c>
      <c r="G897" s="5">
        <v>1.5743E-2</v>
      </c>
      <c r="H897" s="5">
        <v>0.109207</v>
      </c>
      <c r="I897" s="5">
        <v>1.8069000000000002E-2</v>
      </c>
      <c r="J897" s="5">
        <v>0.28373399999999999</v>
      </c>
      <c r="K897" s="5">
        <v>0.50148700000000002</v>
      </c>
      <c r="L897" s="32" t="s">
        <v>15</v>
      </c>
      <c r="M897" s="32" t="s">
        <v>15</v>
      </c>
      <c r="N897" s="32" t="s">
        <v>15</v>
      </c>
      <c r="O897" s="32" t="s">
        <v>15</v>
      </c>
      <c r="P897" s="32" t="s">
        <v>15</v>
      </c>
      <c r="Q897" s="32" t="s">
        <v>15</v>
      </c>
      <c r="R897" s="32" t="s">
        <v>15</v>
      </c>
      <c r="S897" s="32" t="s">
        <v>60</v>
      </c>
      <c r="T897" s="6" t="s">
        <v>798</v>
      </c>
      <c r="U897" s="6" t="s">
        <v>204</v>
      </c>
    </row>
    <row r="898" spans="1:21" s="42" customFormat="1" x14ac:dyDescent="0.2">
      <c r="A898" s="4" t="s">
        <v>978</v>
      </c>
      <c r="B898" s="4" t="s">
        <v>95</v>
      </c>
      <c r="C898" s="33" t="s">
        <v>60</v>
      </c>
      <c r="D898" s="5">
        <v>1.436E-2</v>
      </c>
      <c r="E898" s="5">
        <v>0.117496</v>
      </c>
      <c r="F898" s="5">
        <v>2.9496000000000001E-2</v>
      </c>
      <c r="G898" s="5">
        <v>1.3949E-2</v>
      </c>
      <c r="H898" s="5">
        <v>6.3302999999999998E-2</v>
      </c>
      <c r="I898" s="5">
        <v>1.3795999999999999E-2</v>
      </c>
      <c r="J898" s="5">
        <v>0.40593800000000002</v>
      </c>
      <c r="K898" s="5">
        <v>0.49039300000000002</v>
      </c>
      <c r="L898" s="32" t="s">
        <v>15</v>
      </c>
      <c r="M898" s="32" t="s">
        <v>15</v>
      </c>
      <c r="N898" s="32" t="s">
        <v>15</v>
      </c>
      <c r="O898" s="32" t="s">
        <v>15</v>
      </c>
      <c r="P898" s="32" t="s">
        <v>15</v>
      </c>
      <c r="Q898" s="32" t="s">
        <v>15</v>
      </c>
      <c r="R898" s="32" t="s">
        <v>15</v>
      </c>
      <c r="S898" s="32" t="s">
        <v>15</v>
      </c>
      <c r="T898" s="6" t="s">
        <v>798</v>
      </c>
      <c r="U898" s="6" t="s">
        <v>204</v>
      </c>
    </row>
    <row r="899" spans="1:21" s="42" customFormat="1" x14ac:dyDescent="0.2">
      <c r="A899" s="4" t="s">
        <v>979</v>
      </c>
      <c r="B899" s="4" t="s">
        <v>95</v>
      </c>
      <c r="C899" s="33" t="s">
        <v>60</v>
      </c>
      <c r="D899" s="5">
        <v>3.9319999999999997E-3</v>
      </c>
      <c r="E899" s="5">
        <v>5.3836000000000002E-2</v>
      </c>
      <c r="F899" s="5">
        <v>2.9439E-2</v>
      </c>
      <c r="G899" s="5">
        <v>1.2031999999999999E-2</v>
      </c>
      <c r="H899" s="5">
        <v>7.1760000000000004E-2</v>
      </c>
      <c r="I899" s="5">
        <v>1.4966E-2</v>
      </c>
      <c r="J899" s="5">
        <v>0.33182400000000001</v>
      </c>
      <c r="K899" s="5">
        <v>0.49442999999999998</v>
      </c>
      <c r="L899" s="32" t="s">
        <v>15</v>
      </c>
      <c r="M899" s="32" t="s">
        <v>15</v>
      </c>
      <c r="N899" s="32" t="s">
        <v>15</v>
      </c>
      <c r="O899" s="32" t="s">
        <v>15</v>
      </c>
      <c r="P899" s="32" t="s">
        <v>15</v>
      </c>
      <c r="Q899" s="32" t="s">
        <v>15</v>
      </c>
      <c r="R899" s="32" t="s">
        <v>15</v>
      </c>
      <c r="S899" s="32" t="s">
        <v>15</v>
      </c>
      <c r="T899" s="6" t="s">
        <v>798</v>
      </c>
      <c r="U899" s="6" t="s">
        <v>204</v>
      </c>
    </row>
    <row r="900" spans="1:21" s="42" customFormat="1" x14ac:dyDescent="0.2">
      <c r="A900" s="4" t="s">
        <v>980</v>
      </c>
      <c r="B900" s="4" t="s">
        <v>95</v>
      </c>
      <c r="C900" s="33" t="s">
        <v>60</v>
      </c>
      <c r="D900" s="5">
        <v>0</v>
      </c>
      <c r="E900" s="5">
        <v>5.2317000000000002E-2</v>
      </c>
      <c r="F900" s="5">
        <v>2.9485000000000001E-2</v>
      </c>
      <c r="G900" s="5">
        <v>1.4123999999999999E-2</v>
      </c>
      <c r="H900" s="5">
        <v>3.3466999999999997E-2</v>
      </c>
      <c r="I900" s="5">
        <v>1.4888E-2</v>
      </c>
      <c r="J900" s="5">
        <v>0.37437300000000001</v>
      </c>
      <c r="K900" s="5">
        <v>0.49606299999999998</v>
      </c>
      <c r="L900" s="32" t="s">
        <v>15</v>
      </c>
      <c r="M900" s="32" t="s">
        <v>15</v>
      </c>
      <c r="N900" s="32" t="s">
        <v>15</v>
      </c>
      <c r="O900" s="32" t="s">
        <v>15</v>
      </c>
      <c r="P900" s="32" t="s">
        <v>15</v>
      </c>
      <c r="Q900" s="32" t="s">
        <v>15</v>
      </c>
      <c r="R900" s="32" t="s">
        <v>15</v>
      </c>
      <c r="S900" s="32" t="s">
        <v>15</v>
      </c>
      <c r="T900" s="6" t="s">
        <v>798</v>
      </c>
      <c r="U900" s="6" t="s">
        <v>204</v>
      </c>
    </row>
    <row r="901" spans="1:21" s="42" customFormat="1" x14ac:dyDescent="0.2">
      <c r="A901" s="4" t="s">
        <v>981</v>
      </c>
      <c r="B901" s="4" t="s">
        <v>95</v>
      </c>
      <c r="C901" s="33" t="s">
        <v>60</v>
      </c>
      <c r="D901" s="5">
        <v>1.7129999999999999E-2</v>
      </c>
      <c r="E901" s="5">
        <v>0.107886</v>
      </c>
      <c r="F901" s="5">
        <v>2.9354999999999999E-2</v>
      </c>
      <c r="G901" s="5">
        <v>1.4262E-2</v>
      </c>
      <c r="H901" s="5">
        <v>0.11115999999999999</v>
      </c>
      <c r="I901" s="5">
        <v>1.5826E-2</v>
      </c>
      <c r="J901" s="5">
        <v>0.26379000000000002</v>
      </c>
      <c r="K901" s="5">
        <v>0.497697</v>
      </c>
      <c r="L901" s="32" t="s">
        <v>15</v>
      </c>
      <c r="M901" s="32" t="s">
        <v>15</v>
      </c>
      <c r="N901" s="32" t="s">
        <v>15</v>
      </c>
      <c r="O901" s="32" t="s">
        <v>15</v>
      </c>
      <c r="P901" s="32" t="s">
        <v>15</v>
      </c>
      <c r="Q901" s="32" t="s">
        <v>15</v>
      </c>
      <c r="R901" s="32" t="s">
        <v>15</v>
      </c>
      <c r="S901" s="32" t="s">
        <v>15</v>
      </c>
      <c r="T901" s="6" t="s">
        <v>798</v>
      </c>
      <c r="U901" s="6" t="s">
        <v>204</v>
      </c>
    </row>
    <row r="902" spans="1:21" s="42" customFormat="1" x14ac:dyDescent="0.2">
      <c r="A902" s="4" t="s">
        <v>982</v>
      </c>
      <c r="B902" s="4" t="s">
        <v>95</v>
      </c>
      <c r="C902" s="33" t="s">
        <v>60</v>
      </c>
      <c r="D902" s="5">
        <v>5.6959999999999997E-3</v>
      </c>
      <c r="E902" s="5">
        <v>0.123401</v>
      </c>
      <c r="F902" s="5">
        <v>2.938E-2</v>
      </c>
      <c r="G902" s="5">
        <v>1.5308E-2</v>
      </c>
      <c r="H902" s="5">
        <v>0.102661</v>
      </c>
      <c r="I902" s="5">
        <v>1.5094E-2</v>
      </c>
      <c r="J902" s="5">
        <v>0.245419</v>
      </c>
      <c r="K902" s="5">
        <v>0.50678500000000004</v>
      </c>
      <c r="L902" s="32" t="s">
        <v>15</v>
      </c>
      <c r="M902" s="32" t="s">
        <v>15</v>
      </c>
      <c r="N902" s="32" t="s">
        <v>15</v>
      </c>
      <c r="O902" s="32" t="s">
        <v>15</v>
      </c>
      <c r="P902" s="32" t="s">
        <v>15</v>
      </c>
      <c r="Q902" s="32" t="s">
        <v>15</v>
      </c>
      <c r="R902" s="32" t="s">
        <v>15</v>
      </c>
      <c r="S902" s="32" t="s">
        <v>60</v>
      </c>
      <c r="T902" s="6" t="s">
        <v>844</v>
      </c>
      <c r="U902" s="6" t="s">
        <v>204</v>
      </c>
    </row>
    <row r="903" spans="1:21" s="42" customFormat="1" x14ac:dyDescent="0.2">
      <c r="A903" s="4" t="s">
        <v>983</v>
      </c>
      <c r="B903" s="4" t="s">
        <v>95</v>
      </c>
      <c r="C903" s="33" t="s">
        <v>60</v>
      </c>
      <c r="D903" s="5">
        <v>1.3229999999999999E-2</v>
      </c>
      <c r="E903" s="5">
        <v>6.0455000000000002E-2</v>
      </c>
      <c r="F903" s="5">
        <v>2.9413999999999999E-2</v>
      </c>
      <c r="G903" s="5">
        <v>1.4622E-2</v>
      </c>
      <c r="H903" s="5">
        <v>3.1143000000000001E-2</v>
      </c>
      <c r="I903" s="5">
        <v>1.4024E-2</v>
      </c>
      <c r="J903" s="5">
        <v>0.404916</v>
      </c>
      <c r="K903" s="5">
        <v>0.49654700000000002</v>
      </c>
      <c r="L903" s="32" t="s">
        <v>15</v>
      </c>
      <c r="M903" s="32" t="s">
        <v>15</v>
      </c>
      <c r="N903" s="32" t="s">
        <v>15</v>
      </c>
      <c r="O903" s="32" t="s">
        <v>15</v>
      </c>
      <c r="P903" s="32" t="s">
        <v>15</v>
      </c>
      <c r="Q903" s="32" t="s">
        <v>15</v>
      </c>
      <c r="R903" s="32" t="s">
        <v>15</v>
      </c>
      <c r="S903" s="32" t="s">
        <v>15</v>
      </c>
      <c r="T903" s="6" t="s">
        <v>844</v>
      </c>
      <c r="U903" s="6" t="s">
        <v>204</v>
      </c>
    </row>
    <row r="904" spans="1:21" s="42" customFormat="1" x14ac:dyDescent="0.2">
      <c r="A904" s="4" t="s">
        <v>984</v>
      </c>
      <c r="B904" s="4" t="s">
        <v>95</v>
      </c>
      <c r="C904" s="33" t="s">
        <v>60</v>
      </c>
      <c r="D904" s="5">
        <v>4.6280000000000002E-3</v>
      </c>
      <c r="E904" s="5">
        <v>8.2572999999999994E-2</v>
      </c>
      <c r="F904" s="5">
        <v>2.9523000000000001E-2</v>
      </c>
      <c r="G904" s="5">
        <v>1.7346E-2</v>
      </c>
      <c r="H904" s="5">
        <v>7.1506E-2</v>
      </c>
      <c r="I904" s="5">
        <v>1.7536E-2</v>
      </c>
      <c r="J904" s="5">
        <v>0.31634200000000001</v>
      </c>
      <c r="K904" s="5">
        <v>0.50809400000000005</v>
      </c>
      <c r="L904" s="32" t="s">
        <v>15</v>
      </c>
      <c r="M904" s="32" t="s">
        <v>15</v>
      </c>
      <c r="N904" s="32" t="s">
        <v>15</v>
      </c>
      <c r="O904" s="32" t="s">
        <v>15</v>
      </c>
      <c r="P904" s="32" t="s">
        <v>15</v>
      </c>
      <c r="Q904" s="32" t="s">
        <v>15</v>
      </c>
      <c r="R904" s="32" t="s">
        <v>15</v>
      </c>
      <c r="S904" s="32" t="s">
        <v>60</v>
      </c>
      <c r="T904" s="6" t="s">
        <v>481</v>
      </c>
      <c r="U904" s="6" t="s">
        <v>204</v>
      </c>
    </row>
    <row r="905" spans="1:21" s="42" customFormat="1" x14ac:dyDescent="0.2">
      <c r="A905" s="4" t="s">
        <v>985</v>
      </c>
      <c r="B905" s="4" t="s">
        <v>95</v>
      </c>
      <c r="C905" s="33" t="s">
        <v>60</v>
      </c>
      <c r="D905" s="5">
        <v>2.069E-2</v>
      </c>
      <c r="E905" s="5">
        <v>6.7279000000000005E-2</v>
      </c>
      <c r="F905" s="5">
        <v>2.9354999999999999E-2</v>
      </c>
      <c r="G905" s="5">
        <v>1.2614999999999999E-2</v>
      </c>
      <c r="H905" s="5">
        <v>7.7509999999999996E-2</v>
      </c>
      <c r="I905" s="5">
        <v>1.5630999999999999E-2</v>
      </c>
      <c r="J905" s="5">
        <v>0.31257699999999999</v>
      </c>
      <c r="K905" s="5">
        <v>0.49719099999999999</v>
      </c>
      <c r="L905" s="32" t="s">
        <v>60</v>
      </c>
      <c r="M905" s="32" t="s">
        <v>15</v>
      </c>
      <c r="N905" s="32" t="s">
        <v>15</v>
      </c>
      <c r="O905" s="32" t="s">
        <v>15</v>
      </c>
      <c r="P905" s="32" t="s">
        <v>15</v>
      </c>
      <c r="Q905" s="32" t="s">
        <v>15</v>
      </c>
      <c r="R905" s="32" t="s">
        <v>15</v>
      </c>
      <c r="S905" s="32" t="s">
        <v>15</v>
      </c>
      <c r="T905" s="6" t="s">
        <v>471</v>
      </c>
      <c r="U905" s="6" t="s">
        <v>204</v>
      </c>
    </row>
    <row r="906" spans="1:21" s="42" customFormat="1" x14ac:dyDescent="0.2">
      <c r="A906" s="4" t="s">
        <v>986</v>
      </c>
      <c r="B906" s="4" t="s">
        <v>95</v>
      </c>
      <c r="C906" s="33" t="s">
        <v>60</v>
      </c>
      <c r="D906" s="5">
        <v>0</v>
      </c>
      <c r="E906" s="5">
        <v>9.1800000000000007E-2</v>
      </c>
      <c r="F906" s="5">
        <v>2.9427999999999999E-2</v>
      </c>
      <c r="G906" s="5">
        <v>1.2449999999999999E-2</v>
      </c>
      <c r="H906" s="5">
        <v>6.2554999999999999E-2</v>
      </c>
      <c r="I906" s="5">
        <v>1.3688000000000001E-2</v>
      </c>
      <c r="J906" s="5">
        <v>0.35836000000000001</v>
      </c>
      <c r="K906" s="5">
        <v>0.49519400000000002</v>
      </c>
      <c r="L906" s="32" t="s">
        <v>15</v>
      </c>
      <c r="M906" s="32" t="s">
        <v>15</v>
      </c>
      <c r="N906" s="32" t="s">
        <v>15</v>
      </c>
      <c r="O906" s="32" t="s">
        <v>15</v>
      </c>
      <c r="P906" s="32" t="s">
        <v>15</v>
      </c>
      <c r="Q906" s="32" t="s">
        <v>15</v>
      </c>
      <c r="R906" s="32" t="s">
        <v>15</v>
      </c>
      <c r="S906" s="32" t="s">
        <v>15</v>
      </c>
      <c r="T906" s="6" t="s">
        <v>471</v>
      </c>
      <c r="U906" s="6" t="s">
        <v>204</v>
      </c>
    </row>
    <row r="907" spans="1:21" s="42" customFormat="1" x14ac:dyDescent="0.2">
      <c r="A907" s="4" t="s">
        <v>987</v>
      </c>
      <c r="B907" s="4" t="s">
        <v>95</v>
      </c>
      <c r="C907" s="33" t="s">
        <v>60</v>
      </c>
      <c r="D907" s="5">
        <v>6.0240000000000002E-2</v>
      </c>
      <c r="E907" s="5">
        <v>9.9023E-2</v>
      </c>
      <c r="F907" s="5">
        <v>2.955E-2</v>
      </c>
      <c r="G907" s="5">
        <v>1.423E-2</v>
      </c>
      <c r="H907" s="5">
        <v>6.2543000000000001E-2</v>
      </c>
      <c r="I907" s="5">
        <v>1.6303999999999999E-2</v>
      </c>
      <c r="J907" s="5">
        <v>0.32644099999999998</v>
      </c>
      <c r="K907" s="5">
        <v>0.49140400000000001</v>
      </c>
      <c r="L907" s="32" t="s">
        <v>60</v>
      </c>
      <c r="M907" s="32" t="s">
        <v>15</v>
      </c>
      <c r="N907" s="32" t="s">
        <v>15</v>
      </c>
      <c r="O907" s="32" t="s">
        <v>15</v>
      </c>
      <c r="P907" s="32" t="s">
        <v>15</v>
      </c>
      <c r="Q907" s="32" t="s">
        <v>15</v>
      </c>
      <c r="R907" s="32" t="s">
        <v>15</v>
      </c>
      <c r="S907" s="32" t="s">
        <v>15</v>
      </c>
      <c r="T907" s="6" t="s">
        <v>471</v>
      </c>
      <c r="U907" s="6" t="s">
        <v>204</v>
      </c>
    </row>
    <row r="908" spans="1:21" s="42" customFormat="1" x14ac:dyDescent="0.2">
      <c r="A908" s="4" t="s">
        <v>988</v>
      </c>
      <c r="B908" s="4" t="s">
        <v>95</v>
      </c>
      <c r="C908" s="33" t="s">
        <v>60</v>
      </c>
      <c r="D908" s="5">
        <v>4.1619999999999997E-2</v>
      </c>
      <c r="E908" s="5">
        <v>0.149977</v>
      </c>
      <c r="F908" s="5">
        <v>2.9371000000000001E-2</v>
      </c>
      <c r="G908" s="5">
        <v>2.9964999999999999E-2</v>
      </c>
      <c r="H908" s="5">
        <v>0.15009800000000001</v>
      </c>
      <c r="I908" s="5">
        <v>2.3512999999999999E-2</v>
      </c>
      <c r="J908" s="5">
        <v>0.21762400000000001</v>
      </c>
      <c r="K908" s="5">
        <v>0.48514699999999999</v>
      </c>
      <c r="L908" s="32" t="s">
        <v>60</v>
      </c>
      <c r="M908" s="32" t="s">
        <v>15</v>
      </c>
      <c r="N908" s="32" t="s">
        <v>15</v>
      </c>
      <c r="O908" s="32" t="s">
        <v>60</v>
      </c>
      <c r="P908" s="32" t="s">
        <v>15</v>
      </c>
      <c r="Q908" s="32" t="s">
        <v>60</v>
      </c>
      <c r="R908" s="32" t="s">
        <v>15</v>
      </c>
      <c r="S908" s="32" t="s">
        <v>15</v>
      </c>
      <c r="T908" s="6" t="s">
        <v>877</v>
      </c>
      <c r="U908" s="6" t="s">
        <v>204</v>
      </c>
    </row>
    <row r="909" spans="1:21" s="42" customFormat="1" x14ac:dyDescent="0.2">
      <c r="A909" s="4" t="s">
        <v>989</v>
      </c>
      <c r="B909" s="4" t="s">
        <v>95</v>
      </c>
      <c r="C909" s="33" t="s">
        <v>60</v>
      </c>
      <c r="D909" s="5">
        <v>3.2719999999999999E-2</v>
      </c>
      <c r="E909" s="5">
        <v>0.122624</v>
      </c>
      <c r="F909" s="5">
        <v>2.9363E-2</v>
      </c>
      <c r="G909" s="5">
        <v>4.0868000000000002E-2</v>
      </c>
      <c r="H909" s="5">
        <v>0.16961100000000001</v>
      </c>
      <c r="I909" s="5">
        <v>1.2307999999999999E-2</v>
      </c>
      <c r="J909" s="5">
        <v>0.270038</v>
      </c>
      <c r="K909" s="5">
        <v>0.50130799999999998</v>
      </c>
      <c r="L909" s="32" t="s">
        <v>60</v>
      </c>
      <c r="M909" s="32" t="s">
        <v>15</v>
      </c>
      <c r="N909" s="32" t="s">
        <v>15</v>
      </c>
      <c r="O909" s="32" t="s">
        <v>60</v>
      </c>
      <c r="P909" s="32" t="s">
        <v>15</v>
      </c>
      <c r="Q909" s="32" t="s">
        <v>15</v>
      </c>
      <c r="R909" s="32" t="s">
        <v>15</v>
      </c>
      <c r="S909" s="32" t="s">
        <v>60</v>
      </c>
      <c r="T909" s="6" t="s">
        <v>877</v>
      </c>
      <c r="U909" s="6" t="s">
        <v>204</v>
      </c>
    </row>
    <row r="910" spans="1:21" s="42" customFormat="1" x14ac:dyDescent="0.2">
      <c r="A910" s="4" t="s">
        <v>990</v>
      </c>
      <c r="B910" s="4" t="s">
        <v>95</v>
      </c>
      <c r="C910" s="33" t="s">
        <v>60</v>
      </c>
      <c r="D910" s="5">
        <v>1.916E-2</v>
      </c>
      <c r="E910" s="5">
        <v>0.15767500000000001</v>
      </c>
      <c r="F910" s="5">
        <v>2.9607000000000001E-2</v>
      </c>
      <c r="G910" s="5">
        <v>1.9977999999999999E-2</v>
      </c>
      <c r="H910" s="5">
        <v>8.7960999999999998E-2</v>
      </c>
      <c r="I910" s="5">
        <v>1.426E-2</v>
      </c>
      <c r="J910" s="5">
        <v>0.50502000000000002</v>
      </c>
      <c r="K910" s="5">
        <v>0.47163500000000003</v>
      </c>
      <c r="L910" s="32" t="s">
        <v>15</v>
      </c>
      <c r="M910" s="32" t="s">
        <v>15</v>
      </c>
      <c r="N910" s="32" t="s">
        <v>15</v>
      </c>
      <c r="O910" s="32" t="s">
        <v>60</v>
      </c>
      <c r="P910" s="32" t="s">
        <v>15</v>
      </c>
      <c r="Q910" s="32" t="s">
        <v>15</v>
      </c>
      <c r="R910" s="32" t="s">
        <v>15</v>
      </c>
      <c r="S910" s="32" t="s">
        <v>15</v>
      </c>
      <c r="T910" s="6" t="s">
        <v>481</v>
      </c>
      <c r="U910" s="6" t="s">
        <v>204</v>
      </c>
    </row>
    <row r="911" spans="1:21" s="42" customFormat="1" x14ac:dyDescent="0.2">
      <c r="A911" s="4" t="s">
        <v>991</v>
      </c>
      <c r="B911" s="4" t="s">
        <v>95</v>
      </c>
      <c r="C911" s="33" t="s">
        <v>60</v>
      </c>
      <c r="D911" s="5">
        <v>9.7689999999999999E-3</v>
      </c>
      <c r="E911" s="5">
        <v>0.209587</v>
      </c>
      <c r="F911" s="5">
        <v>2.9361999999999999E-2</v>
      </c>
      <c r="G911" s="5">
        <v>2.0344000000000001E-2</v>
      </c>
      <c r="H911" s="5">
        <v>0.24171000000000001</v>
      </c>
      <c r="I911" s="5">
        <v>1.9875E-2</v>
      </c>
      <c r="J911" s="5">
        <v>0.15890299999999999</v>
      </c>
      <c r="K911" s="5">
        <v>0.51492199999999999</v>
      </c>
      <c r="L911" s="32" t="s">
        <v>15</v>
      </c>
      <c r="M911" s="32" t="s">
        <v>15</v>
      </c>
      <c r="N911" s="32" t="s">
        <v>15</v>
      </c>
      <c r="O911" s="32" t="s">
        <v>60</v>
      </c>
      <c r="P911" s="32" t="s">
        <v>60</v>
      </c>
      <c r="Q911" s="32" t="s">
        <v>60</v>
      </c>
      <c r="R911" s="32" t="s">
        <v>15</v>
      </c>
      <c r="S911" s="32" t="s">
        <v>60</v>
      </c>
      <c r="T911" s="6" t="s">
        <v>877</v>
      </c>
      <c r="U911" s="6" t="s">
        <v>204</v>
      </c>
    </row>
    <row r="912" spans="1:21" s="42" customFormat="1" x14ac:dyDescent="0.2">
      <c r="A912" s="4" t="s">
        <v>992</v>
      </c>
      <c r="B912" s="4" t="s">
        <v>95</v>
      </c>
      <c r="C912" s="33" t="s">
        <v>60</v>
      </c>
      <c r="D912" s="5">
        <v>1.1280000000000002E-2</v>
      </c>
      <c r="E912" s="5">
        <v>0.23008600000000001</v>
      </c>
      <c r="F912" s="5">
        <v>2.9377E-2</v>
      </c>
      <c r="G912" s="5">
        <v>1.9453000000000002E-2</v>
      </c>
      <c r="H912" s="5">
        <v>0.25153300000000001</v>
      </c>
      <c r="I912" s="5">
        <v>1.9685999999999999E-2</v>
      </c>
      <c r="J912" s="5">
        <v>0.14097999999999999</v>
      </c>
      <c r="K912" s="5">
        <v>0.51227900000000004</v>
      </c>
      <c r="L912" s="32" t="s">
        <v>15</v>
      </c>
      <c r="M912" s="32" t="s">
        <v>60</v>
      </c>
      <c r="N912" s="32" t="s">
        <v>15</v>
      </c>
      <c r="O912" s="32" t="s">
        <v>15</v>
      </c>
      <c r="P912" s="32" t="s">
        <v>60</v>
      </c>
      <c r="Q912" s="32" t="s">
        <v>60</v>
      </c>
      <c r="R912" s="32" t="s">
        <v>15</v>
      </c>
      <c r="S912" s="32" t="s">
        <v>60</v>
      </c>
      <c r="T912" s="6" t="s">
        <v>914</v>
      </c>
      <c r="U912" s="6" t="s">
        <v>204</v>
      </c>
    </row>
    <row r="913" spans="1:21" s="42" customFormat="1" x14ac:dyDescent="0.2">
      <c r="A913" s="4" t="s">
        <v>993</v>
      </c>
      <c r="B913" s="4" t="s">
        <v>95</v>
      </c>
      <c r="C913" s="33" t="s">
        <v>60</v>
      </c>
      <c r="D913" s="5">
        <v>1.043E-2</v>
      </c>
      <c r="E913" s="5">
        <v>0.18749099999999999</v>
      </c>
      <c r="F913" s="5">
        <v>2.9405000000000001E-2</v>
      </c>
      <c r="G913" s="5">
        <v>1.6848999999999999E-2</v>
      </c>
      <c r="H913" s="5">
        <v>0.22094</v>
      </c>
      <c r="I913" s="5">
        <v>1.9059E-2</v>
      </c>
      <c r="J913" s="5">
        <v>0.19888800000000001</v>
      </c>
      <c r="K913" s="5">
        <v>0.503861</v>
      </c>
      <c r="L913" s="32" t="s">
        <v>15</v>
      </c>
      <c r="M913" s="32" t="s">
        <v>15</v>
      </c>
      <c r="N913" s="32" t="s">
        <v>15</v>
      </c>
      <c r="O913" s="32" t="s">
        <v>15</v>
      </c>
      <c r="P913" s="32" t="s">
        <v>60</v>
      </c>
      <c r="Q913" s="32" t="s">
        <v>15</v>
      </c>
      <c r="R913" s="32" t="s">
        <v>15</v>
      </c>
      <c r="S913" s="32" t="s">
        <v>60</v>
      </c>
      <c r="T913" s="6" t="s">
        <v>914</v>
      </c>
      <c r="U913" s="6" t="s">
        <v>204</v>
      </c>
    </row>
    <row r="914" spans="1:21" s="42" customFormat="1" x14ac:dyDescent="0.2">
      <c r="A914" s="4" t="s">
        <v>994</v>
      </c>
      <c r="B914" s="4" t="s">
        <v>95</v>
      </c>
      <c r="C914" s="33" t="s">
        <v>60</v>
      </c>
      <c r="D914" s="5">
        <v>1.5779999999999999E-2</v>
      </c>
      <c r="E914" s="5">
        <v>9.6336000000000005E-2</v>
      </c>
      <c r="F914" s="5">
        <v>2.9447000000000001E-2</v>
      </c>
      <c r="G914" s="5">
        <v>1.6985E-2</v>
      </c>
      <c r="H914" s="5">
        <v>6.4241999999999994E-2</v>
      </c>
      <c r="I914" s="5">
        <v>1.6241999999999999E-2</v>
      </c>
      <c r="J914" s="5">
        <v>0.32940199999999997</v>
      </c>
      <c r="K914" s="5">
        <v>0.50265400000000005</v>
      </c>
      <c r="L914" s="32" t="s">
        <v>15</v>
      </c>
      <c r="M914" s="32" t="s">
        <v>15</v>
      </c>
      <c r="N914" s="32" t="s">
        <v>15</v>
      </c>
      <c r="O914" s="32" t="s">
        <v>15</v>
      </c>
      <c r="P914" s="32" t="s">
        <v>15</v>
      </c>
      <c r="Q914" s="32" t="s">
        <v>15</v>
      </c>
      <c r="R914" s="32" t="s">
        <v>15</v>
      </c>
      <c r="S914" s="32" t="s">
        <v>60</v>
      </c>
      <c r="T914" s="6" t="s">
        <v>914</v>
      </c>
      <c r="U914" s="6" t="s">
        <v>204</v>
      </c>
    </row>
    <row r="915" spans="1:21" s="42" customFormat="1" x14ac:dyDescent="0.2">
      <c r="A915" s="4" t="s">
        <v>995</v>
      </c>
      <c r="B915" s="4" t="s">
        <v>95</v>
      </c>
      <c r="C915" s="33" t="s">
        <v>60</v>
      </c>
      <c r="D915" s="5">
        <v>1.0449999999999999E-2</v>
      </c>
      <c r="E915" s="5">
        <v>8.9746000000000006E-2</v>
      </c>
      <c r="F915" s="5">
        <v>2.9312000000000001E-2</v>
      </c>
      <c r="G915" s="5">
        <v>1.1722E-2</v>
      </c>
      <c r="H915" s="5">
        <v>0.10682899999999999</v>
      </c>
      <c r="I915" s="5">
        <v>1.4411E-2</v>
      </c>
      <c r="J915" s="5">
        <v>0.287713</v>
      </c>
      <c r="K915" s="5">
        <v>0.500865</v>
      </c>
      <c r="L915" s="32" t="s">
        <v>15</v>
      </c>
      <c r="M915" s="32" t="s">
        <v>15</v>
      </c>
      <c r="N915" s="32" t="s">
        <v>15</v>
      </c>
      <c r="O915" s="32" t="s">
        <v>15</v>
      </c>
      <c r="P915" s="32" t="s">
        <v>15</v>
      </c>
      <c r="Q915" s="32" t="s">
        <v>15</v>
      </c>
      <c r="R915" s="32" t="s">
        <v>15</v>
      </c>
      <c r="S915" s="32" t="s">
        <v>60</v>
      </c>
      <c r="T915" s="6" t="s">
        <v>914</v>
      </c>
      <c r="U915" s="6" t="s">
        <v>204</v>
      </c>
    </row>
    <row r="916" spans="1:21" s="42" customFormat="1" x14ac:dyDescent="0.2">
      <c r="A916" s="4" t="s">
        <v>996</v>
      </c>
      <c r="B916" s="4" t="s">
        <v>997</v>
      </c>
      <c r="C916" s="33" t="s">
        <v>60</v>
      </c>
      <c r="D916" s="5">
        <v>0.14169999999999999</v>
      </c>
      <c r="E916" s="5">
        <v>7.8697000000000003E-2</v>
      </c>
      <c r="F916" s="5">
        <v>2.9562000000000001E-2</v>
      </c>
      <c r="G916" s="5">
        <v>1.3938000000000001E-2</v>
      </c>
      <c r="H916" s="5">
        <v>5.3858999999999997E-2</v>
      </c>
      <c r="I916" s="5">
        <v>9.7179999999999992E-3</v>
      </c>
      <c r="J916" s="5">
        <v>0.436413</v>
      </c>
      <c r="K916" s="5">
        <v>0.48277100000000001</v>
      </c>
      <c r="L916" s="32" t="s">
        <v>60</v>
      </c>
      <c r="M916" s="32" t="s">
        <v>15</v>
      </c>
      <c r="N916" s="32" t="s">
        <v>15</v>
      </c>
      <c r="O916" s="32" t="s">
        <v>15</v>
      </c>
      <c r="P916" s="32" t="s">
        <v>15</v>
      </c>
      <c r="Q916" s="32" t="s">
        <v>15</v>
      </c>
      <c r="R916" s="32" t="s">
        <v>15</v>
      </c>
      <c r="S916" s="32" t="s">
        <v>15</v>
      </c>
      <c r="T916" s="6" t="s">
        <v>877</v>
      </c>
      <c r="U916" s="6" t="s">
        <v>204</v>
      </c>
    </row>
    <row r="917" spans="1:21" s="42" customFormat="1" x14ac:dyDescent="0.2">
      <c r="A917" s="4" t="s">
        <v>998</v>
      </c>
      <c r="B917" s="4" t="s">
        <v>997</v>
      </c>
      <c r="C917" s="33" t="s">
        <v>60</v>
      </c>
      <c r="D917" s="5">
        <v>7.0369999999999999E-3</v>
      </c>
      <c r="E917" s="5">
        <v>7.5550999999999993E-2</v>
      </c>
      <c r="F917" s="5">
        <v>2.9486999999999999E-2</v>
      </c>
      <c r="G917" s="5">
        <v>2.0184000000000001E-2</v>
      </c>
      <c r="H917" s="5">
        <v>8.6252999999999996E-2</v>
      </c>
      <c r="I917" s="5">
        <v>1.6796999999999999E-2</v>
      </c>
      <c r="J917" s="5">
        <v>0.308224</v>
      </c>
      <c r="K917" s="5">
        <v>0.48495899999999997</v>
      </c>
      <c r="L917" s="32" t="s">
        <v>15</v>
      </c>
      <c r="M917" s="32" t="s">
        <v>15</v>
      </c>
      <c r="N917" s="32" t="s">
        <v>15</v>
      </c>
      <c r="O917" s="32" t="s">
        <v>60</v>
      </c>
      <c r="P917" s="32" t="s">
        <v>15</v>
      </c>
      <c r="Q917" s="32" t="s">
        <v>15</v>
      </c>
      <c r="R917" s="32" t="s">
        <v>15</v>
      </c>
      <c r="S917" s="32" t="s">
        <v>15</v>
      </c>
      <c r="T917" s="6" t="s">
        <v>877</v>
      </c>
      <c r="U917" s="6" t="s">
        <v>204</v>
      </c>
    </row>
    <row r="918" spans="1:21" s="42" customFormat="1" x14ac:dyDescent="0.2">
      <c r="A918" s="4" t="s">
        <v>999</v>
      </c>
      <c r="B918" s="4" t="s">
        <v>997</v>
      </c>
      <c r="C918" s="33" t="s">
        <v>59</v>
      </c>
      <c r="D918" s="5">
        <v>1.03E-2</v>
      </c>
      <c r="E918" s="5">
        <v>3.5990000000000001E-2</v>
      </c>
      <c r="F918" s="5">
        <v>2.9530000000000001E-2</v>
      </c>
      <c r="G918" s="5">
        <v>2.4341000000000002E-2</v>
      </c>
      <c r="H918" s="5">
        <v>4.2271000000000003E-2</v>
      </c>
      <c r="I918" s="5">
        <v>2.1339E-2</v>
      </c>
      <c r="J918" s="5">
        <v>0.366587</v>
      </c>
      <c r="K918" s="5">
        <v>0.47783100000000001</v>
      </c>
      <c r="L918" s="32" t="s">
        <v>15</v>
      </c>
      <c r="M918" s="32" t="s">
        <v>15</v>
      </c>
      <c r="N918" s="32" t="s">
        <v>15</v>
      </c>
      <c r="O918" s="32" t="s">
        <v>60</v>
      </c>
      <c r="P918" s="32" t="s">
        <v>15</v>
      </c>
      <c r="Q918" s="32" t="s">
        <v>60</v>
      </c>
      <c r="R918" s="32" t="s">
        <v>15</v>
      </c>
      <c r="S918" s="32" t="s">
        <v>15</v>
      </c>
      <c r="T918" s="6" t="s">
        <v>846</v>
      </c>
      <c r="U918" s="6" t="s">
        <v>204</v>
      </c>
    </row>
    <row r="919" spans="1:21" s="42" customFormat="1" x14ac:dyDescent="0.2">
      <c r="A919" s="4" t="s">
        <v>1000</v>
      </c>
      <c r="B919" s="4" t="s">
        <v>997</v>
      </c>
      <c r="C919" s="33" t="s">
        <v>59</v>
      </c>
      <c r="D919" s="5">
        <v>1.1850000000000001E-2</v>
      </c>
      <c r="E919" s="5">
        <v>0.15065700000000001</v>
      </c>
      <c r="F919" s="5">
        <v>2.9409000000000001E-2</v>
      </c>
      <c r="G919" s="5">
        <v>1.7982999999999999E-2</v>
      </c>
      <c r="H919" s="5">
        <v>0.16109200000000001</v>
      </c>
      <c r="I919" s="5">
        <v>1.7389999999999999E-2</v>
      </c>
      <c r="J919" s="5">
        <v>0.22733600000000001</v>
      </c>
      <c r="K919" s="5">
        <v>0.49499300000000002</v>
      </c>
      <c r="L919" s="32" t="s">
        <v>15</v>
      </c>
      <c r="M919" s="32" t="s">
        <v>15</v>
      </c>
      <c r="N919" s="32" t="s">
        <v>15</v>
      </c>
      <c r="O919" s="32" t="s">
        <v>15</v>
      </c>
      <c r="P919" s="32" t="s">
        <v>15</v>
      </c>
      <c r="Q919" s="32" t="s">
        <v>15</v>
      </c>
      <c r="R919" s="32" t="s">
        <v>15</v>
      </c>
      <c r="S919" s="32" t="s">
        <v>15</v>
      </c>
      <c r="T919" s="6" t="s">
        <v>798</v>
      </c>
      <c r="U919" s="6" t="s">
        <v>204</v>
      </c>
    </row>
    <row r="920" spans="1:21" s="42" customFormat="1" x14ac:dyDescent="0.2">
      <c r="A920" s="4" t="s">
        <v>1001</v>
      </c>
      <c r="B920" s="4" t="s">
        <v>997</v>
      </c>
      <c r="C920" s="33" t="s">
        <v>60</v>
      </c>
      <c r="D920" s="5">
        <v>1.065E-2</v>
      </c>
      <c r="E920" s="5">
        <v>0.19584799999999999</v>
      </c>
      <c r="F920" s="5">
        <v>2.945E-2</v>
      </c>
      <c r="G920" s="5">
        <v>1.8055000000000002E-2</v>
      </c>
      <c r="H920" s="5">
        <v>0.185006</v>
      </c>
      <c r="I920" s="5">
        <v>1.8266000000000001E-2</v>
      </c>
      <c r="J920" s="5">
        <v>0.14988599999999999</v>
      </c>
      <c r="K920" s="5">
        <v>0.51014099999999996</v>
      </c>
      <c r="L920" s="32" t="s">
        <v>15</v>
      </c>
      <c r="M920" s="32" t="s">
        <v>15</v>
      </c>
      <c r="N920" s="32" t="s">
        <v>15</v>
      </c>
      <c r="O920" s="32" t="s">
        <v>15</v>
      </c>
      <c r="P920" s="32" t="s">
        <v>60</v>
      </c>
      <c r="Q920" s="32" t="s">
        <v>15</v>
      </c>
      <c r="R920" s="32" t="s">
        <v>15</v>
      </c>
      <c r="S920" s="32" t="s">
        <v>60</v>
      </c>
      <c r="T920" s="6" t="s">
        <v>798</v>
      </c>
      <c r="U920" s="6" t="s">
        <v>204</v>
      </c>
    </row>
    <row r="921" spans="1:21" s="42" customFormat="1" x14ac:dyDescent="0.2">
      <c r="A921" s="4" t="s">
        <v>1002</v>
      </c>
      <c r="B921" s="4" t="s">
        <v>997</v>
      </c>
      <c r="C921" s="33" t="s">
        <v>60</v>
      </c>
      <c r="D921" s="5">
        <v>1.0959999999999999E-2</v>
      </c>
      <c r="E921" s="5">
        <v>9.2442999999999997E-2</v>
      </c>
      <c r="F921" s="5">
        <v>2.9510999999999999E-2</v>
      </c>
      <c r="G921" s="5">
        <v>1.2824E-2</v>
      </c>
      <c r="H921" s="5">
        <v>8.7101999999999999E-2</v>
      </c>
      <c r="I921" s="5">
        <v>1.5731999999999999E-2</v>
      </c>
      <c r="J921" s="5">
        <v>0.29600199999999999</v>
      </c>
      <c r="K921" s="5">
        <v>0.49747799999999998</v>
      </c>
      <c r="L921" s="32" t="s">
        <v>15</v>
      </c>
      <c r="M921" s="32" t="s">
        <v>15</v>
      </c>
      <c r="N921" s="32" t="s">
        <v>15</v>
      </c>
      <c r="O921" s="32" t="s">
        <v>15</v>
      </c>
      <c r="P921" s="32" t="s">
        <v>15</v>
      </c>
      <c r="Q921" s="32" t="s">
        <v>15</v>
      </c>
      <c r="R921" s="32" t="s">
        <v>15</v>
      </c>
      <c r="S921" s="32" t="s">
        <v>15</v>
      </c>
      <c r="T921" s="6" t="s">
        <v>877</v>
      </c>
      <c r="U921" s="6" t="s">
        <v>204</v>
      </c>
    </row>
    <row r="922" spans="1:21" s="42" customFormat="1" x14ac:dyDescent="0.2">
      <c r="A922" s="4" t="s">
        <v>1003</v>
      </c>
      <c r="B922" s="4" t="s">
        <v>1004</v>
      </c>
      <c r="C922" s="33" t="s">
        <v>60</v>
      </c>
      <c r="D922" s="5">
        <v>8.2339999999999997E-2</v>
      </c>
      <c r="E922" s="5">
        <v>0.11953999999999999</v>
      </c>
      <c r="F922" s="5">
        <v>2.9468000000000001E-2</v>
      </c>
      <c r="G922" s="5">
        <v>1.43E-2</v>
      </c>
      <c r="H922" s="5">
        <v>0.13294</v>
      </c>
      <c r="I922" s="5">
        <v>1.5554E-2</v>
      </c>
      <c r="J922" s="5">
        <v>0.258104</v>
      </c>
      <c r="K922" s="5">
        <v>0.50353999999999999</v>
      </c>
      <c r="L922" s="32" t="s">
        <v>60</v>
      </c>
      <c r="M922" s="32" t="s">
        <v>15</v>
      </c>
      <c r="N922" s="32" t="s">
        <v>15</v>
      </c>
      <c r="O922" s="32" t="s">
        <v>15</v>
      </c>
      <c r="P922" s="32" t="s">
        <v>15</v>
      </c>
      <c r="Q922" s="32" t="s">
        <v>15</v>
      </c>
      <c r="R922" s="32" t="s">
        <v>15</v>
      </c>
      <c r="S922" s="32" t="s">
        <v>60</v>
      </c>
      <c r="T922" s="6" t="s">
        <v>877</v>
      </c>
      <c r="U922" s="6" t="s">
        <v>204</v>
      </c>
    </row>
    <row r="923" spans="1:21" s="42" customFormat="1" x14ac:dyDescent="0.2">
      <c r="A923" s="4" t="s">
        <v>1005</v>
      </c>
      <c r="B923" s="4" t="s">
        <v>1004</v>
      </c>
      <c r="C923" s="33" t="s">
        <v>60</v>
      </c>
      <c r="D923" s="5">
        <v>1.9369999999999998E-2</v>
      </c>
      <c r="E923" s="5">
        <v>0.14283299999999999</v>
      </c>
      <c r="F923" s="5">
        <v>2.9409000000000001E-2</v>
      </c>
      <c r="G923" s="5">
        <v>1.4036E-2</v>
      </c>
      <c r="H923" s="5">
        <v>8.5114999999999996E-2</v>
      </c>
      <c r="I923" s="5">
        <v>1.2281E-2</v>
      </c>
      <c r="J923" s="5">
        <v>0.32641500000000001</v>
      </c>
      <c r="K923" s="5">
        <v>0.49233900000000003</v>
      </c>
      <c r="L923" s="32" t="s">
        <v>15</v>
      </c>
      <c r="M923" s="32" t="s">
        <v>15</v>
      </c>
      <c r="N923" s="32" t="s">
        <v>15</v>
      </c>
      <c r="O923" s="32" t="s">
        <v>15</v>
      </c>
      <c r="P923" s="32" t="s">
        <v>15</v>
      </c>
      <c r="Q923" s="32" t="s">
        <v>15</v>
      </c>
      <c r="R923" s="32" t="s">
        <v>15</v>
      </c>
      <c r="S923" s="32" t="s">
        <v>15</v>
      </c>
      <c r="T923" s="6" t="s">
        <v>798</v>
      </c>
      <c r="U923" s="6" t="s">
        <v>204</v>
      </c>
    </row>
    <row r="924" spans="1:21" s="42" customFormat="1" x14ac:dyDescent="0.2">
      <c r="A924" s="4" t="s">
        <v>1006</v>
      </c>
      <c r="B924" s="4" t="s">
        <v>1004</v>
      </c>
      <c r="C924" s="33" t="s">
        <v>60</v>
      </c>
      <c r="D924" s="5">
        <v>4.2279999999999998E-2</v>
      </c>
      <c r="E924" s="5">
        <v>0.13176299999999999</v>
      </c>
      <c r="F924" s="5">
        <v>2.9461999999999999E-2</v>
      </c>
      <c r="G924" s="5">
        <v>2.8747999999999999E-2</v>
      </c>
      <c r="H924" s="5">
        <v>8.3557000000000006E-2</v>
      </c>
      <c r="I924" s="5">
        <v>1.7024999999999998E-2</v>
      </c>
      <c r="J924" s="5">
        <v>0.51409400000000005</v>
      </c>
      <c r="K924" s="5">
        <v>0.45875300000000002</v>
      </c>
      <c r="L924" s="32" t="s">
        <v>60</v>
      </c>
      <c r="M924" s="32" t="s">
        <v>15</v>
      </c>
      <c r="N924" s="32" t="s">
        <v>15</v>
      </c>
      <c r="O924" s="32" t="s">
        <v>60</v>
      </c>
      <c r="P924" s="32" t="s">
        <v>15</v>
      </c>
      <c r="Q924" s="32" t="s">
        <v>15</v>
      </c>
      <c r="R924" s="32" t="s">
        <v>60</v>
      </c>
      <c r="S924" s="32" t="s">
        <v>15</v>
      </c>
      <c r="T924" s="6" t="s">
        <v>798</v>
      </c>
      <c r="U924" s="6" t="s">
        <v>204</v>
      </c>
    </row>
    <row r="925" spans="1:21" s="42" customFormat="1" x14ac:dyDescent="0.2">
      <c r="A925" s="4" t="s">
        <v>1007</v>
      </c>
      <c r="B925" s="4" t="s">
        <v>1008</v>
      </c>
      <c r="C925" s="33" t="s">
        <v>60</v>
      </c>
      <c r="D925" s="5">
        <v>6.2659999999999993E-2</v>
      </c>
      <c r="E925" s="5">
        <v>9.1524999999999995E-2</v>
      </c>
      <c r="F925" s="5">
        <v>2.9506999999999999E-2</v>
      </c>
      <c r="G925" s="5">
        <v>2.6908000000000001E-2</v>
      </c>
      <c r="H925" s="5">
        <v>4.2997E-2</v>
      </c>
      <c r="I925" s="5">
        <v>1.882E-2</v>
      </c>
      <c r="J925" s="5">
        <v>0.43956800000000001</v>
      </c>
      <c r="K925" s="5">
        <v>0.46753299999999998</v>
      </c>
      <c r="L925" s="32" t="s">
        <v>60</v>
      </c>
      <c r="M925" s="32" t="s">
        <v>15</v>
      </c>
      <c r="N925" s="32" t="s">
        <v>15</v>
      </c>
      <c r="O925" s="32" t="s">
        <v>60</v>
      </c>
      <c r="P925" s="32" t="s">
        <v>15</v>
      </c>
      <c r="Q925" s="32" t="s">
        <v>15</v>
      </c>
      <c r="R925" s="32" t="s">
        <v>15</v>
      </c>
      <c r="S925" s="32" t="s">
        <v>15</v>
      </c>
      <c r="T925" s="6" t="s">
        <v>798</v>
      </c>
      <c r="U925" s="6" t="s">
        <v>204</v>
      </c>
    </row>
    <row r="926" spans="1:21" s="42" customFormat="1" x14ac:dyDescent="0.2">
      <c r="A926" s="4" t="s">
        <v>1009</v>
      </c>
      <c r="B926" s="4" t="s">
        <v>1008</v>
      </c>
      <c r="C926" s="33" t="s">
        <v>60</v>
      </c>
      <c r="D926" s="5">
        <v>7.2150000000000001E-3</v>
      </c>
      <c r="E926" s="5">
        <v>8.0203999999999998E-2</v>
      </c>
      <c r="F926" s="5">
        <v>2.9457000000000001E-2</v>
      </c>
      <c r="G926" s="5">
        <v>2.8348000000000002E-2</v>
      </c>
      <c r="H926" s="5">
        <v>5.3333999999999999E-2</v>
      </c>
      <c r="I926" s="5">
        <v>2.0205999999999998E-2</v>
      </c>
      <c r="J926" s="5">
        <v>0.36259000000000002</v>
      </c>
      <c r="K926" s="5">
        <v>0.472576</v>
      </c>
      <c r="L926" s="32" t="s">
        <v>15</v>
      </c>
      <c r="M926" s="32" t="s">
        <v>15</v>
      </c>
      <c r="N926" s="32" t="s">
        <v>15</v>
      </c>
      <c r="O926" s="32" t="s">
        <v>60</v>
      </c>
      <c r="P926" s="32" t="s">
        <v>15</v>
      </c>
      <c r="Q926" s="32" t="s">
        <v>60</v>
      </c>
      <c r="R926" s="32" t="s">
        <v>15</v>
      </c>
      <c r="S926" s="32" t="s">
        <v>15</v>
      </c>
      <c r="T926" s="6" t="s">
        <v>798</v>
      </c>
      <c r="U926" s="6" t="s">
        <v>204</v>
      </c>
    </row>
    <row r="927" spans="1:21" s="42" customFormat="1" x14ac:dyDescent="0.2">
      <c r="A927" s="4" t="s">
        <v>1010</v>
      </c>
      <c r="B927" s="4" t="s">
        <v>146</v>
      </c>
      <c r="C927" s="33" t="s">
        <v>60</v>
      </c>
      <c r="D927" s="5">
        <v>1.014E-2</v>
      </c>
      <c r="E927" s="5">
        <v>3.1040000000000002E-2</v>
      </c>
      <c r="F927" s="5">
        <v>2.9583999999999999E-2</v>
      </c>
      <c r="G927" s="5">
        <v>1.1663E-2</v>
      </c>
      <c r="H927" s="5">
        <v>3.4317E-2</v>
      </c>
      <c r="I927" s="5">
        <v>1.1119E-2</v>
      </c>
      <c r="J927" s="5">
        <v>0.35775000000000001</v>
      </c>
      <c r="K927" s="5">
        <v>0.48765599999999998</v>
      </c>
      <c r="L927" s="32" t="s">
        <v>15</v>
      </c>
      <c r="M927" s="32" t="s">
        <v>15</v>
      </c>
      <c r="N927" s="32" t="s">
        <v>15</v>
      </c>
      <c r="O927" s="32" t="s">
        <v>15</v>
      </c>
      <c r="P927" s="32" t="s">
        <v>15</v>
      </c>
      <c r="Q927" s="32" t="s">
        <v>15</v>
      </c>
      <c r="R927" s="32" t="s">
        <v>15</v>
      </c>
      <c r="S927" s="32" t="s">
        <v>15</v>
      </c>
      <c r="T927" s="6" t="s">
        <v>798</v>
      </c>
      <c r="U927" s="6" t="s">
        <v>204</v>
      </c>
    </row>
    <row r="928" spans="1:21" s="42" customFormat="1" x14ac:dyDescent="0.2">
      <c r="A928" s="4" t="s">
        <v>1011</v>
      </c>
      <c r="B928" s="4" t="s">
        <v>146</v>
      </c>
      <c r="C928" s="33" t="s">
        <v>60</v>
      </c>
      <c r="D928" s="5">
        <v>1.022E-2</v>
      </c>
      <c r="E928" s="5">
        <v>0.19306100000000001</v>
      </c>
      <c r="F928" s="5">
        <v>2.9444000000000001E-2</v>
      </c>
      <c r="G928" s="5">
        <v>1.8346999999999999E-2</v>
      </c>
      <c r="H928" s="5">
        <v>0.19550600000000001</v>
      </c>
      <c r="I928" s="5">
        <v>2.0306999999999999E-2</v>
      </c>
      <c r="J928" s="5">
        <v>0.16115399999999999</v>
      </c>
      <c r="K928" s="5">
        <v>0.50645300000000004</v>
      </c>
      <c r="L928" s="32" t="s">
        <v>15</v>
      </c>
      <c r="M928" s="32" t="s">
        <v>15</v>
      </c>
      <c r="N928" s="32" t="s">
        <v>15</v>
      </c>
      <c r="O928" s="32" t="s">
        <v>15</v>
      </c>
      <c r="P928" s="32" t="s">
        <v>60</v>
      </c>
      <c r="Q928" s="32" t="s">
        <v>60</v>
      </c>
      <c r="R928" s="32" t="s">
        <v>15</v>
      </c>
      <c r="S928" s="32" t="s">
        <v>60</v>
      </c>
      <c r="T928" s="6" t="s">
        <v>471</v>
      </c>
      <c r="U928" s="6" t="s">
        <v>204</v>
      </c>
    </row>
    <row r="929" spans="1:21" s="42" customFormat="1" x14ac:dyDescent="0.2">
      <c r="A929" s="4" t="s">
        <v>1012</v>
      </c>
      <c r="B929" s="4" t="s">
        <v>146</v>
      </c>
      <c r="C929" s="33" t="s">
        <v>60</v>
      </c>
      <c r="D929" s="5">
        <v>1.264E-2</v>
      </c>
      <c r="E929" s="5">
        <v>0.100978</v>
      </c>
      <c r="F929" s="5">
        <v>2.9621999999999999E-2</v>
      </c>
      <c r="G929" s="5">
        <v>1.5737000000000001E-2</v>
      </c>
      <c r="H929" s="5">
        <v>5.5331999999999999E-2</v>
      </c>
      <c r="I929" s="5">
        <v>1.5987999999999999E-2</v>
      </c>
      <c r="J929" s="5">
        <v>0.398559</v>
      </c>
      <c r="K929" s="5">
        <v>0.49718899999999999</v>
      </c>
      <c r="L929" s="32" t="s">
        <v>15</v>
      </c>
      <c r="M929" s="32" t="s">
        <v>15</v>
      </c>
      <c r="N929" s="32" t="s">
        <v>15</v>
      </c>
      <c r="O929" s="32" t="s">
        <v>15</v>
      </c>
      <c r="P929" s="32" t="s">
        <v>15</v>
      </c>
      <c r="Q929" s="32" t="s">
        <v>15</v>
      </c>
      <c r="R929" s="32" t="s">
        <v>15</v>
      </c>
      <c r="S929" s="32" t="s">
        <v>15</v>
      </c>
      <c r="T929" s="6" t="s">
        <v>846</v>
      </c>
      <c r="U929" s="6" t="s">
        <v>204</v>
      </c>
    </row>
    <row r="930" spans="1:21" s="42" customFormat="1" x14ac:dyDescent="0.2">
      <c r="A930" s="4" t="s">
        <v>1013</v>
      </c>
      <c r="B930" s="4" t="s">
        <v>146</v>
      </c>
      <c r="C930" s="33" t="s">
        <v>60</v>
      </c>
      <c r="D930" s="5">
        <v>5.7959999999999999E-3</v>
      </c>
      <c r="E930" s="5">
        <v>0.14915800000000001</v>
      </c>
      <c r="F930" s="5">
        <v>2.9558999999999998E-2</v>
      </c>
      <c r="G930" s="5">
        <v>1.1854E-2</v>
      </c>
      <c r="H930" s="5">
        <v>8.7475999999999998E-2</v>
      </c>
      <c r="I930" s="5">
        <v>1.1528999999999999E-2</v>
      </c>
      <c r="J930" s="5">
        <v>0.45597300000000002</v>
      </c>
      <c r="K930" s="5">
        <v>0.48578900000000003</v>
      </c>
      <c r="L930" s="32" t="s">
        <v>15</v>
      </c>
      <c r="M930" s="32" t="s">
        <v>15</v>
      </c>
      <c r="N930" s="32" t="s">
        <v>15</v>
      </c>
      <c r="O930" s="32" t="s">
        <v>15</v>
      </c>
      <c r="P930" s="32" t="s">
        <v>15</v>
      </c>
      <c r="Q930" s="32" t="s">
        <v>15</v>
      </c>
      <c r="R930" s="32" t="s">
        <v>15</v>
      </c>
      <c r="S930" s="32" t="s">
        <v>15</v>
      </c>
      <c r="T930" s="6" t="s">
        <v>844</v>
      </c>
      <c r="U930" s="6" t="s">
        <v>204</v>
      </c>
    </row>
    <row r="931" spans="1:21" s="42" customFormat="1" x14ac:dyDescent="0.2">
      <c r="A931" s="4" t="s">
        <v>1014</v>
      </c>
      <c r="B931" s="4" t="s">
        <v>146</v>
      </c>
      <c r="C931" s="33" t="s">
        <v>60</v>
      </c>
      <c r="D931" s="5">
        <v>5.6040000000000005E-3</v>
      </c>
      <c r="E931" s="5">
        <v>0.15806500000000001</v>
      </c>
      <c r="F931" s="5">
        <v>2.9527000000000001E-2</v>
      </c>
      <c r="G931" s="5">
        <v>1.8232000000000002E-2</v>
      </c>
      <c r="H931" s="5">
        <v>0.14064399999999999</v>
      </c>
      <c r="I931" s="5">
        <v>1.7332E-2</v>
      </c>
      <c r="J931" s="5">
        <v>0.20577999999999999</v>
      </c>
      <c r="K931" s="5">
        <v>0.512208</v>
      </c>
      <c r="L931" s="32" t="s">
        <v>15</v>
      </c>
      <c r="M931" s="32" t="s">
        <v>15</v>
      </c>
      <c r="N931" s="32" t="s">
        <v>15</v>
      </c>
      <c r="O931" s="32" t="s">
        <v>15</v>
      </c>
      <c r="P931" s="32" t="s">
        <v>15</v>
      </c>
      <c r="Q931" s="32" t="s">
        <v>15</v>
      </c>
      <c r="R931" s="32" t="s">
        <v>15</v>
      </c>
      <c r="S931" s="32" t="s">
        <v>60</v>
      </c>
      <c r="T931" s="6" t="s">
        <v>846</v>
      </c>
      <c r="U931" s="6" t="s">
        <v>204</v>
      </c>
    </row>
    <row r="932" spans="1:21" s="42" customFormat="1" x14ac:dyDescent="0.2">
      <c r="A932" s="4" t="s">
        <v>1015</v>
      </c>
      <c r="B932" s="4" t="s">
        <v>146</v>
      </c>
      <c r="C932" s="33" t="s">
        <v>60</v>
      </c>
      <c r="D932" s="5">
        <v>9.5110000000000004E-3</v>
      </c>
      <c r="E932" s="5">
        <v>9.5868999999999996E-2</v>
      </c>
      <c r="F932" s="5">
        <v>2.9590000000000002E-2</v>
      </c>
      <c r="G932" s="5">
        <v>1.8588E-2</v>
      </c>
      <c r="H932" s="5">
        <v>0.108748</v>
      </c>
      <c r="I932" s="5">
        <v>1.9727999999999999E-2</v>
      </c>
      <c r="J932" s="5">
        <v>0.29583599999999999</v>
      </c>
      <c r="K932" s="5">
        <v>0.50751599999999997</v>
      </c>
      <c r="L932" s="32" t="s">
        <v>15</v>
      </c>
      <c r="M932" s="32" t="s">
        <v>15</v>
      </c>
      <c r="N932" s="32" t="s">
        <v>15</v>
      </c>
      <c r="O932" s="32" t="s">
        <v>15</v>
      </c>
      <c r="P932" s="32" t="s">
        <v>15</v>
      </c>
      <c r="Q932" s="32" t="s">
        <v>60</v>
      </c>
      <c r="R932" s="32" t="s">
        <v>15</v>
      </c>
      <c r="S932" s="32" t="s">
        <v>60</v>
      </c>
      <c r="T932" s="6" t="s">
        <v>846</v>
      </c>
      <c r="U932" s="6" t="s">
        <v>204</v>
      </c>
    </row>
    <row r="933" spans="1:21" s="42" customFormat="1" x14ac:dyDescent="0.2">
      <c r="A933" s="4" t="s">
        <v>1016</v>
      </c>
      <c r="B933" s="4" t="s">
        <v>146</v>
      </c>
      <c r="C933" s="33" t="s">
        <v>60</v>
      </c>
      <c r="D933" s="5">
        <v>8.9840000000000007E-3</v>
      </c>
      <c r="E933" s="5">
        <v>6.0932E-2</v>
      </c>
      <c r="F933" s="5">
        <v>2.9409999999999999E-2</v>
      </c>
      <c r="G933" s="5">
        <v>1.2786E-2</v>
      </c>
      <c r="H933" s="5">
        <v>4.3934000000000001E-2</v>
      </c>
      <c r="I933" s="5">
        <v>1.4459E-2</v>
      </c>
      <c r="J933" s="5">
        <v>0.37383499999999997</v>
      </c>
      <c r="K933" s="5">
        <v>0.49654700000000002</v>
      </c>
      <c r="L933" s="32" t="s">
        <v>15</v>
      </c>
      <c r="M933" s="32" t="s">
        <v>15</v>
      </c>
      <c r="N933" s="32" t="s">
        <v>15</v>
      </c>
      <c r="O933" s="32" t="s">
        <v>15</v>
      </c>
      <c r="P933" s="32" t="s">
        <v>15</v>
      </c>
      <c r="Q933" s="32" t="s">
        <v>15</v>
      </c>
      <c r="R933" s="32" t="s">
        <v>15</v>
      </c>
      <c r="S933" s="32" t="s">
        <v>15</v>
      </c>
      <c r="T933" s="6" t="s">
        <v>471</v>
      </c>
      <c r="U933" s="6" t="s">
        <v>204</v>
      </c>
    </row>
    <row r="934" spans="1:21" s="42" customFormat="1" x14ac:dyDescent="0.2">
      <c r="A934" s="4" t="s">
        <v>1017</v>
      </c>
      <c r="B934" s="4" t="s">
        <v>146</v>
      </c>
      <c r="C934" s="33" t="s">
        <v>60</v>
      </c>
      <c r="D934" s="5">
        <v>1.176E-2</v>
      </c>
      <c r="E934" s="5">
        <v>0.14058200000000001</v>
      </c>
      <c r="F934" s="5">
        <v>2.9491E-2</v>
      </c>
      <c r="G934" s="5">
        <v>2.5548999999999999E-2</v>
      </c>
      <c r="H934" s="5">
        <v>9.4913999999999998E-2</v>
      </c>
      <c r="I934" s="5">
        <v>2.3236E-2</v>
      </c>
      <c r="J934" s="5">
        <v>0.26971000000000001</v>
      </c>
      <c r="K934" s="5">
        <v>0.51380899999999996</v>
      </c>
      <c r="L934" s="32" t="s">
        <v>15</v>
      </c>
      <c r="M934" s="32" t="s">
        <v>15</v>
      </c>
      <c r="N934" s="32" t="s">
        <v>15</v>
      </c>
      <c r="O934" s="32" t="s">
        <v>60</v>
      </c>
      <c r="P934" s="32" t="s">
        <v>15</v>
      </c>
      <c r="Q934" s="32" t="s">
        <v>60</v>
      </c>
      <c r="R934" s="32" t="s">
        <v>15</v>
      </c>
      <c r="S934" s="32" t="s">
        <v>60</v>
      </c>
      <c r="T934" s="6" t="s">
        <v>877</v>
      </c>
      <c r="U934" s="6" t="s">
        <v>204</v>
      </c>
    </row>
    <row r="935" spans="1:21" s="42" customFormat="1" x14ac:dyDescent="0.2">
      <c r="A935" s="4" t="s">
        <v>1018</v>
      </c>
      <c r="B935" s="4" t="s">
        <v>146</v>
      </c>
      <c r="C935" s="33" t="s">
        <v>60</v>
      </c>
      <c r="D935" s="5">
        <v>0</v>
      </c>
      <c r="E935" s="5">
        <v>8.4911E-2</v>
      </c>
      <c r="F935" s="5">
        <v>2.9541999999999999E-2</v>
      </c>
      <c r="G935" s="5">
        <v>1.3571E-2</v>
      </c>
      <c r="H935" s="5">
        <v>6.8523000000000001E-2</v>
      </c>
      <c r="I935" s="5">
        <v>1.6171000000000001E-2</v>
      </c>
      <c r="J935" s="5">
        <v>0.31564799999999998</v>
      </c>
      <c r="K935" s="5">
        <v>0.49429000000000001</v>
      </c>
      <c r="L935" s="32" t="s">
        <v>15</v>
      </c>
      <c r="M935" s="32" t="s">
        <v>15</v>
      </c>
      <c r="N935" s="32" t="s">
        <v>15</v>
      </c>
      <c r="O935" s="32" t="s">
        <v>15</v>
      </c>
      <c r="P935" s="32" t="s">
        <v>15</v>
      </c>
      <c r="Q935" s="32" t="s">
        <v>15</v>
      </c>
      <c r="R935" s="32" t="s">
        <v>15</v>
      </c>
      <c r="S935" s="32" t="s">
        <v>15</v>
      </c>
      <c r="T935" s="6" t="s">
        <v>846</v>
      </c>
      <c r="U935" s="6" t="s">
        <v>204</v>
      </c>
    </row>
    <row r="936" spans="1:21" s="42" customFormat="1" x14ac:dyDescent="0.2">
      <c r="A936" s="4" t="s">
        <v>1019</v>
      </c>
      <c r="B936" s="4" t="s">
        <v>146</v>
      </c>
      <c r="C936" s="33" t="s">
        <v>60</v>
      </c>
      <c r="D936" s="5">
        <v>1.213E-2</v>
      </c>
      <c r="E936" s="5">
        <v>0.25128299999999998</v>
      </c>
      <c r="F936" s="5">
        <v>2.9464000000000001E-2</v>
      </c>
      <c r="G936" s="5">
        <v>2.2615E-2</v>
      </c>
      <c r="H936" s="5">
        <v>0.263932</v>
      </c>
      <c r="I936" s="5">
        <v>2.3321999999999999E-2</v>
      </c>
      <c r="J936" s="5">
        <v>0.116996</v>
      </c>
      <c r="K936" s="5">
        <v>0.51780899999999996</v>
      </c>
      <c r="L936" s="32" t="s">
        <v>15</v>
      </c>
      <c r="M936" s="32" t="s">
        <v>60</v>
      </c>
      <c r="N936" s="32" t="s">
        <v>15</v>
      </c>
      <c r="O936" s="32" t="s">
        <v>60</v>
      </c>
      <c r="P936" s="32" t="s">
        <v>60</v>
      </c>
      <c r="Q936" s="32" t="s">
        <v>60</v>
      </c>
      <c r="R936" s="32" t="s">
        <v>15</v>
      </c>
      <c r="S936" s="32" t="s">
        <v>60</v>
      </c>
      <c r="T936" s="6" t="s">
        <v>481</v>
      </c>
      <c r="U936" s="6" t="s">
        <v>204</v>
      </c>
    </row>
    <row r="937" spans="1:21" s="42" customFormat="1" x14ac:dyDescent="0.2">
      <c r="A937" s="4" t="s">
        <v>1020</v>
      </c>
      <c r="B937" s="4" t="s">
        <v>146</v>
      </c>
      <c r="C937" s="33" t="s">
        <v>60</v>
      </c>
      <c r="D937" s="5">
        <v>1.4150000000000001E-2</v>
      </c>
      <c r="E937" s="5">
        <v>0.107654</v>
      </c>
      <c r="F937" s="5">
        <v>2.9527999999999999E-2</v>
      </c>
      <c r="G937" s="5">
        <v>1.6711E-2</v>
      </c>
      <c r="H937" s="5">
        <v>0.12654599999999999</v>
      </c>
      <c r="I937" s="5">
        <v>1.8665999999999999E-2</v>
      </c>
      <c r="J937" s="5">
        <v>0.27219100000000002</v>
      </c>
      <c r="K937" s="5">
        <v>0.49496099999999998</v>
      </c>
      <c r="L937" s="32" t="s">
        <v>15</v>
      </c>
      <c r="M937" s="32" t="s">
        <v>15</v>
      </c>
      <c r="N937" s="32" t="s">
        <v>15</v>
      </c>
      <c r="O937" s="32" t="s">
        <v>15</v>
      </c>
      <c r="P937" s="32" t="s">
        <v>15</v>
      </c>
      <c r="Q937" s="32" t="s">
        <v>15</v>
      </c>
      <c r="R937" s="32" t="s">
        <v>15</v>
      </c>
      <c r="S937" s="32" t="s">
        <v>15</v>
      </c>
      <c r="T937" s="6" t="s">
        <v>481</v>
      </c>
      <c r="U937" s="6" t="s">
        <v>204</v>
      </c>
    </row>
    <row r="938" spans="1:21" s="42" customFormat="1" x14ac:dyDescent="0.2">
      <c r="A938" s="4" t="s">
        <v>1021</v>
      </c>
      <c r="B938" s="4" t="s">
        <v>146</v>
      </c>
      <c r="C938" s="33" t="s">
        <v>60</v>
      </c>
      <c r="D938" s="5">
        <v>1.4789999999999999E-2</v>
      </c>
      <c r="E938" s="5">
        <v>7.7272999999999994E-2</v>
      </c>
      <c r="F938" s="5">
        <v>2.9422E-2</v>
      </c>
      <c r="G938" s="5">
        <v>1.6202999999999999E-2</v>
      </c>
      <c r="H938" s="5">
        <v>8.1955E-2</v>
      </c>
      <c r="I938" s="5">
        <v>1.2877E-2</v>
      </c>
      <c r="J938" s="5">
        <v>0.34561199999999997</v>
      </c>
      <c r="K938" s="5">
        <v>0.48787199999999997</v>
      </c>
      <c r="L938" s="32" t="s">
        <v>15</v>
      </c>
      <c r="M938" s="32" t="s">
        <v>15</v>
      </c>
      <c r="N938" s="32" t="s">
        <v>15</v>
      </c>
      <c r="O938" s="32" t="s">
        <v>15</v>
      </c>
      <c r="P938" s="32" t="s">
        <v>15</v>
      </c>
      <c r="Q938" s="32" t="s">
        <v>15</v>
      </c>
      <c r="R938" s="32" t="s">
        <v>15</v>
      </c>
      <c r="S938" s="32" t="s">
        <v>15</v>
      </c>
      <c r="T938" s="6" t="s">
        <v>877</v>
      </c>
      <c r="U938" s="6" t="s">
        <v>204</v>
      </c>
    </row>
    <row r="939" spans="1:21" s="42" customFormat="1" x14ac:dyDescent="0.2">
      <c r="A939" s="4" t="s">
        <v>1022</v>
      </c>
      <c r="B939" s="4" t="s">
        <v>146</v>
      </c>
      <c r="C939" s="33" t="s">
        <v>60</v>
      </c>
      <c r="D939" s="5">
        <v>1.0120000000000001E-2</v>
      </c>
      <c r="E939" s="5">
        <v>0.203511</v>
      </c>
      <c r="F939" s="5">
        <v>2.9413999999999999E-2</v>
      </c>
      <c r="G939" s="5">
        <v>1.8964999999999999E-2</v>
      </c>
      <c r="H939" s="5">
        <v>0.212141</v>
      </c>
      <c r="I939" s="5">
        <v>2.1165E-2</v>
      </c>
      <c r="J939" s="5">
        <v>0.15243699999999999</v>
      </c>
      <c r="K939" s="5">
        <v>0.50827800000000001</v>
      </c>
      <c r="L939" s="32" t="s">
        <v>15</v>
      </c>
      <c r="M939" s="32" t="s">
        <v>15</v>
      </c>
      <c r="N939" s="32" t="s">
        <v>15</v>
      </c>
      <c r="O939" s="32" t="s">
        <v>15</v>
      </c>
      <c r="P939" s="32" t="s">
        <v>60</v>
      </c>
      <c r="Q939" s="32" t="s">
        <v>60</v>
      </c>
      <c r="R939" s="32" t="s">
        <v>15</v>
      </c>
      <c r="S939" s="32" t="s">
        <v>60</v>
      </c>
      <c r="T939" s="6" t="s">
        <v>877</v>
      </c>
      <c r="U939" s="6" t="s">
        <v>204</v>
      </c>
    </row>
    <row r="940" spans="1:21" s="42" customFormat="1" x14ac:dyDescent="0.2">
      <c r="A940" s="4" t="s">
        <v>1023</v>
      </c>
      <c r="B940" s="4" t="s">
        <v>146</v>
      </c>
      <c r="C940" s="33" t="s">
        <v>60</v>
      </c>
      <c r="D940" s="5">
        <v>1.064E-2</v>
      </c>
      <c r="E940" s="5">
        <v>0.11547499999999999</v>
      </c>
      <c r="F940" s="5">
        <v>2.9416999999999999E-2</v>
      </c>
      <c r="G940" s="5">
        <v>2.7139E-2</v>
      </c>
      <c r="H940" s="5">
        <v>0.11584999999999999</v>
      </c>
      <c r="I940" s="5">
        <v>1.8752999999999999E-2</v>
      </c>
      <c r="J940" s="5">
        <v>0.28994399999999998</v>
      </c>
      <c r="K940" s="5">
        <v>0.48027300000000001</v>
      </c>
      <c r="L940" s="32" t="s">
        <v>15</v>
      </c>
      <c r="M940" s="32" t="s">
        <v>15</v>
      </c>
      <c r="N940" s="32" t="s">
        <v>15</v>
      </c>
      <c r="O940" s="32" t="s">
        <v>60</v>
      </c>
      <c r="P940" s="32" t="s">
        <v>15</v>
      </c>
      <c r="Q940" s="32" t="s">
        <v>15</v>
      </c>
      <c r="R940" s="32" t="s">
        <v>15</v>
      </c>
      <c r="S940" s="32" t="s">
        <v>15</v>
      </c>
      <c r="T940" s="6" t="s">
        <v>846</v>
      </c>
      <c r="U940" s="6" t="s">
        <v>204</v>
      </c>
    </row>
    <row r="941" spans="1:21" s="42" customFormat="1" x14ac:dyDescent="0.2">
      <c r="A941" s="4" t="s">
        <v>1024</v>
      </c>
      <c r="B941" s="4" t="s">
        <v>146</v>
      </c>
      <c r="C941" s="33" t="s">
        <v>60</v>
      </c>
      <c r="D941" s="5">
        <v>1.1650000000000001E-2</v>
      </c>
      <c r="E941" s="5">
        <v>0.112303</v>
      </c>
      <c r="F941" s="5">
        <v>2.9402999999999999E-2</v>
      </c>
      <c r="G941" s="5">
        <v>1.2784999999999999E-2</v>
      </c>
      <c r="H941" s="5">
        <v>0.11811000000000001</v>
      </c>
      <c r="I941" s="5">
        <v>1.5098E-2</v>
      </c>
      <c r="J941" s="5">
        <v>0.25914399999999999</v>
      </c>
      <c r="K941" s="5">
        <v>0.50184700000000004</v>
      </c>
      <c r="L941" s="32" t="s">
        <v>15</v>
      </c>
      <c r="M941" s="32" t="s">
        <v>15</v>
      </c>
      <c r="N941" s="32" t="s">
        <v>15</v>
      </c>
      <c r="O941" s="32" t="s">
        <v>15</v>
      </c>
      <c r="P941" s="32" t="s">
        <v>15</v>
      </c>
      <c r="Q941" s="32" t="s">
        <v>15</v>
      </c>
      <c r="R941" s="32" t="s">
        <v>15</v>
      </c>
      <c r="S941" s="32" t="s">
        <v>60</v>
      </c>
      <c r="T941" s="6" t="s">
        <v>914</v>
      </c>
      <c r="U941" s="6" t="s">
        <v>204</v>
      </c>
    </row>
    <row r="942" spans="1:21" s="42" customFormat="1" x14ac:dyDescent="0.2">
      <c r="A942" s="4" t="s">
        <v>1025</v>
      </c>
      <c r="B942" s="4" t="s">
        <v>1026</v>
      </c>
      <c r="C942" s="33" t="s">
        <v>60</v>
      </c>
      <c r="D942" s="5">
        <v>1.1339999999999999E-2</v>
      </c>
      <c r="E942" s="5">
        <v>0.14247099999999999</v>
      </c>
      <c r="F942" s="5">
        <v>2.9447999999999998E-2</v>
      </c>
      <c r="G942" s="5">
        <v>1.6215E-2</v>
      </c>
      <c r="H942" s="5">
        <v>7.3265999999999998E-2</v>
      </c>
      <c r="I942" s="5">
        <v>1.6298E-2</v>
      </c>
      <c r="J942" s="5">
        <v>0.50931800000000005</v>
      </c>
      <c r="K942" s="5">
        <v>0.482516</v>
      </c>
      <c r="L942" s="32" t="s">
        <v>15</v>
      </c>
      <c r="M942" s="32" t="s">
        <v>15</v>
      </c>
      <c r="N942" s="32" t="s">
        <v>15</v>
      </c>
      <c r="O942" s="32" t="s">
        <v>15</v>
      </c>
      <c r="P942" s="32" t="s">
        <v>15</v>
      </c>
      <c r="Q942" s="32" t="s">
        <v>15</v>
      </c>
      <c r="R942" s="32" t="s">
        <v>15</v>
      </c>
      <c r="S942" s="32" t="s">
        <v>15</v>
      </c>
      <c r="T942" s="6" t="s">
        <v>877</v>
      </c>
      <c r="U942" s="6" t="s">
        <v>204</v>
      </c>
    </row>
    <row r="943" spans="1:21" s="42" customFormat="1" x14ac:dyDescent="0.2">
      <c r="A943" s="4" t="s">
        <v>1027</v>
      </c>
      <c r="B943" s="4" t="s">
        <v>192</v>
      </c>
      <c r="C943" s="33" t="s">
        <v>60</v>
      </c>
      <c r="D943" s="5">
        <v>0.28149999999999997</v>
      </c>
      <c r="E943" s="5">
        <v>0.61531400000000003</v>
      </c>
      <c r="F943" s="5">
        <v>2.9541999999999999E-2</v>
      </c>
      <c r="G943" s="5">
        <v>8.3250000000000005E-2</v>
      </c>
      <c r="H943" s="5">
        <v>0.511374</v>
      </c>
      <c r="I943" s="5">
        <v>4.4520999999999998E-2</v>
      </c>
      <c r="J943" s="5">
        <v>0.95179899999999995</v>
      </c>
      <c r="K943" s="5">
        <v>0.379942</v>
      </c>
      <c r="L943" s="32" t="s">
        <v>60</v>
      </c>
      <c r="M943" s="32" t="s">
        <v>60</v>
      </c>
      <c r="N943" s="32" t="s">
        <v>15</v>
      </c>
      <c r="O943" s="32" t="s">
        <v>60</v>
      </c>
      <c r="P943" s="32" t="s">
        <v>60</v>
      </c>
      <c r="Q943" s="32" t="s">
        <v>60</v>
      </c>
      <c r="R943" s="32" t="s">
        <v>60</v>
      </c>
      <c r="S943" s="32" t="s">
        <v>15</v>
      </c>
      <c r="T943" s="6" t="s">
        <v>798</v>
      </c>
      <c r="U943" s="6" t="s">
        <v>204</v>
      </c>
    </row>
    <row r="944" spans="1:21" s="42" customFormat="1" x14ac:dyDescent="0.2">
      <c r="A944" s="4" t="s">
        <v>1028</v>
      </c>
      <c r="B944" s="4" t="s">
        <v>192</v>
      </c>
      <c r="C944" s="33" t="s">
        <v>60</v>
      </c>
      <c r="D944" s="5">
        <v>0.11349999999999999</v>
      </c>
      <c r="E944" s="5">
        <v>9.8777000000000004E-2</v>
      </c>
      <c r="F944" s="5">
        <v>2.9498E-2</v>
      </c>
      <c r="G944" s="5">
        <v>2.8882999999999999E-2</v>
      </c>
      <c r="H944" s="5">
        <v>8.5553000000000004E-2</v>
      </c>
      <c r="I944" s="5">
        <v>1.9113999999999999E-2</v>
      </c>
      <c r="J944" s="5">
        <v>0.435025</v>
      </c>
      <c r="K944" s="5">
        <v>0.46456599999999998</v>
      </c>
      <c r="L944" s="32" t="s">
        <v>60</v>
      </c>
      <c r="M944" s="32" t="s">
        <v>15</v>
      </c>
      <c r="N944" s="32" t="s">
        <v>15</v>
      </c>
      <c r="O944" s="32" t="s">
        <v>60</v>
      </c>
      <c r="P944" s="32" t="s">
        <v>15</v>
      </c>
      <c r="Q944" s="32" t="s">
        <v>15</v>
      </c>
      <c r="R944" s="32" t="s">
        <v>15</v>
      </c>
      <c r="S944" s="32" t="s">
        <v>15</v>
      </c>
      <c r="T944" s="6" t="s">
        <v>798</v>
      </c>
      <c r="U944" s="6" t="s">
        <v>204</v>
      </c>
    </row>
    <row r="945" spans="1:21" s="42" customFormat="1" x14ac:dyDescent="0.2">
      <c r="A945" s="4" t="s">
        <v>1029</v>
      </c>
      <c r="B945" s="4" t="s">
        <v>192</v>
      </c>
      <c r="C945" s="33" t="s">
        <v>60</v>
      </c>
      <c r="D945" s="5">
        <v>8.1839999999999996E-2</v>
      </c>
      <c r="E945" s="5">
        <v>0.17414299999999999</v>
      </c>
      <c r="F945" s="5">
        <v>2.9680000000000002E-2</v>
      </c>
      <c r="G945" s="5">
        <v>1.6544E-2</v>
      </c>
      <c r="H945" s="5">
        <v>0.104243</v>
      </c>
      <c r="I945" s="5">
        <v>1.3076000000000001E-2</v>
      </c>
      <c r="J945" s="5">
        <v>0.55964999999999998</v>
      </c>
      <c r="K945" s="5">
        <v>0.47413300000000003</v>
      </c>
      <c r="L945" s="32" t="s">
        <v>60</v>
      </c>
      <c r="M945" s="32" t="s">
        <v>15</v>
      </c>
      <c r="N945" s="32" t="s">
        <v>15</v>
      </c>
      <c r="O945" s="32" t="s">
        <v>15</v>
      </c>
      <c r="P945" s="32" t="s">
        <v>15</v>
      </c>
      <c r="Q945" s="32" t="s">
        <v>15</v>
      </c>
      <c r="R945" s="32" t="s">
        <v>60</v>
      </c>
      <c r="S945" s="32" t="s">
        <v>15</v>
      </c>
      <c r="T945" s="6" t="s">
        <v>798</v>
      </c>
      <c r="U945" s="6" t="s">
        <v>204</v>
      </c>
    </row>
    <row r="946" spans="1:21" s="42" customFormat="1" x14ac:dyDescent="0.2">
      <c r="A946" s="4" t="s">
        <v>1030</v>
      </c>
      <c r="B946" s="4" t="s">
        <v>1031</v>
      </c>
      <c r="C946" s="33" t="s">
        <v>59</v>
      </c>
      <c r="D946" s="5">
        <v>7.3930000000000003E-3</v>
      </c>
      <c r="E946" s="5">
        <v>0.22887299999999999</v>
      </c>
      <c r="F946" s="5">
        <v>2.9461999999999999E-2</v>
      </c>
      <c r="G946" s="5">
        <v>2.2297999999999998E-2</v>
      </c>
      <c r="H946" s="5">
        <v>0.20066500000000001</v>
      </c>
      <c r="I946" s="5">
        <v>2.1763999999999999E-2</v>
      </c>
      <c r="J946" s="5">
        <v>0.12024</v>
      </c>
      <c r="K946" s="5">
        <v>0.51557699999999995</v>
      </c>
      <c r="L946" s="32" t="s">
        <v>15</v>
      </c>
      <c r="M946" s="32" t="s">
        <v>60</v>
      </c>
      <c r="N946" s="32" t="s">
        <v>15</v>
      </c>
      <c r="O946" s="32" t="s">
        <v>60</v>
      </c>
      <c r="P946" s="32" t="s">
        <v>60</v>
      </c>
      <c r="Q946" s="32" t="s">
        <v>60</v>
      </c>
      <c r="R946" s="32" t="s">
        <v>15</v>
      </c>
      <c r="S946" s="32" t="s">
        <v>60</v>
      </c>
      <c r="T946" s="6" t="s">
        <v>877</v>
      </c>
      <c r="U946" s="6" t="s">
        <v>204</v>
      </c>
    </row>
    <row r="947" spans="1:21" s="42" customFormat="1" x14ac:dyDescent="0.2">
      <c r="A947" s="4" t="s">
        <v>1032</v>
      </c>
      <c r="B947" s="4" t="s">
        <v>1031</v>
      </c>
      <c r="C947" s="33" t="s">
        <v>59</v>
      </c>
      <c r="D947" s="5">
        <v>1.4650000000000002E-2</v>
      </c>
      <c r="E947" s="5">
        <v>0.241397</v>
      </c>
      <c r="F947" s="5">
        <v>2.9471000000000001E-2</v>
      </c>
      <c r="G947" s="5">
        <v>2.172E-2</v>
      </c>
      <c r="H947" s="5">
        <v>0.23297899999999999</v>
      </c>
      <c r="I947" s="5">
        <v>2.5853999999999999E-2</v>
      </c>
      <c r="J947" s="5">
        <v>0.13644400000000001</v>
      </c>
      <c r="K947" s="5">
        <v>0.51093599999999995</v>
      </c>
      <c r="L947" s="32" t="s">
        <v>15</v>
      </c>
      <c r="M947" s="32" t="s">
        <v>60</v>
      </c>
      <c r="N947" s="32" t="s">
        <v>15</v>
      </c>
      <c r="O947" s="32" t="s">
        <v>60</v>
      </c>
      <c r="P947" s="32" t="s">
        <v>60</v>
      </c>
      <c r="Q947" s="32" t="s">
        <v>60</v>
      </c>
      <c r="R947" s="32" t="s">
        <v>15</v>
      </c>
      <c r="S947" s="32" t="s">
        <v>60</v>
      </c>
      <c r="T947" s="6" t="s">
        <v>877</v>
      </c>
      <c r="U947" s="6" t="s">
        <v>204</v>
      </c>
    </row>
    <row r="948" spans="1:21" s="42" customFormat="1" x14ac:dyDescent="0.2">
      <c r="A948" s="4" t="s">
        <v>1033</v>
      </c>
      <c r="B948" s="4" t="s">
        <v>1034</v>
      </c>
      <c r="C948" s="33" t="s">
        <v>60</v>
      </c>
      <c r="D948" s="5">
        <v>1.3000000000000001E-2</v>
      </c>
      <c r="E948" s="5">
        <v>0.17752200000000001</v>
      </c>
      <c r="F948" s="5">
        <v>2.9465999999999999E-2</v>
      </c>
      <c r="G948" s="5">
        <v>2.0424000000000001E-2</v>
      </c>
      <c r="H948" s="5">
        <v>0.18404499999999999</v>
      </c>
      <c r="I948" s="5">
        <v>1.9650999999999998E-2</v>
      </c>
      <c r="J948" s="5">
        <v>0.18407899999999999</v>
      </c>
      <c r="K948" s="5">
        <v>0.51417500000000005</v>
      </c>
      <c r="L948" s="32" t="s">
        <v>15</v>
      </c>
      <c r="M948" s="32" t="s">
        <v>15</v>
      </c>
      <c r="N948" s="32" t="s">
        <v>15</v>
      </c>
      <c r="O948" s="32" t="s">
        <v>60</v>
      </c>
      <c r="P948" s="32" t="s">
        <v>60</v>
      </c>
      <c r="Q948" s="32" t="s">
        <v>60</v>
      </c>
      <c r="R948" s="32" t="s">
        <v>15</v>
      </c>
      <c r="S948" s="32" t="s">
        <v>60</v>
      </c>
      <c r="T948" s="6" t="s">
        <v>877</v>
      </c>
      <c r="U948" s="6" t="s">
        <v>204</v>
      </c>
    </row>
    <row r="949" spans="1:21" s="42" customFormat="1" x14ac:dyDescent="0.2">
      <c r="A949" s="4" t="s">
        <v>1035</v>
      </c>
      <c r="B949" s="4" t="s">
        <v>331</v>
      </c>
      <c r="C949" s="33" t="s">
        <v>60</v>
      </c>
      <c r="D949" s="5">
        <v>8.8400000000000006E-3</v>
      </c>
      <c r="E949" s="5">
        <v>0.122007</v>
      </c>
      <c r="F949" s="5">
        <v>2.9506999999999999E-2</v>
      </c>
      <c r="G949" s="5">
        <v>1.6733999999999999E-2</v>
      </c>
      <c r="H949" s="5">
        <v>0.13674900000000001</v>
      </c>
      <c r="I949" s="5">
        <v>1.9658999999999999E-2</v>
      </c>
      <c r="J949" s="5">
        <v>0.26288099999999998</v>
      </c>
      <c r="K949" s="5">
        <v>0.49426700000000001</v>
      </c>
      <c r="L949" s="32" t="s">
        <v>15</v>
      </c>
      <c r="M949" s="32" t="s">
        <v>15</v>
      </c>
      <c r="N949" s="32" t="s">
        <v>15</v>
      </c>
      <c r="O949" s="32" t="s">
        <v>15</v>
      </c>
      <c r="P949" s="32" t="s">
        <v>15</v>
      </c>
      <c r="Q949" s="32" t="s">
        <v>60</v>
      </c>
      <c r="R949" s="32" t="s">
        <v>15</v>
      </c>
      <c r="S949" s="32" t="s">
        <v>15</v>
      </c>
      <c r="T949" s="6" t="s">
        <v>798</v>
      </c>
      <c r="U949" s="6" t="s">
        <v>204</v>
      </c>
    </row>
    <row r="950" spans="1:21" s="42" customFormat="1" x14ac:dyDescent="0.2">
      <c r="A950" s="4" t="s">
        <v>1036</v>
      </c>
      <c r="B950" s="4" t="s">
        <v>331</v>
      </c>
      <c r="C950" s="33" t="s">
        <v>60</v>
      </c>
      <c r="D950" s="5">
        <v>0.1474</v>
      </c>
      <c r="E950" s="5">
        <v>0.227994</v>
      </c>
      <c r="F950" s="5">
        <v>2.9371000000000001E-2</v>
      </c>
      <c r="G950" s="5">
        <v>2.3085000000000001E-2</v>
      </c>
      <c r="H950" s="5">
        <v>0.118411</v>
      </c>
      <c r="I950" s="5">
        <v>1.5010000000000001E-2</v>
      </c>
      <c r="J950" s="5">
        <v>0.57035100000000005</v>
      </c>
      <c r="K950" s="5">
        <v>0.465611</v>
      </c>
      <c r="L950" s="32" t="s">
        <v>60</v>
      </c>
      <c r="M950" s="32" t="s">
        <v>60</v>
      </c>
      <c r="N950" s="32" t="s">
        <v>15</v>
      </c>
      <c r="O950" s="32" t="s">
        <v>60</v>
      </c>
      <c r="P950" s="32" t="s">
        <v>15</v>
      </c>
      <c r="Q950" s="32" t="s">
        <v>15</v>
      </c>
      <c r="R950" s="32" t="s">
        <v>60</v>
      </c>
      <c r="S950" s="32" t="s">
        <v>15</v>
      </c>
      <c r="T950" s="6" t="s">
        <v>798</v>
      </c>
      <c r="U950" s="6" t="s">
        <v>204</v>
      </c>
    </row>
    <row r="951" spans="1:21" s="42" customFormat="1" x14ac:dyDescent="0.2">
      <c r="A951" s="4" t="s">
        <v>1037</v>
      </c>
      <c r="B951" s="4" t="s">
        <v>331</v>
      </c>
      <c r="C951" s="33" t="s">
        <v>60</v>
      </c>
      <c r="D951" s="5">
        <v>8.8610000000000008E-3</v>
      </c>
      <c r="E951" s="5">
        <v>0.102508</v>
      </c>
      <c r="F951" s="5">
        <v>2.9496000000000001E-2</v>
      </c>
      <c r="G951" s="5">
        <v>1.4421E-2</v>
      </c>
      <c r="H951" s="5">
        <v>0.100966</v>
      </c>
      <c r="I951" s="5">
        <v>1.4161999999999999E-2</v>
      </c>
      <c r="J951" s="5">
        <v>0.26781100000000002</v>
      </c>
      <c r="K951" s="5">
        <v>0.49210199999999998</v>
      </c>
      <c r="L951" s="32" t="s">
        <v>15</v>
      </c>
      <c r="M951" s="32" t="s">
        <v>15</v>
      </c>
      <c r="N951" s="32" t="s">
        <v>15</v>
      </c>
      <c r="O951" s="32" t="s">
        <v>15</v>
      </c>
      <c r="P951" s="32" t="s">
        <v>15</v>
      </c>
      <c r="Q951" s="32" t="s">
        <v>15</v>
      </c>
      <c r="R951" s="32" t="s">
        <v>15</v>
      </c>
      <c r="S951" s="32" t="s">
        <v>15</v>
      </c>
      <c r="T951" s="6" t="s">
        <v>798</v>
      </c>
      <c r="U951" s="6" t="s">
        <v>204</v>
      </c>
    </row>
    <row r="952" spans="1:21" s="42" customFormat="1" x14ac:dyDescent="0.2">
      <c r="A952" s="4" t="s">
        <v>1038</v>
      </c>
      <c r="B952" s="4" t="s">
        <v>331</v>
      </c>
      <c r="C952" s="33" t="s">
        <v>60</v>
      </c>
      <c r="D952" s="5">
        <v>9.4160000000000008E-3</v>
      </c>
      <c r="E952" s="5">
        <v>0.19397400000000001</v>
      </c>
      <c r="F952" s="5">
        <v>2.9378000000000001E-2</v>
      </c>
      <c r="G952" s="5">
        <v>1.3838E-2</v>
      </c>
      <c r="H952" s="5">
        <v>0.12759599999999999</v>
      </c>
      <c r="I952" s="5">
        <v>1.4727000000000001E-2</v>
      </c>
      <c r="J952" s="5">
        <v>0.25207499999999999</v>
      </c>
      <c r="K952" s="5">
        <v>0.49620599999999998</v>
      </c>
      <c r="L952" s="32" t="s">
        <v>15</v>
      </c>
      <c r="M952" s="32" t="s">
        <v>15</v>
      </c>
      <c r="N952" s="32" t="s">
        <v>15</v>
      </c>
      <c r="O952" s="32" t="s">
        <v>15</v>
      </c>
      <c r="P952" s="32" t="s">
        <v>15</v>
      </c>
      <c r="Q952" s="32" t="s">
        <v>15</v>
      </c>
      <c r="R952" s="32" t="s">
        <v>15</v>
      </c>
      <c r="S952" s="32" t="s">
        <v>15</v>
      </c>
      <c r="T952" s="6" t="s">
        <v>877</v>
      </c>
      <c r="U952" s="6" t="s">
        <v>204</v>
      </c>
    </row>
    <row r="953" spans="1:21" s="42" customFormat="1" x14ac:dyDescent="0.2">
      <c r="A953" s="4" t="s">
        <v>1039</v>
      </c>
      <c r="B953" s="4" t="s">
        <v>331</v>
      </c>
      <c r="C953" s="33" t="s">
        <v>60</v>
      </c>
      <c r="D953" s="5">
        <v>0</v>
      </c>
      <c r="E953" s="5">
        <v>9.6113000000000004E-2</v>
      </c>
      <c r="F953" s="5">
        <v>2.9482999999999999E-2</v>
      </c>
      <c r="G953" s="5">
        <v>1.7805000000000001E-2</v>
      </c>
      <c r="H953" s="5">
        <v>0.106169</v>
      </c>
      <c r="I953" s="5">
        <v>1.6792000000000001E-2</v>
      </c>
      <c r="J953" s="5">
        <v>0.31923699999999999</v>
      </c>
      <c r="K953" s="5">
        <v>0.50890100000000005</v>
      </c>
      <c r="L953" s="32" t="s">
        <v>15</v>
      </c>
      <c r="M953" s="32" t="s">
        <v>15</v>
      </c>
      <c r="N953" s="32" t="s">
        <v>15</v>
      </c>
      <c r="O953" s="32" t="s">
        <v>15</v>
      </c>
      <c r="P953" s="32" t="s">
        <v>15</v>
      </c>
      <c r="Q953" s="32" t="s">
        <v>15</v>
      </c>
      <c r="R953" s="32" t="s">
        <v>15</v>
      </c>
      <c r="S953" s="32" t="s">
        <v>60</v>
      </c>
      <c r="T953" s="6" t="s">
        <v>798</v>
      </c>
      <c r="U953" s="6" t="s">
        <v>204</v>
      </c>
    </row>
    <row r="954" spans="1:21" s="42" customFormat="1" x14ac:dyDescent="0.2">
      <c r="A954" s="4" t="s">
        <v>1040</v>
      </c>
      <c r="B954" s="4" t="s">
        <v>331</v>
      </c>
      <c r="C954" s="33" t="s">
        <v>60</v>
      </c>
      <c r="D954" s="5">
        <v>0.33069999999999999</v>
      </c>
      <c r="E954" s="5">
        <v>0.46564800000000001</v>
      </c>
      <c r="F954" s="5">
        <v>2.9579999999999999E-2</v>
      </c>
      <c r="G954" s="5">
        <v>5.0650000000000001E-2</v>
      </c>
      <c r="H954" s="5">
        <v>0.31095099999999998</v>
      </c>
      <c r="I954" s="5">
        <v>2.8546999999999999E-2</v>
      </c>
      <c r="J954" s="5">
        <v>0.923068</v>
      </c>
      <c r="K954" s="5">
        <v>0.42010900000000001</v>
      </c>
      <c r="L954" s="32" t="s">
        <v>60</v>
      </c>
      <c r="M954" s="32" t="s">
        <v>60</v>
      </c>
      <c r="N954" s="32" t="s">
        <v>15</v>
      </c>
      <c r="O954" s="32" t="s">
        <v>60</v>
      </c>
      <c r="P954" s="32" t="s">
        <v>60</v>
      </c>
      <c r="Q954" s="32" t="s">
        <v>60</v>
      </c>
      <c r="R954" s="32" t="s">
        <v>60</v>
      </c>
      <c r="S954" s="32" t="s">
        <v>15</v>
      </c>
      <c r="T954" s="6" t="s">
        <v>481</v>
      </c>
      <c r="U954" s="6" t="s">
        <v>204</v>
      </c>
    </row>
    <row r="955" spans="1:21" s="42" customFormat="1" x14ac:dyDescent="0.2">
      <c r="A955" s="4" t="s">
        <v>1041</v>
      </c>
      <c r="B955" s="4" t="s">
        <v>331</v>
      </c>
      <c r="C955" s="33" t="s">
        <v>60</v>
      </c>
      <c r="D955" s="5">
        <v>5.6579999999999998E-3</v>
      </c>
      <c r="E955" s="5">
        <v>0.13508800000000001</v>
      </c>
      <c r="F955" s="5">
        <v>2.9409000000000001E-2</v>
      </c>
      <c r="G955" s="5">
        <v>1.6837000000000001E-2</v>
      </c>
      <c r="H955" s="5">
        <v>0.12975200000000001</v>
      </c>
      <c r="I955" s="5">
        <v>1.5842999999999999E-2</v>
      </c>
      <c r="J955" s="5">
        <v>0.22044900000000001</v>
      </c>
      <c r="K955" s="5">
        <v>0.50986699999999996</v>
      </c>
      <c r="L955" s="32" t="s">
        <v>15</v>
      </c>
      <c r="M955" s="32" t="s">
        <v>15</v>
      </c>
      <c r="N955" s="32" t="s">
        <v>15</v>
      </c>
      <c r="O955" s="32" t="s">
        <v>15</v>
      </c>
      <c r="P955" s="32" t="s">
        <v>15</v>
      </c>
      <c r="Q955" s="32" t="s">
        <v>15</v>
      </c>
      <c r="R955" s="32" t="s">
        <v>15</v>
      </c>
      <c r="S955" s="32" t="s">
        <v>60</v>
      </c>
      <c r="T955" s="6" t="s">
        <v>844</v>
      </c>
      <c r="U955" s="6" t="s">
        <v>204</v>
      </c>
    </row>
    <row r="956" spans="1:21" s="42" customFormat="1" x14ac:dyDescent="0.2">
      <c r="A956" s="4" t="s">
        <v>1042</v>
      </c>
      <c r="B956" s="4" t="s">
        <v>331</v>
      </c>
      <c r="C956" s="33" t="s">
        <v>60</v>
      </c>
      <c r="D956" s="5">
        <v>7.5589999999999997E-3</v>
      </c>
      <c r="E956" s="5">
        <v>0.167848</v>
      </c>
      <c r="F956" s="5">
        <v>2.9354999999999999E-2</v>
      </c>
      <c r="G956" s="5">
        <v>2.5356E-2</v>
      </c>
      <c r="H956" s="5">
        <v>0.174646</v>
      </c>
      <c r="I956" s="5">
        <v>2.0233000000000001E-2</v>
      </c>
      <c r="J956" s="5">
        <v>0.19730500000000001</v>
      </c>
      <c r="K956" s="5">
        <v>0.52110800000000002</v>
      </c>
      <c r="L956" s="32" t="s">
        <v>15</v>
      </c>
      <c r="M956" s="32" t="s">
        <v>15</v>
      </c>
      <c r="N956" s="32" t="s">
        <v>15</v>
      </c>
      <c r="O956" s="32" t="s">
        <v>60</v>
      </c>
      <c r="P956" s="32" t="s">
        <v>15</v>
      </c>
      <c r="Q956" s="32" t="s">
        <v>60</v>
      </c>
      <c r="R956" s="32" t="s">
        <v>15</v>
      </c>
      <c r="S956" s="32" t="s">
        <v>60</v>
      </c>
      <c r="T956" s="6" t="s">
        <v>798</v>
      </c>
      <c r="U956" s="6" t="s">
        <v>204</v>
      </c>
    </row>
    <row r="957" spans="1:21" s="42" customFormat="1" x14ac:dyDescent="0.2">
      <c r="A957" s="4" t="s">
        <v>1043</v>
      </c>
      <c r="B957" s="4" t="s">
        <v>331</v>
      </c>
      <c r="C957" s="33" t="s">
        <v>60</v>
      </c>
      <c r="D957" s="5">
        <v>1.061E-2</v>
      </c>
      <c r="E957" s="5">
        <v>6.4934000000000006E-2</v>
      </c>
      <c r="F957" s="5">
        <v>2.9416999999999999E-2</v>
      </c>
      <c r="G957" s="5">
        <v>1.1860000000000001E-2</v>
      </c>
      <c r="H957" s="5">
        <v>6.9028999999999993E-2</v>
      </c>
      <c r="I957" s="5">
        <v>1.3028E-2</v>
      </c>
      <c r="J957" s="5">
        <v>0.32353300000000002</v>
      </c>
      <c r="K957" s="5">
        <v>0.49548199999999998</v>
      </c>
      <c r="L957" s="32" t="s">
        <v>15</v>
      </c>
      <c r="M957" s="32" t="s">
        <v>15</v>
      </c>
      <c r="N957" s="32" t="s">
        <v>15</v>
      </c>
      <c r="O957" s="32" t="s">
        <v>15</v>
      </c>
      <c r="P957" s="32" t="s">
        <v>15</v>
      </c>
      <c r="Q957" s="32" t="s">
        <v>15</v>
      </c>
      <c r="R957" s="32" t="s">
        <v>15</v>
      </c>
      <c r="S957" s="32" t="s">
        <v>15</v>
      </c>
      <c r="T957" s="6" t="s">
        <v>844</v>
      </c>
      <c r="U957" s="6" t="s">
        <v>204</v>
      </c>
    </row>
    <row r="958" spans="1:21" s="42" customFormat="1" x14ac:dyDescent="0.2">
      <c r="A958" s="4" t="s">
        <v>1044</v>
      </c>
      <c r="B958" s="4" t="s">
        <v>331</v>
      </c>
      <c r="C958" s="33" t="s">
        <v>60</v>
      </c>
      <c r="D958" s="5">
        <v>0.52200000000000002</v>
      </c>
      <c r="E958" s="5">
        <v>0.34602899999999998</v>
      </c>
      <c r="F958" s="5">
        <v>2.9392999999999999E-2</v>
      </c>
      <c r="G958" s="5">
        <v>6.2503000000000003E-2</v>
      </c>
      <c r="H958" s="5">
        <v>0.35469299999999998</v>
      </c>
      <c r="I958" s="5">
        <v>3.6306999999999999E-2</v>
      </c>
      <c r="J958" s="5">
        <v>0.67071899999999995</v>
      </c>
      <c r="K958" s="5">
        <v>0.41941899999999999</v>
      </c>
      <c r="L958" s="32" t="s">
        <v>60</v>
      </c>
      <c r="M958" s="32" t="s">
        <v>60</v>
      </c>
      <c r="N958" s="32" t="s">
        <v>15</v>
      </c>
      <c r="O958" s="32" t="s">
        <v>60</v>
      </c>
      <c r="P958" s="32" t="s">
        <v>60</v>
      </c>
      <c r="Q958" s="32" t="s">
        <v>60</v>
      </c>
      <c r="R958" s="32" t="s">
        <v>60</v>
      </c>
      <c r="S958" s="32" t="s">
        <v>15</v>
      </c>
      <c r="T958" s="6" t="s">
        <v>481</v>
      </c>
      <c r="U958" s="6" t="s">
        <v>204</v>
      </c>
    </row>
    <row r="959" spans="1:21" s="42" customFormat="1" x14ac:dyDescent="0.2">
      <c r="A959" s="4" t="s">
        <v>1045</v>
      </c>
      <c r="B959" s="4" t="s">
        <v>331</v>
      </c>
      <c r="C959" s="33" t="s">
        <v>60</v>
      </c>
      <c r="D959" s="5">
        <v>1.119E-2</v>
      </c>
      <c r="E959" s="5">
        <v>0.24124499999999999</v>
      </c>
      <c r="F959" s="5">
        <v>2.9496000000000001E-2</v>
      </c>
      <c r="G959" s="5">
        <v>4.5372000000000003E-2</v>
      </c>
      <c r="H959" s="5">
        <v>0.28551399999999999</v>
      </c>
      <c r="I959" s="5">
        <v>2.7986E-2</v>
      </c>
      <c r="J959" s="5">
        <v>0.46332499999999999</v>
      </c>
      <c r="K959" s="5">
        <v>0.44773299999999999</v>
      </c>
      <c r="L959" s="32" t="s">
        <v>15</v>
      </c>
      <c r="M959" s="32" t="s">
        <v>60</v>
      </c>
      <c r="N959" s="32" t="s">
        <v>15</v>
      </c>
      <c r="O959" s="32" t="s">
        <v>60</v>
      </c>
      <c r="P959" s="32" t="s">
        <v>60</v>
      </c>
      <c r="Q959" s="32" t="s">
        <v>60</v>
      </c>
      <c r="R959" s="32" t="s">
        <v>15</v>
      </c>
      <c r="S959" s="32" t="s">
        <v>15</v>
      </c>
      <c r="T959" s="6" t="s">
        <v>844</v>
      </c>
      <c r="U959" s="6" t="s">
        <v>204</v>
      </c>
    </row>
    <row r="960" spans="1:21" s="42" customFormat="1" x14ac:dyDescent="0.2">
      <c r="A960" s="4" t="s">
        <v>1046</v>
      </c>
      <c r="B960" s="4" t="s">
        <v>331</v>
      </c>
      <c r="C960" s="33" t="s">
        <v>60</v>
      </c>
      <c r="D960" s="5">
        <v>6.3100000000000003E-2</v>
      </c>
      <c r="E960" s="5">
        <v>0.13878699999999999</v>
      </c>
      <c r="F960" s="5">
        <v>2.9467E-2</v>
      </c>
      <c r="G960" s="5">
        <v>1.5165E-2</v>
      </c>
      <c r="H960" s="5">
        <v>0.14434900000000001</v>
      </c>
      <c r="I960" s="5">
        <v>1.7443E-2</v>
      </c>
      <c r="J960" s="5">
        <v>0.24102799999999999</v>
      </c>
      <c r="K960" s="5">
        <v>0.49720700000000001</v>
      </c>
      <c r="L960" s="32" t="s">
        <v>60</v>
      </c>
      <c r="M960" s="32" t="s">
        <v>15</v>
      </c>
      <c r="N960" s="32" t="s">
        <v>15</v>
      </c>
      <c r="O960" s="32" t="s">
        <v>15</v>
      </c>
      <c r="P960" s="32" t="s">
        <v>15</v>
      </c>
      <c r="Q960" s="32" t="s">
        <v>15</v>
      </c>
      <c r="R960" s="32" t="s">
        <v>15</v>
      </c>
      <c r="S960" s="32" t="s">
        <v>15</v>
      </c>
      <c r="T960" s="6" t="s">
        <v>481</v>
      </c>
      <c r="U960" s="6" t="s">
        <v>204</v>
      </c>
    </row>
    <row r="961" spans="1:21" s="42" customFormat="1" x14ac:dyDescent="0.2">
      <c r="A961" s="4" t="s">
        <v>1047</v>
      </c>
      <c r="B961" s="4" t="s">
        <v>331</v>
      </c>
      <c r="C961" s="33" t="s">
        <v>60</v>
      </c>
      <c r="D961" s="5">
        <v>9.0159999999999997E-3</v>
      </c>
      <c r="E961" s="5">
        <v>4.7417000000000001E-2</v>
      </c>
      <c r="F961" s="5">
        <v>2.9557E-2</v>
      </c>
      <c r="G961" s="5">
        <v>1.9234999999999999E-2</v>
      </c>
      <c r="H961" s="5">
        <v>3.0339000000000001E-2</v>
      </c>
      <c r="I961" s="5">
        <v>1.5927E-2</v>
      </c>
      <c r="J961" s="5">
        <v>0.374774</v>
      </c>
      <c r="K961" s="5">
        <v>0.47824</v>
      </c>
      <c r="L961" s="32" t="s">
        <v>15</v>
      </c>
      <c r="M961" s="32" t="s">
        <v>15</v>
      </c>
      <c r="N961" s="32" t="s">
        <v>15</v>
      </c>
      <c r="O961" s="32" t="s">
        <v>15</v>
      </c>
      <c r="P961" s="32" t="s">
        <v>15</v>
      </c>
      <c r="Q961" s="32" t="s">
        <v>15</v>
      </c>
      <c r="R961" s="32" t="s">
        <v>15</v>
      </c>
      <c r="S961" s="32" t="s">
        <v>15</v>
      </c>
      <c r="T961" s="6" t="s">
        <v>798</v>
      </c>
      <c r="U961" s="6" t="s">
        <v>204</v>
      </c>
    </row>
    <row r="962" spans="1:21" s="42" customFormat="1" x14ac:dyDescent="0.2">
      <c r="A962" s="4" t="s">
        <v>1048</v>
      </c>
      <c r="B962" s="4" t="s">
        <v>331</v>
      </c>
      <c r="C962" s="33" t="s">
        <v>60</v>
      </c>
      <c r="D962" s="5">
        <v>5.4510000000000001E-3</v>
      </c>
      <c r="E962" s="5">
        <v>0.168848</v>
      </c>
      <c r="F962" s="5">
        <v>2.9479000000000002E-2</v>
      </c>
      <c r="G962" s="5">
        <v>1.6060999999999999E-2</v>
      </c>
      <c r="H962" s="5">
        <v>0.15761</v>
      </c>
      <c r="I962" s="5">
        <v>1.7932E-2</v>
      </c>
      <c r="J962" s="5">
        <v>0.17760600000000001</v>
      </c>
      <c r="K962" s="5">
        <v>0.50534400000000002</v>
      </c>
      <c r="L962" s="32" t="s">
        <v>15</v>
      </c>
      <c r="M962" s="32" t="s">
        <v>15</v>
      </c>
      <c r="N962" s="32" t="s">
        <v>15</v>
      </c>
      <c r="O962" s="32" t="s">
        <v>15</v>
      </c>
      <c r="P962" s="32" t="s">
        <v>15</v>
      </c>
      <c r="Q962" s="32" t="s">
        <v>15</v>
      </c>
      <c r="R962" s="32" t="s">
        <v>15</v>
      </c>
      <c r="S962" s="32" t="s">
        <v>60</v>
      </c>
      <c r="T962" s="6" t="s">
        <v>798</v>
      </c>
      <c r="U962" s="6" t="s">
        <v>204</v>
      </c>
    </row>
    <row r="963" spans="1:21" s="42" customFormat="1" x14ac:dyDescent="0.2">
      <c r="A963" s="4" t="s">
        <v>1049</v>
      </c>
      <c r="B963" s="4" t="s">
        <v>331</v>
      </c>
      <c r="C963" s="33" t="s">
        <v>60</v>
      </c>
      <c r="D963" s="5">
        <v>4.9719999999999999E-3</v>
      </c>
      <c r="E963" s="5">
        <v>0.22220500000000001</v>
      </c>
      <c r="F963" s="5">
        <v>2.9486999999999999E-2</v>
      </c>
      <c r="G963" s="5">
        <v>2.0088000000000002E-2</v>
      </c>
      <c r="H963" s="5">
        <v>0.194054</v>
      </c>
      <c r="I963" s="5">
        <v>2.2984999999999998E-2</v>
      </c>
      <c r="J963" s="5">
        <v>0.14103199999999999</v>
      </c>
      <c r="K963" s="5">
        <v>0.50464799999999999</v>
      </c>
      <c r="L963" s="32" t="s">
        <v>15</v>
      </c>
      <c r="M963" s="32" t="s">
        <v>15</v>
      </c>
      <c r="N963" s="32" t="s">
        <v>15</v>
      </c>
      <c r="O963" s="32" t="s">
        <v>60</v>
      </c>
      <c r="P963" s="32" t="s">
        <v>60</v>
      </c>
      <c r="Q963" s="32" t="s">
        <v>60</v>
      </c>
      <c r="R963" s="32" t="s">
        <v>15</v>
      </c>
      <c r="S963" s="32" t="s">
        <v>60</v>
      </c>
      <c r="T963" s="6" t="s">
        <v>798</v>
      </c>
      <c r="U963" s="6" t="s">
        <v>204</v>
      </c>
    </row>
    <row r="964" spans="1:21" s="42" customFormat="1" x14ac:dyDescent="0.2">
      <c r="A964" s="4" t="s">
        <v>1050</v>
      </c>
      <c r="B964" s="4" t="s">
        <v>331</v>
      </c>
      <c r="C964" s="33" t="s">
        <v>60</v>
      </c>
      <c r="D964" s="5">
        <v>9.6830000000000006E-3</v>
      </c>
      <c r="E964" s="5">
        <v>0.187112</v>
      </c>
      <c r="F964" s="5">
        <v>2.947E-2</v>
      </c>
      <c r="G964" s="5">
        <v>1.8294000000000001E-2</v>
      </c>
      <c r="H964" s="5">
        <v>0.17952699999999999</v>
      </c>
      <c r="I964" s="5">
        <v>1.5447000000000001E-2</v>
      </c>
      <c r="J964" s="5">
        <v>0.16204299999999999</v>
      </c>
      <c r="K964" s="5">
        <v>0.51572300000000004</v>
      </c>
      <c r="L964" s="32" t="s">
        <v>15</v>
      </c>
      <c r="M964" s="32" t="s">
        <v>15</v>
      </c>
      <c r="N964" s="32" t="s">
        <v>15</v>
      </c>
      <c r="O964" s="32" t="s">
        <v>15</v>
      </c>
      <c r="P964" s="32" t="s">
        <v>60</v>
      </c>
      <c r="Q964" s="32" t="s">
        <v>15</v>
      </c>
      <c r="R964" s="32" t="s">
        <v>15</v>
      </c>
      <c r="S964" s="32" t="s">
        <v>60</v>
      </c>
      <c r="T964" s="6" t="s">
        <v>798</v>
      </c>
      <c r="U964" s="6" t="s">
        <v>204</v>
      </c>
    </row>
    <row r="965" spans="1:21" s="42" customFormat="1" x14ac:dyDescent="0.2">
      <c r="A965" s="4" t="s">
        <v>1051</v>
      </c>
      <c r="B965" s="4" t="s">
        <v>331</v>
      </c>
      <c r="C965" s="33" t="s">
        <v>60</v>
      </c>
      <c r="D965" s="5">
        <v>6.5900000000000004E-3</v>
      </c>
      <c r="E965" s="5">
        <v>0.24340800000000001</v>
      </c>
      <c r="F965" s="5">
        <v>2.9395999999999999E-2</v>
      </c>
      <c r="G965" s="5">
        <v>2.0459000000000001E-2</v>
      </c>
      <c r="H965" s="5">
        <v>0.235541</v>
      </c>
      <c r="I965" s="5">
        <v>2.1284000000000001E-2</v>
      </c>
      <c r="J965" s="5">
        <v>9.5705999999999999E-2</v>
      </c>
      <c r="K965" s="5">
        <v>0.51556000000000002</v>
      </c>
      <c r="L965" s="32" t="s">
        <v>15</v>
      </c>
      <c r="M965" s="32" t="s">
        <v>60</v>
      </c>
      <c r="N965" s="32" t="s">
        <v>15</v>
      </c>
      <c r="O965" s="32" t="s">
        <v>60</v>
      </c>
      <c r="P965" s="32" t="s">
        <v>60</v>
      </c>
      <c r="Q965" s="32" t="s">
        <v>60</v>
      </c>
      <c r="R965" s="32" t="s">
        <v>15</v>
      </c>
      <c r="S965" s="32" t="s">
        <v>60</v>
      </c>
      <c r="T965" s="6" t="s">
        <v>471</v>
      </c>
      <c r="U965" s="6" t="s">
        <v>204</v>
      </c>
    </row>
    <row r="966" spans="1:21" s="42" customFormat="1" x14ac:dyDescent="0.2">
      <c r="A966" s="4" t="s">
        <v>1052</v>
      </c>
      <c r="B966" s="4" t="s">
        <v>331</v>
      </c>
      <c r="C966" s="33" t="s">
        <v>60</v>
      </c>
      <c r="D966" s="5">
        <v>5.0740000000000004E-3</v>
      </c>
      <c r="E966" s="5">
        <v>0.203321</v>
      </c>
      <c r="F966" s="5">
        <v>2.9482999999999999E-2</v>
      </c>
      <c r="G966" s="5">
        <v>1.8794000000000002E-2</v>
      </c>
      <c r="H966" s="5">
        <v>0.202069</v>
      </c>
      <c r="I966" s="5">
        <v>1.9909E-2</v>
      </c>
      <c r="J966" s="5">
        <v>0.152119</v>
      </c>
      <c r="K966" s="5">
        <v>0.50830200000000003</v>
      </c>
      <c r="L966" s="32" t="s">
        <v>15</v>
      </c>
      <c r="M966" s="32" t="s">
        <v>15</v>
      </c>
      <c r="N966" s="32" t="s">
        <v>15</v>
      </c>
      <c r="O966" s="32" t="s">
        <v>15</v>
      </c>
      <c r="P966" s="32" t="s">
        <v>60</v>
      </c>
      <c r="Q966" s="32" t="s">
        <v>60</v>
      </c>
      <c r="R966" s="32" t="s">
        <v>15</v>
      </c>
      <c r="S966" s="32" t="s">
        <v>60</v>
      </c>
      <c r="T966" s="6" t="s">
        <v>844</v>
      </c>
      <c r="U966" s="6" t="s">
        <v>204</v>
      </c>
    </row>
    <row r="967" spans="1:21" s="42" customFormat="1" x14ac:dyDescent="0.2">
      <c r="A967" s="4" t="s">
        <v>1053</v>
      </c>
      <c r="B967" s="4" t="s">
        <v>1054</v>
      </c>
      <c r="C967" s="33" t="s">
        <v>60</v>
      </c>
      <c r="D967" s="5">
        <v>2.2519999999999998E-2</v>
      </c>
      <c r="E967" s="5">
        <v>7.6304999999999998E-2</v>
      </c>
      <c r="F967" s="5">
        <v>2.9472999999999999E-2</v>
      </c>
      <c r="G967" s="5">
        <v>1.3088000000000001E-2</v>
      </c>
      <c r="H967" s="5">
        <v>8.4402000000000005E-2</v>
      </c>
      <c r="I967" s="5">
        <v>1.7891000000000001E-2</v>
      </c>
      <c r="J967" s="5">
        <v>0.313253</v>
      </c>
      <c r="K967" s="5">
        <v>0.498394</v>
      </c>
      <c r="L967" s="32" t="s">
        <v>60</v>
      </c>
      <c r="M967" s="32" t="s">
        <v>15</v>
      </c>
      <c r="N967" s="32" t="s">
        <v>15</v>
      </c>
      <c r="O967" s="32" t="s">
        <v>15</v>
      </c>
      <c r="P967" s="32" t="s">
        <v>15</v>
      </c>
      <c r="Q967" s="32" t="s">
        <v>15</v>
      </c>
      <c r="R967" s="32" t="s">
        <v>15</v>
      </c>
      <c r="S967" s="32" t="s">
        <v>15</v>
      </c>
      <c r="T967" s="6" t="s">
        <v>877</v>
      </c>
      <c r="U967" s="6" t="s">
        <v>204</v>
      </c>
    </row>
    <row r="968" spans="1:21" s="42" customFormat="1" x14ac:dyDescent="0.2">
      <c r="A968" s="4" t="s">
        <v>1055</v>
      </c>
      <c r="B968" s="4" t="s">
        <v>1054</v>
      </c>
      <c r="C968" s="33" t="s">
        <v>60</v>
      </c>
      <c r="D968" s="5">
        <v>2.7519999999999999E-2</v>
      </c>
      <c r="E968" s="5">
        <v>0.212451</v>
      </c>
      <c r="F968" s="5">
        <v>2.9503999999999999E-2</v>
      </c>
      <c r="G968" s="5">
        <v>1.9151999999999999E-2</v>
      </c>
      <c r="H968" s="5">
        <v>0.11119999999999999</v>
      </c>
      <c r="I968" s="5">
        <v>1.2142E-2</v>
      </c>
      <c r="J968" s="5">
        <v>0.54536899999999999</v>
      </c>
      <c r="K968" s="5">
        <v>0.47236</v>
      </c>
      <c r="L968" s="32" t="s">
        <v>60</v>
      </c>
      <c r="M968" s="32" t="s">
        <v>15</v>
      </c>
      <c r="N968" s="32" t="s">
        <v>15</v>
      </c>
      <c r="O968" s="32" t="s">
        <v>15</v>
      </c>
      <c r="P968" s="32" t="s">
        <v>15</v>
      </c>
      <c r="Q968" s="32" t="s">
        <v>15</v>
      </c>
      <c r="R968" s="32" t="s">
        <v>60</v>
      </c>
      <c r="S968" s="32" t="s">
        <v>15</v>
      </c>
      <c r="T968" s="6" t="s">
        <v>877</v>
      </c>
      <c r="U968" s="6" t="s">
        <v>204</v>
      </c>
    </row>
    <row r="969" spans="1:21" s="42" customFormat="1" x14ac:dyDescent="0.2">
      <c r="A969" s="4" t="s">
        <v>1056</v>
      </c>
      <c r="B969" s="4" t="s">
        <v>1054</v>
      </c>
      <c r="C969" s="33" t="s">
        <v>60</v>
      </c>
      <c r="D969" s="5">
        <v>9.5479999999999992E-3</v>
      </c>
      <c r="E969" s="5">
        <v>5.0316E-2</v>
      </c>
      <c r="F969" s="5">
        <v>2.9534999999999999E-2</v>
      </c>
      <c r="G969" s="5">
        <v>2.3098E-2</v>
      </c>
      <c r="H969" s="5">
        <v>4.5497000000000003E-2</v>
      </c>
      <c r="I969" s="5">
        <v>1.6799999999999999E-2</v>
      </c>
      <c r="J969" s="5">
        <v>0.383876</v>
      </c>
      <c r="K969" s="5">
        <v>0.47592000000000001</v>
      </c>
      <c r="L969" s="32" t="s">
        <v>15</v>
      </c>
      <c r="M969" s="32" t="s">
        <v>15</v>
      </c>
      <c r="N969" s="32" t="s">
        <v>15</v>
      </c>
      <c r="O969" s="32" t="s">
        <v>60</v>
      </c>
      <c r="P969" s="32" t="s">
        <v>15</v>
      </c>
      <c r="Q969" s="32" t="s">
        <v>15</v>
      </c>
      <c r="R969" s="32" t="s">
        <v>15</v>
      </c>
      <c r="S969" s="32" t="s">
        <v>15</v>
      </c>
      <c r="T969" s="6" t="s">
        <v>798</v>
      </c>
      <c r="U969" s="6" t="s">
        <v>204</v>
      </c>
    </row>
    <row r="970" spans="1:21" s="42" customFormat="1" x14ac:dyDescent="0.2">
      <c r="A970" s="4" t="s">
        <v>1057</v>
      </c>
      <c r="B970" s="4" t="s">
        <v>1054</v>
      </c>
      <c r="C970" s="33" t="s">
        <v>60</v>
      </c>
      <c r="D970" s="5">
        <v>1.146E-2</v>
      </c>
      <c r="E970" s="5">
        <v>9.7766000000000006E-2</v>
      </c>
      <c r="F970" s="5">
        <v>2.9472000000000002E-2</v>
      </c>
      <c r="G970" s="5">
        <v>2.2574E-2</v>
      </c>
      <c r="H970" s="5">
        <v>6.1469000000000003E-2</v>
      </c>
      <c r="I970" s="5">
        <v>1.5582E-2</v>
      </c>
      <c r="J970" s="5">
        <v>0.37526900000000002</v>
      </c>
      <c r="K970" s="5">
        <v>0.47645999999999999</v>
      </c>
      <c r="L970" s="32" t="s">
        <v>15</v>
      </c>
      <c r="M970" s="32" t="s">
        <v>15</v>
      </c>
      <c r="N970" s="32" t="s">
        <v>15</v>
      </c>
      <c r="O970" s="32" t="s">
        <v>60</v>
      </c>
      <c r="P970" s="32" t="s">
        <v>15</v>
      </c>
      <c r="Q970" s="32" t="s">
        <v>15</v>
      </c>
      <c r="R970" s="32" t="s">
        <v>15</v>
      </c>
      <c r="S970" s="32" t="s">
        <v>15</v>
      </c>
      <c r="T970" s="6" t="s">
        <v>798</v>
      </c>
      <c r="U970" s="6" t="s">
        <v>204</v>
      </c>
    </row>
    <row r="971" spans="1:21" s="42" customFormat="1" x14ac:dyDescent="0.2">
      <c r="A971" s="4" t="s">
        <v>1058</v>
      </c>
      <c r="B971" s="4" t="s">
        <v>1054</v>
      </c>
      <c r="C971" s="33" t="s">
        <v>60</v>
      </c>
      <c r="D971" s="5">
        <v>0</v>
      </c>
      <c r="E971" s="5">
        <v>0.12767899999999999</v>
      </c>
      <c r="F971" s="5">
        <v>2.9451999999999999E-2</v>
      </c>
      <c r="G971" s="5">
        <v>1.7704000000000001E-2</v>
      </c>
      <c r="H971" s="5">
        <v>0.13894100000000001</v>
      </c>
      <c r="I971" s="5">
        <v>1.8284999999999999E-2</v>
      </c>
      <c r="J971" s="5">
        <v>0.242339</v>
      </c>
      <c r="K971" s="5">
        <v>0.49254100000000001</v>
      </c>
      <c r="L971" s="32" t="s">
        <v>15</v>
      </c>
      <c r="M971" s="32" t="s">
        <v>15</v>
      </c>
      <c r="N971" s="32" t="s">
        <v>15</v>
      </c>
      <c r="O971" s="32" t="s">
        <v>15</v>
      </c>
      <c r="P971" s="32" t="s">
        <v>15</v>
      </c>
      <c r="Q971" s="32" t="s">
        <v>15</v>
      </c>
      <c r="R971" s="32" t="s">
        <v>15</v>
      </c>
      <c r="S971" s="32" t="s">
        <v>15</v>
      </c>
      <c r="T971" s="6" t="s">
        <v>877</v>
      </c>
      <c r="U971" s="6" t="s">
        <v>204</v>
      </c>
    </row>
    <row r="972" spans="1:21" s="42" customFormat="1" x14ac:dyDescent="0.2">
      <c r="A972" s="4" t="s">
        <v>1059</v>
      </c>
      <c r="B972" s="4" t="s">
        <v>1054</v>
      </c>
      <c r="C972" s="33" t="s">
        <v>60</v>
      </c>
      <c r="D972" s="5">
        <v>0.24809999999999999</v>
      </c>
      <c r="E972" s="5">
        <v>0.23135900000000001</v>
      </c>
      <c r="F972" s="5">
        <v>2.9554E-2</v>
      </c>
      <c r="G972" s="5">
        <v>3.6221000000000003E-2</v>
      </c>
      <c r="H972" s="5">
        <v>0.16126599999999999</v>
      </c>
      <c r="I972" s="5">
        <v>2.2433000000000002E-2</v>
      </c>
      <c r="J972" s="5">
        <v>0.644154</v>
      </c>
      <c r="K972" s="5">
        <v>0.44553399999999999</v>
      </c>
      <c r="L972" s="32" t="s">
        <v>60</v>
      </c>
      <c r="M972" s="32" t="s">
        <v>60</v>
      </c>
      <c r="N972" s="32" t="s">
        <v>15</v>
      </c>
      <c r="O972" s="32" t="s">
        <v>60</v>
      </c>
      <c r="P972" s="32" t="s">
        <v>15</v>
      </c>
      <c r="Q972" s="32" t="s">
        <v>60</v>
      </c>
      <c r="R972" s="32" t="s">
        <v>60</v>
      </c>
      <c r="S972" s="32" t="s">
        <v>15</v>
      </c>
      <c r="T972" s="6" t="s">
        <v>798</v>
      </c>
      <c r="U972" s="6" t="s">
        <v>204</v>
      </c>
    </row>
    <row r="973" spans="1:21" s="42" customFormat="1" x14ac:dyDescent="0.2">
      <c r="A973" s="4" t="s">
        <v>1060</v>
      </c>
      <c r="B973" s="4" t="s">
        <v>1054</v>
      </c>
      <c r="C973" s="33" t="s">
        <v>60</v>
      </c>
      <c r="D973" s="5">
        <v>1.298E-2</v>
      </c>
      <c r="E973" s="5">
        <v>0.18071400000000001</v>
      </c>
      <c r="F973" s="5">
        <v>2.9382999999999999E-2</v>
      </c>
      <c r="G973" s="5">
        <v>3.6802000000000001E-2</v>
      </c>
      <c r="H973" s="5">
        <v>0.22165299999999999</v>
      </c>
      <c r="I973" s="5">
        <v>3.0431E-2</v>
      </c>
      <c r="J973" s="5">
        <v>0.20733199999999999</v>
      </c>
      <c r="K973" s="5">
        <v>0.48082999999999998</v>
      </c>
      <c r="L973" s="32" t="s">
        <v>15</v>
      </c>
      <c r="M973" s="32" t="s">
        <v>15</v>
      </c>
      <c r="N973" s="32" t="s">
        <v>15</v>
      </c>
      <c r="O973" s="32" t="s">
        <v>60</v>
      </c>
      <c r="P973" s="32" t="s">
        <v>60</v>
      </c>
      <c r="Q973" s="32" t="s">
        <v>60</v>
      </c>
      <c r="R973" s="32" t="s">
        <v>15</v>
      </c>
      <c r="S973" s="32" t="s">
        <v>15</v>
      </c>
      <c r="T973" s="29" t="s">
        <v>877</v>
      </c>
      <c r="U973" s="6" t="s">
        <v>204</v>
      </c>
    </row>
    <row r="974" spans="1:21" s="42" customFormat="1" x14ac:dyDescent="0.2">
      <c r="A974" s="4" t="s">
        <v>1061</v>
      </c>
      <c r="B974" s="4" t="s">
        <v>1054</v>
      </c>
      <c r="C974" s="33" t="s">
        <v>60</v>
      </c>
      <c r="D974" s="5">
        <v>1.4670000000000001E-2</v>
      </c>
      <c r="E974" s="5">
        <v>0.14422099999999999</v>
      </c>
      <c r="F974" s="5">
        <v>2.9439E-2</v>
      </c>
      <c r="G974" s="5">
        <v>2.2889E-2</v>
      </c>
      <c r="H974" s="5">
        <v>0.14041699999999999</v>
      </c>
      <c r="I974" s="5">
        <v>1.9375E-2</v>
      </c>
      <c r="J974" s="5">
        <v>0.211898</v>
      </c>
      <c r="K974" s="5">
        <v>0.48575699999999999</v>
      </c>
      <c r="L974" s="32" t="s">
        <v>15</v>
      </c>
      <c r="M974" s="32" t="s">
        <v>15</v>
      </c>
      <c r="N974" s="32" t="s">
        <v>15</v>
      </c>
      <c r="O974" s="32" t="s">
        <v>60</v>
      </c>
      <c r="P974" s="32" t="s">
        <v>15</v>
      </c>
      <c r="Q974" s="32" t="s">
        <v>15</v>
      </c>
      <c r="R974" s="32" t="s">
        <v>15</v>
      </c>
      <c r="S974" s="32" t="s">
        <v>15</v>
      </c>
      <c r="T974" s="6" t="s">
        <v>798</v>
      </c>
      <c r="U974" s="6" t="s">
        <v>204</v>
      </c>
    </row>
    <row r="975" spans="1:21" s="42" customFormat="1" x14ac:dyDescent="0.2">
      <c r="A975" s="4" t="s">
        <v>1062</v>
      </c>
      <c r="B975" s="4" t="s">
        <v>956</v>
      </c>
      <c r="C975" s="33"/>
      <c r="D975" s="5">
        <v>9.0069999999999994E-3</v>
      </c>
      <c r="E975" s="5">
        <v>0.132719</v>
      </c>
      <c r="F975" s="5">
        <v>2.9350000000000001E-2</v>
      </c>
      <c r="G975" s="5">
        <v>1.4164E-2</v>
      </c>
      <c r="H975" s="5">
        <v>0.11391800000000001</v>
      </c>
      <c r="I975" s="5">
        <v>1.5121000000000001E-2</v>
      </c>
      <c r="J975" s="5">
        <v>0.21428</v>
      </c>
      <c r="K975" s="5">
        <v>0.50416399999999995</v>
      </c>
      <c r="L975" s="32" t="s">
        <v>15</v>
      </c>
      <c r="M975" s="32" t="s">
        <v>15</v>
      </c>
      <c r="N975" s="32" t="s">
        <v>15</v>
      </c>
      <c r="O975" s="32" t="s">
        <v>15</v>
      </c>
      <c r="P975" s="32" t="s">
        <v>15</v>
      </c>
      <c r="Q975" s="32" t="s">
        <v>15</v>
      </c>
      <c r="R975" s="32" t="s">
        <v>15</v>
      </c>
      <c r="S975" s="32" t="s">
        <v>60</v>
      </c>
      <c r="T975" s="29" t="s">
        <v>777</v>
      </c>
      <c r="U975" s="6" t="s">
        <v>204</v>
      </c>
    </row>
    <row r="976" spans="1:21" s="42" customFormat="1" x14ac:dyDescent="0.2">
      <c r="A976" s="4" t="s">
        <v>1063</v>
      </c>
      <c r="B976" s="4" t="s">
        <v>956</v>
      </c>
      <c r="C976" s="33"/>
      <c r="D976" s="5">
        <v>4.6670000000000001E-3</v>
      </c>
      <c r="E976" s="5">
        <v>0.123224</v>
      </c>
      <c r="F976" s="5">
        <v>2.9354999999999999E-2</v>
      </c>
      <c r="G976" s="5">
        <v>1.4614E-2</v>
      </c>
      <c r="H976" s="5">
        <v>0.14118600000000001</v>
      </c>
      <c r="I976" s="5">
        <v>1.8495999999999999E-2</v>
      </c>
      <c r="J976" s="5">
        <v>0.27748600000000001</v>
      </c>
      <c r="K976" s="5">
        <v>0.50051199999999996</v>
      </c>
      <c r="L976" s="32" t="s">
        <v>15</v>
      </c>
      <c r="M976" s="32" t="s">
        <v>15</v>
      </c>
      <c r="N976" s="32" t="s">
        <v>15</v>
      </c>
      <c r="O976" s="32" t="s">
        <v>15</v>
      </c>
      <c r="P976" s="32" t="s">
        <v>15</v>
      </c>
      <c r="Q976" s="32" t="s">
        <v>15</v>
      </c>
      <c r="R976" s="32" t="s">
        <v>15</v>
      </c>
      <c r="S976" s="32" t="s">
        <v>60</v>
      </c>
      <c r="T976" s="29" t="s">
        <v>772</v>
      </c>
      <c r="U976" s="6" t="s">
        <v>204</v>
      </c>
    </row>
    <row r="977" spans="1:21" s="42" customFormat="1" x14ac:dyDescent="0.2">
      <c r="A977" s="4" t="s">
        <v>1064</v>
      </c>
      <c r="B977" s="4" t="s">
        <v>1065</v>
      </c>
      <c r="C977" s="33"/>
      <c r="D977" s="5">
        <v>1.0789999999999999E-2</v>
      </c>
      <c r="E977" s="5">
        <v>6.4503000000000005E-2</v>
      </c>
      <c r="F977" s="5">
        <v>2.9464000000000001E-2</v>
      </c>
      <c r="G977" s="5">
        <v>1.1757E-2</v>
      </c>
      <c r="H977" s="5">
        <v>6.7743999999999999E-2</v>
      </c>
      <c r="I977" s="5">
        <v>1.4800000000000001E-2</v>
      </c>
      <c r="J977" s="5">
        <v>0.32579599999999997</v>
      </c>
      <c r="K977" s="5">
        <v>0.49739499999999998</v>
      </c>
      <c r="L977" s="32" t="s">
        <v>15</v>
      </c>
      <c r="M977" s="32" t="s">
        <v>15</v>
      </c>
      <c r="N977" s="32" t="s">
        <v>15</v>
      </c>
      <c r="O977" s="32" t="s">
        <v>15</v>
      </c>
      <c r="P977" s="32" t="s">
        <v>15</v>
      </c>
      <c r="Q977" s="32" t="s">
        <v>15</v>
      </c>
      <c r="R977" s="32" t="s">
        <v>15</v>
      </c>
      <c r="S977" s="32" t="s">
        <v>15</v>
      </c>
      <c r="T977" s="6" t="s">
        <v>777</v>
      </c>
      <c r="U977" s="6" t="s">
        <v>204</v>
      </c>
    </row>
    <row r="978" spans="1:21" s="42" customFormat="1" x14ac:dyDescent="0.2">
      <c r="A978" s="4" t="s">
        <v>1066</v>
      </c>
      <c r="B978" s="4" t="s">
        <v>1065</v>
      </c>
      <c r="C978" s="33"/>
      <c r="D978" s="5">
        <v>1.251E-2</v>
      </c>
      <c r="E978" s="5">
        <v>0.210281</v>
      </c>
      <c r="F978" s="5">
        <v>2.9510000000000002E-2</v>
      </c>
      <c r="G978" s="5">
        <v>1.5145E-2</v>
      </c>
      <c r="H978" s="5">
        <v>0.119931</v>
      </c>
      <c r="I978" s="5">
        <v>1.1927999999999999E-2</v>
      </c>
      <c r="J978" s="5">
        <v>0.43913099999999999</v>
      </c>
      <c r="K978" s="5">
        <v>0.48383799999999999</v>
      </c>
      <c r="L978" s="32" t="s">
        <v>15</v>
      </c>
      <c r="M978" s="32" t="s">
        <v>15</v>
      </c>
      <c r="N978" s="32" t="s">
        <v>15</v>
      </c>
      <c r="O978" s="32" t="s">
        <v>15</v>
      </c>
      <c r="P978" s="32" t="s">
        <v>15</v>
      </c>
      <c r="Q978" s="32" t="s">
        <v>15</v>
      </c>
      <c r="R978" s="32" t="s">
        <v>15</v>
      </c>
      <c r="S978" s="32" t="s">
        <v>15</v>
      </c>
      <c r="T978" s="6" t="s">
        <v>769</v>
      </c>
      <c r="U978" s="6" t="s">
        <v>204</v>
      </c>
    </row>
    <row r="979" spans="1:21" s="42" customFormat="1" x14ac:dyDescent="0.2">
      <c r="A979" s="4" t="s">
        <v>1067</v>
      </c>
      <c r="B979" s="4" t="s">
        <v>1065</v>
      </c>
      <c r="C979" s="33"/>
      <c r="D979" s="5">
        <v>1.259E-2</v>
      </c>
      <c r="E979" s="5">
        <v>0.132495</v>
      </c>
      <c r="F979" s="5">
        <v>2.9408E-2</v>
      </c>
      <c r="G979" s="5">
        <v>2.6342999999999998E-2</v>
      </c>
      <c r="H979" s="5">
        <v>9.8227999999999996E-2</v>
      </c>
      <c r="I979" s="5">
        <v>2.0105000000000001E-2</v>
      </c>
      <c r="J979" s="5">
        <v>0.27053700000000003</v>
      </c>
      <c r="K979" s="5">
        <v>0.48098000000000002</v>
      </c>
      <c r="L979" s="32" t="s">
        <v>15</v>
      </c>
      <c r="M979" s="32" t="s">
        <v>15</v>
      </c>
      <c r="N979" s="32" t="s">
        <v>15</v>
      </c>
      <c r="O979" s="32" t="s">
        <v>60</v>
      </c>
      <c r="P979" s="32" t="s">
        <v>15</v>
      </c>
      <c r="Q979" s="32" t="s">
        <v>60</v>
      </c>
      <c r="R979" s="32" t="s">
        <v>15</v>
      </c>
      <c r="S979" s="32" t="s">
        <v>15</v>
      </c>
      <c r="T979" s="6" t="s">
        <v>769</v>
      </c>
      <c r="U979" s="6" t="s">
        <v>204</v>
      </c>
    </row>
    <row r="980" spans="1:21" s="42" customFormat="1" x14ac:dyDescent="0.2">
      <c r="A980" s="4" t="s">
        <v>1068</v>
      </c>
      <c r="B980" s="4" t="s">
        <v>1065</v>
      </c>
      <c r="C980" s="33"/>
      <c r="D980" s="5">
        <v>1.0589999999999999E-2</v>
      </c>
      <c r="E980" s="5">
        <v>0.13125500000000001</v>
      </c>
      <c r="F980" s="5">
        <v>2.9506999999999999E-2</v>
      </c>
      <c r="G980" s="5">
        <v>1.4212000000000001E-2</v>
      </c>
      <c r="H980" s="5">
        <v>0.13547500000000001</v>
      </c>
      <c r="I980" s="5">
        <v>1.7174999999999999E-2</v>
      </c>
      <c r="J980" s="5">
        <v>0.229681</v>
      </c>
      <c r="K980" s="5">
        <v>0.50373500000000004</v>
      </c>
      <c r="L980" s="32" t="s">
        <v>15</v>
      </c>
      <c r="M980" s="32" t="s">
        <v>15</v>
      </c>
      <c r="N980" s="32" t="s">
        <v>15</v>
      </c>
      <c r="O980" s="32" t="s">
        <v>15</v>
      </c>
      <c r="P980" s="32" t="s">
        <v>15</v>
      </c>
      <c r="Q980" s="32" t="s">
        <v>15</v>
      </c>
      <c r="R980" s="32" t="s">
        <v>15</v>
      </c>
      <c r="S980" s="32" t="s">
        <v>60</v>
      </c>
      <c r="T980" s="6" t="s">
        <v>769</v>
      </c>
      <c r="U980" s="6" t="s">
        <v>204</v>
      </c>
    </row>
    <row r="981" spans="1:21" s="42" customFormat="1" x14ac:dyDescent="0.2">
      <c r="A981" s="4" t="s">
        <v>1069</v>
      </c>
      <c r="B981" s="4" t="s">
        <v>1065</v>
      </c>
      <c r="C981" s="33"/>
      <c r="D981" s="5">
        <v>1.0619999999999997E-2</v>
      </c>
      <c r="E981" s="5">
        <v>0.13203799999999999</v>
      </c>
      <c r="F981" s="5">
        <v>2.9409000000000001E-2</v>
      </c>
      <c r="G981" s="5">
        <v>1.4786000000000001E-2</v>
      </c>
      <c r="H981" s="5">
        <v>0.129361</v>
      </c>
      <c r="I981" s="5">
        <v>1.6596E-2</v>
      </c>
      <c r="J981" s="5">
        <v>0.23993200000000001</v>
      </c>
      <c r="K981" s="5">
        <v>0.50556299999999998</v>
      </c>
      <c r="L981" s="32" t="s">
        <v>15</v>
      </c>
      <c r="M981" s="32" t="s">
        <v>15</v>
      </c>
      <c r="N981" s="32" t="s">
        <v>15</v>
      </c>
      <c r="O981" s="32" t="s">
        <v>15</v>
      </c>
      <c r="P981" s="32" t="s">
        <v>15</v>
      </c>
      <c r="Q981" s="32" t="s">
        <v>15</v>
      </c>
      <c r="R981" s="32" t="s">
        <v>15</v>
      </c>
      <c r="S981" s="32" t="s">
        <v>60</v>
      </c>
      <c r="T981" s="6" t="s">
        <v>769</v>
      </c>
      <c r="U981" s="6" t="s">
        <v>204</v>
      </c>
    </row>
    <row r="982" spans="1:21" s="42" customFormat="1" x14ac:dyDescent="0.2">
      <c r="A982" s="4" t="s">
        <v>1070</v>
      </c>
      <c r="B982" s="4" t="s">
        <v>1065</v>
      </c>
      <c r="C982" s="33"/>
      <c r="D982" s="5">
        <v>4.2439999999999999E-2</v>
      </c>
      <c r="E982" s="5">
        <v>0.20077</v>
      </c>
      <c r="F982" s="5">
        <v>2.9484E-2</v>
      </c>
      <c r="G982" s="5">
        <v>1.8200999999999998E-2</v>
      </c>
      <c r="H982" s="5">
        <v>0.110918</v>
      </c>
      <c r="I982" s="5">
        <v>1.3335E-2</v>
      </c>
      <c r="J982" s="5">
        <v>0.55890300000000004</v>
      </c>
      <c r="K982" s="5">
        <v>0.47122199999999997</v>
      </c>
      <c r="L982" s="32" t="s">
        <v>60</v>
      </c>
      <c r="M982" s="32" t="s">
        <v>15</v>
      </c>
      <c r="N982" s="32" t="s">
        <v>15</v>
      </c>
      <c r="O982" s="32" t="s">
        <v>15</v>
      </c>
      <c r="P982" s="32" t="s">
        <v>15</v>
      </c>
      <c r="Q982" s="32" t="s">
        <v>15</v>
      </c>
      <c r="R982" s="32" t="s">
        <v>60</v>
      </c>
      <c r="S982" s="32" t="s">
        <v>15</v>
      </c>
      <c r="T982" s="6" t="s">
        <v>769</v>
      </c>
      <c r="U982" s="6" t="s">
        <v>204</v>
      </c>
    </row>
    <row r="983" spans="1:21" s="42" customFormat="1" x14ac:dyDescent="0.2">
      <c r="A983" s="4" t="s">
        <v>1071</v>
      </c>
      <c r="B983" s="4" t="s">
        <v>1065</v>
      </c>
      <c r="C983" s="33"/>
      <c r="D983" s="5">
        <v>1.064E-2</v>
      </c>
      <c r="E983" s="5">
        <v>8.9948E-2</v>
      </c>
      <c r="F983" s="5">
        <v>2.9447000000000001E-2</v>
      </c>
      <c r="G983" s="5">
        <v>1.1627999999999999E-2</v>
      </c>
      <c r="H983" s="5">
        <v>5.1270000000000003E-2</v>
      </c>
      <c r="I983" s="5">
        <v>1.1695000000000001E-2</v>
      </c>
      <c r="J983" s="5">
        <v>0.40362999999999999</v>
      </c>
      <c r="K983" s="5">
        <v>0.49068200000000001</v>
      </c>
      <c r="L983" s="32" t="s">
        <v>15</v>
      </c>
      <c r="M983" s="32" t="s">
        <v>15</v>
      </c>
      <c r="N983" s="32" t="s">
        <v>15</v>
      </c>
      <c r="O983" s="32" t="s">
        <v>15</v>
      </c>
      <c r="P983" s="32" t="s">
        <v>15</v>
      </c>
      <c r="Q983" s="32" t="s">
        <v>15</v>
      </c>
      <c r="R983" s="32" t="s">
        <v>15</v>
      </c>
      <c r="S983" s="32" t="s">
        <v>15</v>
      </c>
      <c r="T983" s="6" t="s">
        <v>769</v>
      </c>
      <c r="U983" s="6" t="s">
        <v>204</v>
      </c>
    </row>
    <row r="984" spans="1:21" s="42" customFormat="1" x14ac:dyDescent="0.2">
      <c r="A984" s="4" t="s">
        <v>1072</v>
      </c>
      <c r="B984" s="4" t="s">
        <v>1065</v>
      </c>
      <c r="C984" s="33"/>
      <c r="D984" s="5">
        <v>1.018E-2</v>
      </c>
      <c r="E984" s="5">
        <v>0.121125</v>
      </c>
      <c r="F984" s="5">
        <v>2.9419000000000001E-2</v>
      </c>
      <c r="G984" s="5">
        <v>1.1653999999999999E-2</v>
      </c>
      <c r="H984" s="5">
        <v>7.3324E-2</v>
      </c>
      <c r="I984" s="5">
        <v>1.2326E-2</v>
      </c>
      <c r="J984" s="5">
        <v>0.34593400000000002</v>
      </c>
      <c r="K984" s="5">
        <v>0.49310799999999999</v>
      </c>
      <c r="L984" s="32" t="s">
        <v>15</v>
      </c>
      <c r="M984" s="32" t="s">
        <v>15</v>
      </c>
      <c r="N984" s="32" t="s">
        <v>15</v>
      </c>
      <c r="O984" s="32" t="s">
        <v>15</v>
      </c>
      <c r="P984" s="32" t="s">
        <v>15</v>
      </c>
      <c r="Q984" s="32" t="s">
        <v>15</v>
      </c>
      <c r="R984" s="32" t="s">
        <v>15</v>
      </c>
      <c r="S984" s="32" t="s">
        <v>15</v>
      </c>
      <c r="T984" s="6" t="s">
        <v>769</v>
      </c>
      <c r="U984" s="6" t="s">
        <v>204</v>
      </c>
    </row>
    <row r="985" spans="1:21" s="42" customFormat="1" x14ac:dyDescent="0.2">
      <c r="A985" s="4" t="s">
        <v>1073</v>
      </c>
      <c r="B985" s="4" t="s">
        <v>1065</v>
      </c>
      <c r="C985" s="33"/>
      <c r="D985" s="5">
        <v>8.8999999999999999E-3</v>
      </c>
      <c r="E985" s="5">
        <v>0.16184499999999999</v>
      </c>
      <c r="F985" s="5">
        <v>2.9436E-2</v>
      </c>
      <c r="G985" s="5">
        <v>1.6275999999999999E-2</v>
      </c>
      <c r="H985" s="5">
        <v>0.14254</v>
      </c>
      <c r="I985" s="5">
        <v>1.8523999999999999E-2</v>
      </c>
      <c r="J985" s="5">
        <v>0.219888</v>
      </c>
      <c r="K985" s="5">
        <v>0.49724299999999999</v>
      </c>
      <c r="L985" s="32" t="s">
        <v>15</v>
      </c>
      <c r="M985" s="32" t="s">
        <v>15</v>
      </c>
      <c r="N985" s="32" t="s">
        <v>15</v>
      </c>
      <c r="O985" s="32" t="s">
        <v>15</v>
      </c>
      <c r="P985" s="32" t="s">
        <v>15</v>
      </c>
      <c r="Q985" s="32" t="s">
        <v>15</v>
      </c>
      <c r="R985" s="32" t="s">
        <v>15</v>
      </c>
      <c r="S985" s="32" t="s">
        <v>15</v>
      </c>
      <c r="T985" s="6" t="s">
        <v>769</v>
      </c>
      <c r="U985" s="6" t="s">
        <v>204</v>
      </c>
    </row>
    <row r="986" spans="1:21" s="42" customFormat="1" x14ac:dyDescent="0.2">
      <c r="A986" s="4" t="s">
        <v>1074</v>
      </c>
      <c r="B986" s="4" t="s">
        <v>1065</v>
      </c>
      <c r="C986" s="33"/>
      <c r="D986" s="5">
        <v>8.0610000000000005E-3</v>
      </c>
      <c r="E986" s="5">
        <v>0.179947</v>
      </c>
      <c r="F986" s="5">
        <v>2.9399000000000002E-2</v>
      </c>
      <c r="G986" s="5">
        <v>1.5781E-2</v>
      </c>
      <c r="H986" s="5">
        <v>0.18202299999999999</v>
      </c>
      <c r="I986" s="5">
        <v>1.7329000000000001E-2</v>
      </c>
      <c r="J986" s="5">
        <v>0.17657900000000001</v>
      </c>
      <c r="K986" s="5">
        <v>0.50509999999999999</v>
      </c>
      <c r="L986" s="32" t="s">
        <v>15</v>
      </c>
      <c r="M986" s="32" t="s">
        <v>15</v>
      </c>
      <c r="N986" s="32" t="s">
        <v>15</v>
      </c>
      <c r="O986" s="32" t="s">
        <v>15</v>
      </c>
      <c r="P986" s="32" t="s">
        <v>60</v>
      </c>
      <c r="Q986" s="32" t="s">
        <v>15</v>
      </c>
      <c r="R986" s="32" t="s">
        <v>15</v>
      </c>
      <c r="S986" s="32" t="s">
        <v>60</v>
      </c>
      <c r="T986" s="6" t="s">
        <v>769</v>
      </c>
      <c r="U986" s="6" t="s">
        <v>204</v>
      </c>
    </row>
    <row r="987" spans="1:21" s="42" customFormat="1" x14ac:dyDescent="0.2">
      <c r="A987" s="4" t="s">
        <v>1075</v>
      </c>
      <c r="B987" s="4" t="s">
        <v>1065</v>
      </c>
      <c r="C987" s="33"/>
      <c r="D987" s="5">
        <v>0.11020000000000002</v>
      </c>
      <c r="E987" s="5">
        <v>0.18884899999999999</v>
      </c>
      <c r="F987" s="5">
        <v>2.9389999999999999E-2</v>
      </c>
      <c r="G987" s="5">
        <v>2.2505000000000001E-2</v>
      </c>
      <c r="H987" s="5">
        <v>0.139484</v>
      </c>
      <c r="I987" s="5">
        <v>1.4390999999999999E-2</v>
      </c>
      <c r="J987" s="5">
        <v>0.58326</v>
      </c>
      <c r="K987" s="5">
        <v>0.46274999999999999</v>
      </c>
      <c r="L987" s="32" t="s">
        <v>60</v>
      </c>
      <c r="M987" s="32" t="s">
        <v>15</v>
      </c>
      <c r="N987" s="32" t="s">
        <v>15</v>
      </c>
      <c r="O987" s="32" t="s">
        <v>60</v>
      </c>
      <c r="P987" s="32" t="s">
        <v>15</v>
      </c>
      <c r="Q987" s="32" t="s">
        <v>15</v>
      </c>
      <c r="R987" s="32" t="s">
        <v>60</v>
      </c>
      <c r="S987" s="32" t="s">
        <v>15</v>
      </c>
      <c r="T987" s="6" t="s">
        <v>777</v>
      </c>
      <c r="U987" s="6" t="s">
        <v>204</v>
      </c>
    </row>
    <row r="988" spans="1:21" s="42" customFormat="1" x14ac:dyDescent="0.2">
      <c r="A988" s="4" t="s">
        <v>1076</v>
      </c>
      <c r="B988" s="4" t="s">
        <v>1065</v>
      </c>
      <c r="C988" s="33"/>
      <c r="D988" s="5">
        <v>1.3040000000000001E-2</v>
      </c>
      <c r="E988" s="5">
        <v>0.21471000000000001</v>
      </c>
      <c r="F988" s="5">
        <v>2.9489999999999999E-2</v>
      </c>
      <c r="G988" s="5">
        <v>1.7857000000000001E-2</v>
      </c>
      <c r="H988" s="5">
        <v>0.117094</v>
      </c>
      <c r="I988" s="5">
        <v>1.3214E-2</v>
      </c>
      <c r="J988" s="5">
        <v>0.60062000000000004</v>
      </c>
      <c r="K988" s="5">
        <v>0.473831</v>
      </c>
      <c r="L988" s="32" t="s">
        <v>15</v>
      </c>
      <c r="M988" s="32" t="s">
        <v>15</v>
      </c>
      <c r="N988" s="32" t="s">
        <v>15</v>
      </c>
      <c r="O988" s="32" t="s">
        <v>15</v>
      </c>
      <c r="P988" s="32" t="s">
        <v>15</v>
      </c>
      <c r="Q988" s="32" t="s">
        <v>15</v>
      </c>
      <c r="R988" s="32" t="s">
        <v>60</v>
      </c>
      <c r="S988" s="32" t="s">
        <v>15</v>
      </c>
      <c r="T988" s="6" t="s">
        <v>772</v>
      </c>
      <c r="U988" s="6" t="s">
        <v>204</v>
      </c>
    </row>
    <row r="989" spans="1:21" s="42" customFormat="1" x14ac:dyDescent="0.2">
      <c r="A989" s="4" t="s">
        <v>1077</v>
      </c>
      <c r="B989" s="4" t="s">
        <v>1065</v>
      </c>
      <c r="C989" s="33"/>
      <c r="D989" s="5">
        <v>1.1009999999999999E-2</v>
      </c>
      <c r="E989" s="5">
        <v>0.12762699999999999</v>
      </c>
      <c r="F989" s="5">
        <v>2.9342E-2</v>
      </c>
      <c r="G989" s="5">
        <v>2.5448999999999999E-2</v>
      </c>
      <c r="H989" s="5">
        <v>6.7226999999999995E-2</v>
      </c>
      <c r="I989" s="5">
        <v>1.6846E-2</v>
      </c>
      <c r="J989" s="5">
        <v>0.47055399999999997</v>
      </c>
      <c r="K989" s="5">
        <v>0.46876299999999999</v>
      </c>
      <c r="L989" s="32" t="s">
        <v>15</v>
      </c>
      <c r="M989" s="32" t="s">
        <v>15</v>
      </c>
      <c r="N989" s="32" t="s">
        <v>15</v>
      </c>
      <c r="O989" s="32" t="s">
        <v>60</v>
      </c>
      <c r="P989" s="32" t="s">
        <v>15</v>
      </c>
      <c r="Q989" s="32" t="s">
        <v>15</v>
      </c>
      <c r="R989" s="32" t="s">
        <v>15</v>
      </c>
      <c r="S989" s="32" t="s">
        <v>15</v>
      </c>
      <c r="T989" s="6" t="s">
        <v>772</v>
      </c>
      <c r="U989" s="6" t="s">
        <v>204</v>
      </c>
    </row>
    <row r="990" spans="1:21" s="42" customFormat="1" x14ac:dyDescent="0.2">
      <c r="A990" s="4" t="s">
        <v>1078</v>
      </c>
      <c r="B990" s="4" t="s">
        <v>1065</v>
      </c>
      <c r="C990" s="33"/>
      <c r="D990" s="5">
        <v>1.3390000000000003E-2</v>
      </c>
      <c r="E990" s="5">
        <v>0.17312900000000001</v>
      </c>
      <c r="F990" s="5">
        <v>2.9413000000000002E-2</v>
      </c>
      <c r="G990" s="5">
        <v>1.8010999999999999E-2</v>
      </c>
      <c r="H990" s="5">
        <v>0.182196</v>
      </c>
      <c r="I990" s="5">
        <v>1.9956000000000002E-2</v>
      </c>
      <c r="J990" s="5">
        <v>0.202654</v>
      </c>
      <c r="K990" s="5">
        <v>0.50773800000000002</v>
      </c>
      <c r="L990" s="32" t="s">
        <v>15</v>
      </c>
      <c r="M990" s="32" t="s">
        <v>15</v>
      </c>
      <c r="N990" s="32" t="s">
        <v>15</v>
      </c>
      <c r="O990" s="32" t="s">
        <v>15</v>
      </c>
      <c r="P990" s="32" t="s">
        <v>60</v>
      </c>
      <c r="Q990" s="32" t="s">
        <v>60</v>
      </c>
      <c r="R990" s="32" t="s">
        <v>15</v>
      </c>
      <c r="S990" s="32" t="s">
        <v>60</v>
      </c>
      <c r="T990" s="6" t="s">
        <v>772</v>
      </c>
      <c r="U990" s="6" t="s">
        <v>204</v>
      </c>
    </row>
    <row r="991" spans="1:21" s="42" customFormat="1" x14ac:dyDescent="0.2">
      <c r="A991" s="4" t="s">
        <v>1079</v>
      </c>
      <c r="B991" s="4" t="s">
        <v>331</v>
      </c>
      <c r="C991" s="33"/>
      <c r="D991" s="5">
        <v>1.3080000000000001E-2</v>
      </c>
      <c r="E991" s="5">
        <v>0.14818200000000001</v>
      </c>
      <c r="F991" s="5">
        <v>2.9374999999999998E-2</v>
      </c>
      <c r="G991" s="5">
        <v>1.7864000000000001E-2</v>
      </c>
      <c r="H991" s="5">
        <v>8.8910000000000003E-2</v>
      </c>
      <c r="I991" s="5">
        <v>1.4848E-2</v>
      </c>
      <c r="J991" s="5">
        <v>0.43121500000000001</v>
      </c>
      <c r="K991" s="5">
        <v>0.49881500000000001</v>
      </c>
      <c r="L991" s="32" t="s">
        <v>15</v>
      </c>
      <c r="M991" s="32" t="s">
        <v>15</v>
      </c>
      <c r="N991" s="32" t="s">
        <v>15</v>
      </c>
      <c r="O991" s="32" t="s">
        <v>15</v>
      </c>
      <c r="P991" s="32" t="s">
        <v>15</v>
      </c>
      <c r="Q991" s="32" t="s">
        <v>15</v>
      </c>
      <c r="R991" s="32" t="s">
        <v>15</v>
      </c>
      <c r="S991" s="32" t="s">
        <v>60</v>
      </c>
      <c r="T991" s="6" t="s">
        <v>777</v>
      </c>
      <c r="U991" s="6" t="s">
        <v>204</v>
      </c>
    </row>
    <row r="992" spans="1:21" s="42" customFormat="1" x14ac:dyDescent="0.2">
      <c r="A992" s="4" t="s">
        <v>1080</v>
      </c>
      <c r="B992" s="4" t="s">
        <v>331</v>
      </c>
      <c r="C992" s="33"/>
      <c r="D992" s="5">
        <v>9.4830000000000001E-3</v>
      </c>
      <c r="E992" s="5">
        <v>0.115637</v>
      </c>
      <c r="F992" s="5">
        <v>2.9426999999999998E-2</v>
      </c>
      <c r="G992" s="5">
        <v>1.3755E-2</v>
      </c>
      <c r="H992" s="5">
        <v>0.14347799999999999</v>
      </c>
      <c r="I992" s="5">
        <v>1.6316000000000001E-2</v>
      </c>
      <c r="J992" s="5">
        <v>0.26834400000000003</v>
      </c>
      <c r="K992" s="5">
        <v>0.50132200000000005</v>
      </c>
      <c r="L992" s="32" t="s">
        <v>15</v>
      </c>
      <c r="M992" s="32" t="s">
        <v>15</v>
      </c>
      <c r="N992" s="32" t="s">
        <v>15</v>
      </c>
      <c r="O992" s="32" t="s">
        <v>15</v>
      </c>
      <c r="P992" s="32" t="s">
        <v>15</v>
      </c>
      <c r="Q992" s="32" t="s">
        <v>15</v>
      </c>
      <c r="R992" s="32" t="s">
        <v>15</v>
      </c>
      <c r="S992" s="32" t="s">
        <v>60</v>
      </c>
      <c r="T992" s="6" t="s">
        <v>777</v>
      </c>
      <c r="U992" s="6" t="s">
        <v>204</v>
      </c>
    </row>
    <row r="993" spans="1:21" s="42" customFormat="1" x14ac:dyDescent="0.2">
      <c r="A993" s="4" t="s">
        <v>1081</v>
      </c>
      <c r="B993" s="4" t="s">
        <v>331</v>
      </c>
      <c r="C993" s="33"/>
      <c r="D993" s="5">
        <v>6.2030000000000002E-2</v>
      </c>
      <c r="E993" s="5">
        <v>9.4898999999999997E-2</v>
      </c>
      <c r="F993" s="5">
        <v>2.9416999999999999E-2</v>
      </c>
      <c r="G993" s="5">
        <v>1.5727000000000001E-2</v>
      </c>
      <c r="H993" s="5">
        <v>4.7542000000000001E-2</v>
      </c>
      <c r="I993" s="5">
        <v>1.0841999999999999E-2</v>
      </c>
      <c r="J993" s="5">
        <v>0.44636799999999999</v>
      </c>
      <c r="K993" s="5">
        <v>0.47997800000000002</v>
      </c>
      <c r="L993" s="32" t="s">
        <v>60</v>
      </c>
      <c r="M993" s="32" t="s">
        <v>15</v>
      </c>
      <c r="N993" s="32" t="s">
        <v>15</v>
      </c>
      <c r="O993" s="32" t="s">
        <v>15</v>
      </c>
      <c r="P993" s="32" t="s">
        <v>15</v>
      </c>
      <c r="Q993" s="32" t="s">
        <v>15</v>
      </c>
      <c r="R993" s="32" t="s">
        <v>15</v>
      </c>
      <c r="S993" s="32" t="s">
        <v>15</v>
      </c>
      <c r="T993" s="6" t="s">
        <v>777</v>
      </c>
      <c r="U993" s="6" t="s">
        <v>204</v>
      </c>
    </row>
    <row r="994" spans="1:21" s="42" customFormat="1" x14ac:dyDescent="0.2">
      <c r="A994" s="4" t="s">
        <v>1082</v>
      </c>
      <c r="B994" s="4" t="s">
        <v>331</v>
      </c>
      <c r="C994" s="33"/>
      <c r="D994" s="5">
        <v>5.3350000000000012E-3</v>
      </c>
      <c r="E994" s="5">
        <v>0.14626700000000001</v>
      </c>
      <c r="F994" s="5">
        <v>2.9509000000000001E-2</v>
      </c>
      <c r="G994" s="5">
        <v>2.1128999999999998E-2</v>
      </c>
      <c r="H994" s="5">
        <v>0.16577500000000001</v>
      </c>
      <c r="I994" s="5">
        <v>1.8350999999999999E-2</v>
      </c>
      <c r="J994" s="5">
        <v>0.229245</v>
      </c>
      <c r="K994" s="5">
        <v>0.51866199999999996</v>
      </c>
      <c r="L994" s="32" t="s">
        <v>15</v>
      </c>
      <c r="M994" s="32" t="s">
        <v>15</v>
      </c>
      <c r="N994" s="32" t="s">
        <v>15</v>
      </c>
      <c r="O994" s="32" t="s">
        <v>60</v>
      </c>
      <c r="P994" s="32" t="s">
        <v>15</v>
      </c>
      <c r="Q994" s="32" t="s">
        <v>15</v>
      </c>
      <c r="R994" s="32" t="s">
        <v>15</v>
      </c>
      <c r="S994" s="32" t="s">
        <v>60</v>
      </c>
      <c r="T994" s="6" t="s">
        <v>777</v>
      </c>
      <c r="U994" s="6" t="s">
        <v>204</v>
      </c>
    </row>
    <row r="995" spans="1:21" s="42" customFormat="1" x14ac:dyDescent="0.2">
      <c r="A995" s="4" t="s">
        <v>1083</v>
      </c>
      <c r="B995" s="4" t="s">
        <v>331</v>
      </c>
      <c r="C995" s="33"/>
      <c r="D995" s="5">
        <v>0.1205</v>
      </c>
      <c r="E995" s="5">
        <v>5.0939999999999999E-2</v>
      </c>
      <c r="F995" s="5">
        <v>2.9516000000000001E-2</v>
      </c>
      <c r="G995" s="5">
        <v>1.6704E-2</v>
      </c>
      <c r="H995" s="5">
        <v>3.2207E-2</v>
      </c>
      <c r="I995" s="5">
        <v>1.4109999999999999E-2</v>
      </c>
      <c r="J995" s="5">
        <v>0.39614199999999999</v>
      </c>
      <c r="K995" s="5">
        <v>0.48388900000000001</v>
      </c>
      <c r="L995" s="32" t="s">
        <v>60</v>
      </c>
      <c r="M995" s="32" t="s">
        <v>15</v>
      </c>
      <c r="N995" s="32" t="s">
        <v>15</v>
      </c>
      <c r="O995" s="32" t="s">
        <v>15</v>
      </c>
      <c r="P995" s="32" t="s">
        <v>15</v>
      </c>
      <c r="Q995" s="32" t="s">
        <v>15</v>
      </c>
      <c r="R995" s="32" t="s">
        <v>15</v>
      </c>
      <c r="S995" s="32" t="s">
        <v>15</v>
      </c>
      <c r="T995" s="6" t="s">
        <v>772</v>
      </c>
      <c r="U995" s="6" t="s">
        <v>204</v>
      </c>
    </row>
    <row r="996" spans="1:21" s="42" customFormat="1" x14ac:dyDescent="0.2">
      <c r="A996" s="4" t="s">
        <v>1084</v>
      </c>
      <c r="B996" s="4" t="s">
        <v>331</v>
      </c>
      <c r="C996" s="33"/>
      <c r="D996" s="5">
        <v>5.5449999999999999E-2</v>
      </c>
      <c r="E996" s="5">
        <v>8.5469000000000003E-2</v>
      </c>
      <c r="F996" s="5">
        <v>2.9437999999999999E-2</v>
      </c>
      <c r="G996" s="5">
        <v>1.4703000000000001E-2</v>
      </c>
      <c r="H996" s="5">
        <v>8.9682999999999999E-2</v>
      </c>
      <c r="I996" s="5">
        <v>1.7316999999999999E-2</v>
      </c>
      <c r="J996" s="5">
        <v>0.28701300000000002</v>
      </c>
      <c r="K996" s="5">
        <v>0.49494100000000002</v>
      </c>
      <c r="L996" s="32" t="s">
        <v>60</v>
      </c>
      <c r="M996" s="32" t="s">
        <v>15</v>
      </c>
      <c r="N996" s="32" t="s">
        <v>15</v>
      </c>
      <c r="O996" s="32" t="s">
        <v>15</v>
      </c>
      <c r="P996" s="32" t="s">
        <v>15</v>
      </c>
      <c r="Q996" s="32" t="s">
        <v>15</v>
      </c>
      <c r="R996" s="32" t="s">
        <v>15</v>
      </c>
      <c r="S996" s="32" t="s">
        <v>15</v>
      </c>
      <c r="T996" s="6" t="s">
        <v>772</v>
      </c>
      <c r="U996" s="6" t="s">
        <v>204</v>
      </c>
    </row>
    <row r="997" spans="1:21" s="42" customFormat="1" x14ac:dyDescent="0.2">
      <c r="A997" s="4" t="s">
        <v>1085</v>
      </c>
      <c r="B997" s="4" t="s">
        <v>331</v>
      </c>
      <c r="C997" s="33"/>
      <c r="D997" s="5">
        <v>1.426E-2</v>
      </c>
      <c r="E997" s="5">
        <v>6.3965999999999995E-2</v>
      </c>
      <c r="F997" s="5">
        <v>2.9406000000000002E-2</v>
      </c>
      <c r="G997" s="5">
        <v>1.149E-2</v>
      </c>
      <c r="H997" s="5">
        <v>8.2590999999999998E-2</v>
      </c>
      <c r="I997" s="5">
        <v>1.3831E-2</v>
      </c>
      <c r="J997" s="5">
        <v>0.32263399999999998</v>
      </c>
      <c r="K997" s="5">
        <v>0.497977</v>
      </c>
      <c r="L997" s="32" t="s">
        <v>15</v>
      </c>
      <c r="M997" s="32" t="s">
        <v>15</v>
      </c>
      <c r="N997" s="32" t="s">
        <v>15</v>
      </c>
      <c r="O997" s="32" t="s">
        <v>15</v>
      </c>
      <c r="P997" s="32" t="s">
        <v>15</v>
      </c>
      <c r="Q997" s="32" t="s">
        <v>15</v>
      </c>
      <c r="R997" s="32" t="s">
        <v>15</v>
      </c>
      <c r="S997" s="32" t="s">
        <v>15</v>
      </c>
      <c r="T997" s="6" t="s">
        <v>772</v>
      </c>
      <c r="U997" s="6" t="s">
        <v>204</v>
      </c>
    </row>
    <row r="998" spans="1:21" s="42" customFormat="1" x14ac:dyDescent="0.2">
      <c r="A998" s="4" t="s">
        <v>1086</v>
      </c>
      <c r="B998" s="4" t="s">
        <v>331</v>
      </c>
      <c r="C998" s="33"/>
      <c r="D998" s="5">
        <v>9.6139999999999993E-3</v>
      </c>
      <c r="E998" s="5">
        <v>6.5325999999999995E-2</v>
      </c>
      <c r="F998" s="5">
        <v>2.938E-2</v>
      </c>
      <c r="G998" s="5">
        <v>1.4827999999999999E-2</v>
      </c>
      <c r="H998" s="5">
        <v>7.7743000000000007E-2</v>
      </c>
      <c r="I998" s="5">
        <v>1.7690999999999998E-2</v>
      </c>
      <c r="J998" s="5">
        <v>0.316714</v>
      </c>
      <c r="K998" s="5">
        <v>0.49231200000000003</v>
      </c>
      <c r="L998" s="32" t="s">
        <v>15</v>
      </c>
      <c r="M998" s="32" t="s">
        <v>15</v>
      </c>
      <c r="N998" s="32" t="s">
        <v>15</v>
      </c>
      <c r="O998" s="32" t="s">
        <v>15</v>
      </c>
      <c r="P998" s="32" t="s">
        <v>15</v>
      </c>
      <c r="Q998" s="32" t="s">
        <v>15</v>
      </c>
      <c r="R998" s="32" t="s">
        <v>15</v>
      </c>
      <c r="S998" s="32" t="s">
        <v>15</v>
      </c>
      <c r="T998" s="6" t="s">
        <v>772</v>
      </c>
      <c r="U998" s="6" t="s">
        <v>204</v>
      </c>
    </row>
    <row r="999" spans="1:21" s="42" customFormat="1" x14ac:dyDescent="0.2">
      <c r="A999" s="4" t="s">
        <v>1087</v>
      </c>
      <c r="B999" s="4" t="s">
        <v>1088</v>
      </c>
      <c r="C999" s="33"/>
      <c r="D999" s="5">
        <v>8.8539999999999994E-2</v>
      </c>
      <c r="E999" s="5">
        <v>0.13317999999999999</v>
      </c>
      <c r="F999" s="5">
        <v>2.9429E-2</v>
      </c>
      <c r="G999" s="5">
        <v>1.7930999999999999E-2</v>
      </c>
      <c r="H999" s="5">
        <v>0.163687</v>
      </c>
      <c r="I999" s="5">
        <v>1.9005000000000001E-2</v>
      </c>
      <c r="J999" s="5">
        <v>0.25159599999999999</v>
      </c>
      <c r="K999" s="5">
        <v>0.49442999999999998</v>
      </c>
      <c r="L999" s="32" t="s">
        <v>60</v>
      </c>
      <c r="M999" s="32" t="s">
        <v>15</v>
      </c>
      <c r="N999" s="32" t="s">
        <v>15</v>
      </c>
      <c r="O999" s="32" t="s">
        <v>15</v>
      </c>
      <c r="P999" s="32" t="s">
        <v>15</v>
      </c>
      <c r="Q999" s="32" t="s">
        <v>15</v>
      </c>
      <c r="R999" s="32" t="s">
        <v>15</v>
      </c>
      <c r="S999" s="32" t="s">
        <v>15</v>
      </c>
      <c r="T999" s="6" t="s">
        <v>914</v>
      </c>
      <c r="U999" s="6" t="s">
        <v>204</v>
      </c>
    </row>
    <row r="1000" spans="1:21" s="42" customFormat="1" x14ac:dyDescent="0.2">
      <c r="A1000" s="4" t="s">
        <v>1089</v>
      </c>
      <c r="B1000" s="4" t="s">
        <v>1088</v>
      </c>
      <c r="C1000" s="33"/>
      <c r="D1000" s="5">
        <v>1.034E-2</v>
      </c>
      <c r="E1000" s="5">
        <v>9.7253000000000006E-2</v>
      </c>
      <c r="F1000" s="5">
        <v>2.9321E-2</v>
      </c>
      <c r="G1000" s="5">
        <v>1.8527999999999999E-2</v>
      </c>
      <c r="H1000" s="5">
        <v>0.118517</v>
      </c>
      <c r="I1000" s="5">
        <v>1.8679999999999999E-2</v>
      </c>
      <c r="J1000" s="5">
        <v>0.32795600000000003</v>
      </c>
      <c r="K1000" s="5">
        <v>0.50908799999999998</v>
      </c>
      <c r="L1000" s="32" t="s">
        <v>15</v>
      </c>
      <c r="M1000" s="32" t="s">
        <v>15</v>
      </c>
      <c r="N1000" s="32" t="s">
        <v>15</v>
      </c>
      <c r="O1000" s="32" t="s">
        <v>15</v>
      </c>
      <c r="P1000" s="32" t="s">
        <v>15</v>
      </c>
      <c r="Q1000" s="32" t="s">
        <v>15</v>
      </c>
      <c r="R1000" s="32" t="s">
        <v>15</v>
      </c>
      <c r="S1000" s="32" t="s">
        <v>60</v>
      </c>
      <c r="T1000" s="6" t="s">
        <v>914</v>
      </c>
      <c r="U1000" s="6" t="s">
        <v>204</v>
      </c>
    </row>
    <row r="1001" spans="1:21" s="42" customFormat="1" x14ac:dyDescent="0.2">
      <c r="A1001" s="4" t="s">
        <v>1090</v>
      </c>
      <c r="B1001" s="4" t="s">
        <v>1088</v>
      </c>
      <c r="C1001" s="33"/>
      <c r="D1001" s="5">
        <v>0.1439</v>
      </c>
      <c r="E1001" s="5">
        <v>0.11226</v>
      </c>
      <c r="F1001" s="5">
        <v>2.9502E-2</v>
      </c>
      <c r="G1001" s="5">
        <v>1.9826E-2</v>
      </c>
      <c r="H1001" s="5">
        <v>9.4324000000000005E-2</v>
      </c>
      <c r="I1001" s="5">
        <v>1.8565999999999999E-2</v>
      </c>
      <c r="J1001" s="5">
        <v>0.36747200000000002</v>
      </c>
      <c r="K1001" s="5">
        <v>0.48391200000000001</v>
      </c>
      <c r="L1001" s="32" t="s">
        <v>60</v>
      </c>
      <c r="M1001" s="32" t="s">
        <v>15</v>
      </c>
      <c r="N1001" s="32" t="s">
        <v>15</v>
      </c>
      <c r="O1001" s="32" t="s">
        <v>15</v>
      </c>
      <c r="P1001" s="32" t="s">
        <v>15</v>
      </c>
      <c r="Q1001" s="32" t="s">
        <v>15</v>
      </c>
      <c r="R1001" s="32" t="s">
        <v>15</v>
      </c>
      <c r="S1001" s="32" t="s">
        <v>15</v>
      </c>
      <c r="T1001" s="6" t="s">
        <v>767</v>
      </c>
      <c r="U1001" s="6" t="s">
        <v>204</v>
      </c>
    </row>
    <row r="1002" spans="1:21" s="42" customFormat="1" x14ac:dyDescent="0.2">
      <c r="A1002" s="4" t="s">
        <v>1091</v>
      </c>
      <c r="B1002" s="4" t="s">
        <v>1088</v>
      </c>
      <c r="C1002" s="33"/>
      <c r="D1002" s="5">
        <v>1.8010000000000002E-2</v>
      </c>
      <c r="E1002" s="5">
        <v>0.112305</v>
      </c>
      <c r="F1002" s="5">
        <v>2.9482000000000001E-2</v>
      </c>
      <c r="G1002" s="5">
        <v>2.138E-2</v>
      </c>
      <c r="H1002" s="5">
        <v>0.118034</v>
      </c>
      <c r="I1002" s="5">
        <v>2.0528000000000001E-2</v>
      </c>
      <c r="J1002" s="5">
        <v>0.25773000000000001</v>
      </c>
      <c r="K1002" s="5">
        <v>0.48865199999999998</v>
      </c>
      <c r="L1002" s="32" t="s">
        <v>15</v>
      </c>
      <c r="M1002" s="32" t="s">
        <v>15</v>
      </c>
      <c r="N1002" s="32" t="s">
        <v>15</v>
      </c>
      <c r="O1002" s="32" t="s">
        <v>60</v>
      </c>
      <c r="P1002" s="32" t="s">
        <v>15</v>
      </c>
      <c r="Q1002" s="32" t="s">
        <v>60</v>
      </c>
      <c r="R1002" s="32" t="s">
        <v>15</v>
      </c>
      <c r="S1002" s="32" t="s">
        <v>15</v>
      </c>
      <c r="T1002" s="6" t="s">
        <v>767</v>
      </c>
      <c r="U1002" s="6" t="s">
        <v>204</v>
      </c>
    </row>
    <row r="1003" spans="1:21" s="42" customFormat="1" x14ac:dyDescent="0.2">
      <c r="A1003" s="4" t="s">
        <v>1092</v>
      </c>
      <c r="B1003" s="4" t="s">
        <v>1088</v>
      </c>
      <c r="C1003" s="33"/>
      <c r="D1003" s="5">
        <v>7.2859999999999994E-2</v>
      </c>
      <c r="E1003" s="5">
        <v>8.4098999999999993E-2</v>
      </c>
      <c r="F1003" s="5">
        <v>2.9468000000000001E-2</v>
      </c>
      <c r="G1003" s="5">
        <v>1.2319999999999999E-2</v>
      </c>
      <c r="H1003" s="5">
        <v>4.2023999999999999E-2</v>
      </c>
      <c r="I1003" s="5">
        <v>9.188E-3</v>
      </c>
      <c r="J1003" s="5">
        <v>0.46067000000000002</v>
      </c>
      <c r="K1003" s="5">
        <v>0.48384500000000003</v>
      </c>
      <c r="L1003" s="32" t="s">
        <v>60</v>
      </c>
      <c r="M1003" s="32" t="s">
        <v>15</v>
      </c>
      <c r="N1003" s="32" t="s">
        <v>15</v>
      </c>
      <c r="O1003" s="32" t="s">
        <v>15</v>
      </c>
      <c r="P1003" s="32" t="s">
        <v>15</v>
      </c>
      <c r="Q1003" s="32" t="s">
        <v>15</v>
      </c>
      <c r="R1003" s="32" t="s">
        <v>15</v>
      </c>
      <c r="S1003" s="32" t="s">
        <v>15</v>
      </c>
      <c r="T1003" s="6" t="s">
        <v>767</v>
      </c>
      <c r="U1003" s="6" t="s">
        <v>204</v>
      </c>
    </row>
    <row r="1004" spans="1:21" s="42" customFormat="1" x14ac:dyDescent="0.2">
      <c r="A1004" s="4" t="s">
        <v>1093</v>
      </c>
      <c r="B1004" s="4" t="s">
        <v>1088</v>
      </c>
      <c r="C1004" s="33"/>
      <c r="D1004" s="5">
        <v>0.13109999999999999</v>
      </c>
      <c r="E1004" s="5">
        <v>0.19400999999999999</v>
      </c>
      <c r="F1004" s="5">
        <v>2.9516000000000001E-2</v>
      </c>
      <c r="G1004" s="5">
        <v>2.0124E-2</v>
      </c>
      <c r="H1004" s="5">
        <v>0.12435300000000001</v>
      </c>
      <c r="I1004" s="5">
        <v>1.2751E-2</v>
      </c>
      <c r="J1004" s="5">
        <v>0.60189899999999996</v>
      </c>
      <c r="K1004" s="5">
        <v>0.46769699999999997</v>
      </c>
      <c r="L1004" s="32" t="s">
        <v>60</v>
      </c>
      <c r="M1004" s="32" t="s">
        <v>15</v>
      </c>
      <c r="N1004" s="32" t="s">
        <v>15</v>
      </c>
      <c r="O1004" s="32" t="s">
        <v>60</v>
      </c>
      <c r="P1004" s="32" t="s">
        <v>15</v>
      </c>
      <c r="Q1004" s="32" t="s">
        <v>15</v>
      </c>
      <c r="R1004" s="32" t="s">
        <v>60</v>
      </c>
      <c r="S1004" s="32" t="s">
        <v>15</v>
      </c>
      <c r="T1004" s="6" t="s">
        <v>767</v>
      </c>
      <c r="U1004" s="6" t="s">
        <v>204</v>
      </c>
    </row>
    <row r="1005" spans="1:21" s="42" customFormat="1" x14ac:dyDescent="0.2">
      <c r="A1005" s="4" t="s">
        <v>1094</v>
      </c>
      <c r="B1005" s="4" t="s">
        <v>1004</v>
      </c>
      <c r="C1005" s="33"/>
      <c r="D1005" s="5">
        <v>6.5539999999999999E-3</v>
      </c>
      <c r="E1005" s="5">
        <v>0.15724099999999999</v>
      </c>
      <c r="F1005" s="5">
        <v>2.9384E-2</v>
      </c>
      <c r="G1005" s="5">
        <v>1.5063E-2</v>
      </c>
      <c r="H1005" s="5">
        <v>0.13869100000000001</v>
      </c>
      <c r="I1005" s="5">
        <v>1.891E-2</v>
      </c>
      <c r="J1005" s="5">
        <v>0.22422600000000001</v>
      </c>
      <c r="K1005" s="5">
        <v>0.50344100000000003</v>
      </c>
      <c r="L1005" s="32" t="s">
        <v>15</v>
      </c>
      <c r="M1005" s="32" t="s">
        <v>15</v>
      </c>
      <c r="N1005" s="32" t="s">
        <v>15</v>
      </c>
      <c r="O1005" s="32" t="s">
        <v>15</v>
      </c>
      <c r="P1005" s="32" t="s">
        <v>15</v>
      </c>
      <c r="Q1005" s="32" t="s">
        <v>15</v>
      </c>
      <c r="R1005" s="32" t="s">
        <v>15</v>
      </c>
      <c r="S1005" s="32" t="s">
        <v>60</v>
      </c>
      <c r="T1005" s="6" t="s">
        <v>914</v>
      </c>
      <c r="U1005" s="6" t="s">
        <v>204</v>
      </c>
    </row>
    <row r="1006" spans="1:21" s="42" customFormat="1" x14ac:dyDescent="0.2">
      <c r="A1006" s="4" t="s">
        <v>1095</v>
      </c>
      <c r="B1006" s="4" t="s">
        <v>1004</v>
      </c>
      <c r="C1006" s="33"/>
      <c r="D1006" s="5">
        <v>9.2520000000000005E-2</v>
      </c>
      <c r="E1006" s="5">
        <v>0.113194</v>
      </c>
      <c r="F1006" s="5">
        <v>2.9392000000000001E-2</v>
      </c>
      <c r="G1006" s="5">
        <v>1.5705E-2</v>
      </c>
      <c r="H1006" s="5">
        <v>0.13350999999999999</v>
      </c>
      <c r="I1006" s="5">
        <v>1.5942999999999999E-2</v>
      </c>
      <c r="J1006" s="5">
        <v>0.31520399999999998</v>
      </c>
      <c r="K1006" s="5">
        <v>0.49225999999999998</v>
      </c>
      <c r="L1006" s="32" t="s">
        <v>60</v>
      </c>
      <c r="M1006" s="32" t="s">
        <v>15</v>
      </c>
      <c r="N1006" s="32" t="s">
        <v>15</v>
      </c>
      <c r="O1006" s="32" t="s">
        <v>15</v>
      </c>
      <c r="P1006" s="32" t="s">
        <v>15</v>
      </c>
      <c r="Q1006" s="32" t="s">
        <v>15</v>
      </c>
      <c r="R1006" s="32" t="s">
        <v>15</v>
      </c>
      <c r="S1006" s="32" t="s">
        <v>15</v>
      </c>
      <c r="T1006" s="6" t="s">
        <v>914</v>
      </c>
      <c r="U1006" s="6" t="s">
        <v>204</v>
      </c>
    </row>
    <row r="1007" spans="1:21" s="42" customFormat="1" x14ac:dyDescent="0.2">
      <c r="A1007" s="4" t="s">
        <v>1096</v>
      </c>
      <c r="B1007" s="4" t="s">
        <v>1004</v>
      </c>
      <c r="C1007" s="33"/>
      <c r="D1007" s="5">
        <v>1.269E-2</v>
      </c>
      <c r="E1007" s="5">
        <v>0.14446999999999999</v>
      </c>
      <c r="F1007" s="5">
        <v>2.954E-2</v>
      </c>
      <c r="G1007" s="5">
        <v>1.5785E-2</v>
      </c>
      <c r="H1007" s="5">
        <v>0.17832000000000001</v>
      </c>
      <c r="I1007" s="5">
        <v>1.7677999999999999E-2</v>
      </c>
      <c r="J1007" s="5">
        <v>0.25383099999999997</v>
      </c>
      <c r="K1007" s="5">
        <v>0.50072399999999995</v>
      </c>
      <c r="L1007" s="32" t="s">
        <v>15</v>
      </c>
      <c r="M1007" s="32" t="s">
        <v>15</v>
      </c>
      <c r="N1007" s="32" t="s">
        <v>15</v>
      </c>
      <c r="O1007" s="32" t="s">
        <v>15</v>
      </c>
      <c r="P1007" s="32" t="s">
        <v>15</v>
      </c>
      <c r="Q1007" s="32" t="s">
        <v>15</v>
      </c>
      <c r="R1007" s="32" t="s">
        <v>15</v>
      </c>
      <c r="S1007" s="32" t="s">
        <v>60</v>
      </c>
      <c r="T1007" s="6" t="s">
        <v>914</v>
      </c>
      <c r="U1007" s="6" t="s">
        <v>204</v>
      </c>
    </row>
    <row r="1008" spans="1:21" s="42" customFormat="1" x14ac:dyDescent="0.2">
      <c r="A1008" s="4" t="s">
        <v>1097</v>
      </c>
      <c r="B1008" s="4" t="s">
        <v>1004</v>
      </c>
      <c r="C1008" s="33"/>
      <c r="D1008" s="5">
        <v>0.13339999999999999</v>
      </c>
      <c r="E1008" s="5">
        <v>0.20055200000000001</v>
      </c>
      <c r="F1008" s="5">
        <v>2.9464000000000001E-2</v>
      </c>
      <c r="G1008" s="5">
        <v>2.0312E-2</v>
      </c>
      <c r="H1008" s="5">
        <v>0.13719500000000001</v>
      </c>
      <c r="I1008" s="5">
        <v>1.2656000000000001E-2</v>
      </c>
      <c r="J1008" s="5">
        <v>0.54617400000000005</v>
      </c>
      <c r="K1008" s="5">
        <v>0.46692299999999998</v>
      </c>
      <c r="L1008" s="32" t="s">
        <v>60</v>
      </c>
      <c r="M1008" s="32" t="s">
        <v>15</v>
      </c>
      <c r="N1008" s="32" t="s">
        <v>15</v>
      </c>
      <c r="O1008" s="32" t="s">
        <v>60</v>
      </c>
      <c r="P1008" s="32" t="s">
        <v>15</v>
      </c>
      <c r="Q1008" s="32" t="s">
        <v>15</v>
      </c>
      <c r="R1008" s="32" t="s">
        <v>60</v>
      </c>
      <c r="S1008" s="32" t="s">
        <v>15</v>
      </c>
      <c r="T1008" s="6" t="s">
        <v>777</v>
      </c>
      <c r="U1008" s="6" t="s">
        <v>204</v>
      </c>
    </row>
    <row r="1009" spans="1:21" s="42" customFormat="1" x14ac:dyDescent="0.2">
      <c r="A1009" s="4" t="s">
        <v>1098</v>
      </c>
      <c r="B1009" s="4" t="s">
        <v>1004</v>
      </c>
      <c r="C1009" s="33"/>
      <c r="D1009" s="5">
        <v>4.6010000000000002E-2</v>
      </c>
      <c r="E1009" s="5">
        <v>5.0352000000000001E-2</v>
      </c>
      <c r="F1009" s="5">
        <v>2.9495E-2</v>
      </c>
      <c r="G1009" s="5">
        <v>1.3214E-2</v>
      </c>
      <c r="H1009" s="5">
        <v>6.8484000000000003E-2</v>
      </c>
      <c r="I1009" s="5">
        <v>1.3427E-2</v>
      </c>
      <c r="J1009" s="5">
        <v>0.341777</v>
      </c>
      <c r="K1009" s="5">
        <v>0.49067300000000003</v>
      </c>
      <c r="L1009" s="32" t="s">
        <v>60</v>
      </c>
      <c r="M1009" s="32" t="s">
        <v>15</v>
      </c>
      <c r="N1009" s="32" t="s">
        <v>15</v>
      </c>
      <c r="O1009" s="32" t="s">
        <v>15</v>
      </c>
      <c r="P1009" s="32" t="s">
        <v>15</v>
      </c>
      <c r="Q1009" s="32" t="s">
        <v>15</v>
      </c>
      <c r="R1009" s="32" t="s">
        <v>15</v>
      </c>
      <c r="S1009" s="32" t="s">
        <v>15</v>
      </c>
      <c r="T1009" s="6" t="s">
        <v>767</v>
      </c>
      <c r="U1009" s="6" t="s">
        <v>204</v>
      </c>
    </row>
    <row r="1010" spans="1:21" s="42" customFormat="1" x14ac:dyDescent="0.2">
      <c r="A1010" s="4" t="s">
        <v>1099</v>
      </c>
      <c r="B1010" s="4" t="s">
        <v>1004</v>
      </c>
      <c r="C1010" s="33"/>
      <c r="D1010" s="5">
        <v>6.6159999999999997E-2</v>
      </c>
      <c r="E1010" s="5">
        <v>7.9891000000000004E-2</v>
      </c>
      <c r="F1010" s="5">
        <v>2.9505E-2</v>
      </c>
      <c r="G1010" s="5">
        <v>2.0976000000000002E-2</v>
      </c>
      <c r="H1010" s="5">
        <v>4.6915999999999999E-2</v>
      </c>
      <c r="I1010" s="5">
        <v>1.8501E-2</v>
      </c>
      <c r="J1010" s="5">
        <v>0.36940099999999998</v>
      </c>
      <c r="K1010" s="5">
        <v>0.47995100000000002</v>
      </c>
      <c r="L1010" s="32" t="s">
        <v>60</v>
      </c>
      <c r="M1010" s="32" t="s">
        <v>15</v>
      </c>
      <c r="N1010" s="32" t="s">
        <v>15</v>
      </c>
      <c r="O1010" s="32" t="s">
        <v>60</v>
      </c>
      <c r="P1010" s="32" t="s">
        <v>15</v>
      </c>
      <c r="Q1010" s="32" t="s">
        <v>15</v>
      </c>
      <c r="R1010" s="32" t="s">
        <v>15</v>
      </c>
      <c r="S1010" s="32" t="s">
        <v>15</v>
      </c>
      <c r="T1010" s="6" t="s">
        <v>767</v>
      </c>
      <c r="U1010" s="6" t="s">
        <v>204</v>
      </c>
    </row>
    <row r="1011" spans="1:21" s="42" customFormat="1" x14ac:dyDescent="0.2">
      <c r="A1011" s="4" t="s">
        <v>1100</v>
      </c>
      <c r="B1011" s="4" t="s">
        <v>1004</v>
      </c>
      <c r="C1011" s="33"/>
      <c r="D1011" s="5">
        <v>1.481E-2</v>
      </c>
      <c r="E1011" s="5">
        <v>5.1776000000000003E-2</v>
      </c>
      <c r="F1011" s="5">
        <v>2.9485999999999998E-2</v>
      </c>
      <c r="G1011" s="5">
        <v>1.2217E-2</v>
      </c>
      <c r="H1011" s="5">
        <v>5.8674999999999998E-2</v>
      </c>
      <c r="I1011" s="5">
        <v>1.4482999999999999E-2</v>
      </c>
      <c r="J1011" s="5">
        <v>0.356491</v>
      </c>
      <c r="K1011" s="5">
        <v>0.48969600000000002</v>
      </c>
      <c r="L1011" s="32" t="s">
        <v>15</v>
      </c>
      <c r="M1011" s="32" t="s">
        <v>15</v>
      </c>
      <c r="N1011" s="32" t="s">
        <v>15</v>
      </c>
      <c r="O1011" s="32" t="s">
        <v>15</v>
      </c>
      <c r="P1011" s="32" t="s">
        <v>15</v>
      </c>
      <c r="Q1011" s="32" t="s">
        <v>15</v>
      </c>
      <c r="R1011" s="32" t="s">
        <v>15</v>
      </c>
      <c r="S1011" s="32" t="s">
        <v>15</v>
      </c>
      <c r="T1011" s="6" t="s">
        <v>767</v>
      </c>
      <c r="U1011" s="6" t="s">
        <v>204</v>
      </c>
    </row>
    <row r="1012" spans="1:21" s="42" customFormat="1" x14ac:dyDescent="0.2">
      <c r="A1012" s="4" t="s">
        <v>1101</v>
      </c>
      <c r="B1012" s="4" t="s">
        <v>1004</v>
      </c>
      <c r="C1012" s="33"/>
      <c r="D1012" s="5">
        <v>3.6249999999999998E-2</v>
      </c>
      <c r="E1012" s="5">
        <v>0.18893499999999999</v>
      </c>
      <c r="F1012" s="5">
        <v>2.9409000000000001E-2</v>
      </c>
      <c r="G1012" s="5">
        <v>1.6684999999999998E-2</v>
      </c>
      <c r="H1012" s="5">
        <v>0.107016</v>
      </c>
      <c r="I1012" s="5">
        <v>1.099E-2</v>
      </c>
      <c r="J1012" s="5">
        <v>0.52686599999999995</v>
      </c>
      <c r="K1012" s="5">
        <v>0.47468100000000002</v>
      </c>
      <c r="L1012" s="32" t="s">
        <v>60</v>
      </c>
      <c r="M1012" s="32" t="s">
        <v>15</v>
      </c>
      <c r="N1012" s="32" t="s">
        <v>15</v>
      </c>
      <c r="O1012" s="32" t="s">
        <v>15</v>
      </c>
      <c r="P1012" s="32" t="s">
        <v>15</v>
      </c>
      <c r="Q1012" s="32" t="s">
        <v>15</v>
      </c>
      <c r="R1012" s="32" t="s">
        <v>60</v>
      </c>
      <c r="S1012" s="32" t="s">
        <v>15</v>
      </c>
      <c r="T1012" s="6" t="s">
        <v>767</v>
      </c>
      <c r="U1012" s="6" t="s">
        <v>204</v>
      </c>
    </row>
    <row r="1013" spans="1:21" s="42" customFormat="1" x14ac:dyDescent="0.2">
      <c r="A1013" s="4" t="s">
        <v>1102</v>
      </c>
      <c r="B1013" s="4" t="s">
        <v>220</v>
      </c>
      <c r="C1013" s="33" t="s">
        <v>15</v>
      </c>
      <c r="D1013" s="5">
        <v>1.095E-2</v>
      </c>
      <c r="E1013" s="5">
        <f>VLOOKUP(A1013,[1]Edited!$B$2:$J$18,3,FALSE)</f>
        <v>8.1678000000000001E-2</v>
      </c>
      <c r="F1013" s="5">
        <f>VLOOKUP(A1013,[1]Edited!$B$2:$J$18,4,FALSE)</f>
        <v>2.9332E-2</v>
      </c>
      <c r="G1013" s="5">
        <f>VLOOKUP(A1013,[1]Edited!$B$2:$J$18,5,FALSE)</f>
        <v>2.2315000000000002E-2</v>
      </c>
      <c r="H1013" s="5">
        <f>VLOOKUP(A1013,[1]Edited!$B$2:$J$18,6,FALSE)</f>
        <v>9.1066999999999995E-2</v>
      </c>
      <c r="I1013" s="5">
        <f>VLOOKUP(A1013,[1]Edited!$B$2:$J$18,7,FALSE)</f>
        <v>2.1169E-2</v>
      </c>
      <c r="J1013" s="5">
        <v>0.30250300000000002</v>
      </c>
      <c r="K1013" s="5">
        <f>VLOOKUP(A1013,[1]Edited!$B$2:$J$18,9,FALSE)</f>
        <v>0.50796600000000003</v>
      </c>
      <c r="L1013" s="32" t="s">
        <v>15</v>
      </c>
      <c r="M1013" s="32" t="s">
        <v>15</v>
      </c>
      <c r="N1013" s="32" t="s">
        <v>15</v>
      </c>
      <c r="O1013" s="32" t="s">
        <v>60</v>
      </c>
      <c r="P1013" s="32" t="s">
        <v>15</v>
      </c>
      <c r="Q1013" s="32" t="s">
        <v>60</v>
      </c>
      <c r="R1013" s="32" t="s">
        <v>15</v>
      </c>
      <c r="S1013" s="32" t="s">
        <v>60</v>
      </c>
      <c r="T1013" s="6" t="s">
        <v>1103</v>
      </c>
      <c r="U1013" s="6" t="s">
        <v>204</v>
      </c>
    </row>
    <row r="1014" spans="1:21" s="42" customFormat="1" x14ac:dyDescent="0.2">
      <c r="A1014" s="4" t="s">
        <v>1104</v>
      </c>
      <c r="B1014" s="4" t="s">
        <v>56</v>
      </c>
      <c r="C1014" s="33" t="s">
        <v>60</v>
      </c>
      <c r="D1014" s="5">
        <v>1.013E-2</v>
      </c>
      <c r="E1014" s="5">
        <f>VLOOKUP(A1014,[1]Edited!$B$2:$J$18,3,FALSE)</f>
        <v>8.9566999999999994E-2</v>
      </c>
      <c r="F1014" s="5">
        <f>VLOOKUP(A1014,[1]Edited!$B$2:$J$18,4,FALSE)</f>
        <v>2.9333999999999999E-2</v>
      </c>
      <c r="G1014" s="5">
        <f>VLOOKUP(A1014,[1]Edited!$B$2:$J$18,5,FALSE)</f>
        <v>2.1047E-2</v>
      </c>
      <c r="H1014" s="5">
        <f>VLOOKUP(A1014,[1]Edited!$B$2:$J$18,6,FALSE)</f>
        <v>7.8453999999999996E-2</v>
      </c>
      <c r="I1014" s="5">
        <f>VLOOKUP(A1014,[1]Edited!$B$2:$J$18,7,FALSE)</f>
        <v>1.7503999999999999E-2</v>
      </c>
      <c r="J1014" s="5">
        <v>0.45851500000000001</v>
      </c>
      <c r="K1014" s="5">
        <f>VLOOKUP(A1014,[1]Edited!$B$2:$J$18,9,FALSE)</f>
        <v>0.47598499999999999</v>
      </c>
      <c r="L1014" s="32" t="s">
        <v>15</v>
      </c>
      <c r="M1014" s="32" t="s">
        <v>15</v>
      </c>
      <c r="N1014" s="32" t="s">
        <v>15</v>
      </c>
      <c r="O1014" s="32" t="s">
        <v>60</v>
      </c>
      <c r="P1014" s="32" t="s">
        <v>15</v>
      </c>
      <c r="Q1014" s="32" t="s">
        <v>15</v>
      </c>
      <c r="R1014" s="32" t="s">
        <v>15</v>
      </c>
      <c r="S1014" s="32" t="s">
        <v>15</v>
      </c>
      <c r="T1014" s="6" t="s">
        <v>1103</v>
      </c>
      <c r="U1014" s="6" t="s">
        <v>204</v>
      </c>
    </row>
    <row r="1015" spans="1:21" s="42" customFormat="1" x14ac:dyDescent="0.2">
      <c r="A1015" s="4" t="s">
        <v>1105</v>
      </c>
      <c r="B1015" s="4" t="s">
        <v>56</v>
      </c>
      <c r="C1015" s="33" t="s">
        <v>15</v>
      </c>
      <c r="D1015" s="5">
        <v>1.5890000000000001E-2</v>
      </c>
      <c r="E1015" s="5">
        <f>VLOOKUP(A1015,[2]Sheet1!$C$2:$K$41,3,FALSE)</f>
        <v>0.15132899999999999</v>
      </c>
      <c r="F1015" s="5">
        <f>VLOOKUP(A1015,[2]Sheet1!$C$2:$K$41,4,FALSE)</f>
        <v>2.9404E-2</v>
      </c>
      <c r="G1015" s="5">
        <f>VLOOKUP(A1015,[2]Sheet1!$C$2:$K$41,5,FALSE)</f>
        <v>1.7856E-2</v>
      </c>
      <c r="H1015" s="5">
        <f>VLOOKUP(A1015,[2]Sheet1!$C$2:$K$41,6,FALSE)</f>
        <v>0.275231</v>
      </c>
      <c r="I1015" s="5">
        <f>VLOOKUP(A1015,[2]Sheet1!$C$2:$K$41,7,FALSE)</f>
        <v>1.6008000000000001E-2</v>
      </c>
      <c r="J1015" s="5">
        <v>0.36269699999999999</v>
      </c>
      <c r="K1015" s="5">
        <f>VLOOKUP(A1015,[2]Sheet1!$C$2:$K$41,9,FALSE)</f>
        <v>0.477825</v>
      </c>
      <c r="L1015" s="32" t="s">
        <v>15</v>
      </c>
      <c r="M1015" s="32" t="s">
        <v>15</v>
      </c>
      <c r="N1015" s="32" t="s">
        <v>15</v>
      </c>
      <c r="O1015" s="32" t="s">
        <v>15</v>
      </c>
      <c r="P1015" s="32" t="s">
        <v>60</v>
      </c>
      <c r="Q1015" s="32" t="s">
        <v>15</v>
      </c>
      <c r="R1015" s="32" t="s">
        <v>15</v>
      </c>
      <c r="S1015" s="32" t="s">
        <v>15</v>
      </c>
      <c r="T1015" s="6" t="s">
        <v>1106</v>
      </c>
      <c r="U1015" s="6" t="s">
        <v>204</v>
      </c>
    </row>
    <row r="1016" spans="1:21" s="42" customFormat="1" x14ac:dyDescent="0.2">
      <c r="A1016" s="4" t="s">
        <v>1107</v>
      </c>
      <c r="B1016" s="4" t="s">
        <v>56</v>
      </c>
      <c r="C1016" s="33" t="s">
        <v>15</v>
      </c>
      <c r="D1016" s="5">
        <v>0</v>
      </c>
      <c r="E1016" s="5">
        <f>VLOOKUP(A1016,[1]Edited!$B$2:$J$18,3,FALSE)</f>
        <v>0.370751</v>
      </c>
      <c r="F1016" s="5">
        <f>VLOOKUP(A1016,[1]Edited!$B$2:$J$18,4,FALSE)</f>
        <v>2.9239000000000001E-2</v>
      </c>
      <c r="G1016" s="5">
        <f>VLOOKUP(A1016,[1]Edited!$B$2:$J$18,5,FALSE)</f>
        <v>2.5507999999999999E-2</v>
      </c>
      <c r="H1016" s="5">
        <f>VLOOKUP(A1016,[1]Edited!$B$2:$J$18,6,FALSE)</f>
        <v>0.70695699999999995</v>
      </c>
      <c r="I1016" s="5">
        <f>VLOOKUP(A1016,[1]Edited!$B$2:$J$18,7,FALSE)</f>
        <v>2.5142999999999999E-2</v>
      </c>
      <c r="J1016" s="5">
        <v>0.273706</v>
      </c>
      <c r="K1016" s="5">
        <f>VLOOKUP(A1016,[1]Edited!$B$2:$J$18,9,FALSE)</f>
        <v>0.481653</v>
      </c>
      <c r="L1016" s="32" t="s">
        <v>15</v>
      </c>
      <c r="M1016" s="32" t="s">
        <v>60</v>
      </c>
      <c r="N1016" s="32" t="s">
        <v>15</v>
      </c>
      <c r="O1016" s="32" t="s">
        <v>60</v>
      </c>
      <c r="P1016" s="32" t="s">
        <v>60</v>
      </c>
      <c r="Q1016" s="32" t="s">
        <v>60</v>
      </c>
      <c r="R1016" s="32" t="s">
        <v>15</v>
      </c>
      <c r="S1016" s="32" t="s">
        <v>15</v>
      </c>
      <c r="T1016" s="6" t="s">
        <v>1103</v>
      </c>
      <c r="U1016" s="6" t="s">
        <v>204</v>
      </c>
    </row>
    <row r="1017" spans="1:21" s="42" customFormat="1" x14ac:dyDescent="0.2">
      <c r="A1017" s="4" t="s">
        <v>1108</v>
      </c>
      <c r="B1017" s="4" t="s">
        <v>56</v>
      </c>
      <c r="C1017" s="33" t="s">
        <v>15</v>
      </c>
      <c r="D1017" s="5">
        <v>6.0239999999999998E-3</v>
      </c>
      <c r="E1017" s="5">
        <f>VLOOKUP(A1017,[1]Edited!$B$2:$J$18,3,FALSE)</f>
        <v>0.15118100000000001</v>
      </c>
      <c r="F1017" s="5">
        <f>VLOOKUP(A1017,[1]Edited!$B$2:$J$18,4,FALSE)</f>
        <v>2.9345E-2</v>
      </c>
      <c r="G1017" s="5">
        <f>VLOOKUP(A1017,[1]Edited!$B$2:$J$18,5,FALSE)</f>
        <v>1.4749999999999999E-2</v>
      </c>
      <c r="H1017" s="5">
        <f>VLOOKUP(A1017,[1]Edited!$B$2:$J$18,6,FALSE)</f>
        <v>0.182006</v>
      </c>
      <c r="I1017" s="5">
        <f>VLOOKUP(A1017,[1]Edited!$B$2:$J$18,7,FALSE)</f>
        <v>1.8501E-2</v>
      </c>
      <c r="J1017" s="5">
        <v>0.233488</v>
      </c>
      <c r="K1017" s="5">
        <f>VLOOKUP(A1017,[1]Edited!$B$2:$J$18,9,FALSE)</f>
        <v>0.50523399999999996</v>
      </c>
      <c r="L1017" s="32" t="s">
        <v>15</v>
      </c>
      <c r="M1017" s="32" t="s">
        <v>15</v>
      </c>
      <c r="N1017" s="32" t="s">
        <v>15</v>
      </c>
      <c r="O1017" s="32" t="s">
        <v>15</v>
      </c>
      <c r="P1017" s="32" t="s">
        <v>60</v>
      </c>
      <c r="Q1017" s="32" t="s">
        <v>15</v>
      </c>
      <c r="R1017" s="32" t="s">
        <v>15</v>
      </c>
      <c r="S1017" s="32" t="s">
        <v>60</v>
      </c>
      <c r="T1017" s="6" t="s">
        <v>1103</v>
      </c>
      <c r="U1017" s="6" t="s">
        <v>204</v>
      </c>
    </row>
    <row r="1018" spans="1:21" s="42" customFormat="1" x14ac:dyDescent="0.2">
      <c r="A1018" s="4" t="s">
        <v>1109</v>
      </c>
      <c r="B1018" s="4" t="s">
        <v>56</v>
      </c>
      <c r="C1018" s="33" t="s">
        <v>15</v>
      </c>
      <c r="D1018" s="5">
        <v>6.3420000000000004E-3</v>
      </c>
      <c r="E1018" s="5">
        <f>VLOOKUP(A1018,[3]Sheet1!$C$2:$K$65,3,FALSE)</f>
        <v>0.29092800000000002</v>
      </c>
      <c r="F1018" s="5">
        <f>VLOOKUP(A1018,[3]Sheet1!$C$2:$K$65,4,FALSE)</f>
        <v>2.9482000000000001E-2</v>
      </c>
      <c r="G1018" s="5">
        <f>VLOOKUP(A1018,[3]Sheet1!$C$2:$K$65,5,FALSE)</f>
        <v>2.2172999999999998E-2</v>
      </c>
      <c r="H1018" s="5">
        <f>VLOOKUP(A1018,[3]Sheet1!$C$2:$K$65,6,FALSE)</f>
        <v>0.37318400000000002</v>
      </c>
      <c r="I1018" s="5">
        <f>VLOOKUP(A1018,[3]Sheet1!$C$2:$K$65,7,FALSE)</f>
        <v>2.385E-2</v>
      </c>
      <c r="J1018" s="5">
        <v>0.13172600000000001</v>
      </c>
      <c r="K1018" s="5">
        <f>VLOOKUP(A1018,[3]Sheet1!$C$2:$K$65,9,FALSE)</f>
        <v>0.49577599999999999</v>
      </c>
      <c r="L1018" s="32" t="s">
        <v>15</v>
      </c>
      <c r="M1018" s="32" t="s">
        <v>60</v>
      </c>
      <c r="N1018" s="32" t="s">
        <v>15</v>
      </c>
      <c r="O1018" s="32" t="s">
        <v>60</v>
      </c>
      <c r="P1018" s="32" t="s">
        <v>60</v>
      </c>
      <c r="Q1018" s="32" t="s">
        <v>60</v>
      </c>
      <c r="R1018" s="32" t="s">
        <v>15</v>
      </c>
      <c r="S1018" s="32" t="s">
        <v>15</v>
      </c>
      <c r="T1018" s="6" t="s">
        <v>1110</v>
      </c>
      <c r="U1018" s="6" t="s">
        <v>204</v>
      </c>
    </row>
    <row r="1019" spans="1:21" s="42" customFormat="1" x14ac:dyDescent="0.2">
      <c r="A1019" s="4" t="s">
        <v>1111</v>
      </c>
      <c r="B1019" s="4" t="s">
        <v>14</v>
      </c>
      <c r="C1019" s="33" t="s">
        <v>15</v>
      </c>
      <c r="D1019" s="5">
        <v>1.787E-2</v>
      </c>
      <c r="E1019" s="5">
        <f>VLOOKUP(A1019,[1]Edited!$B$2:$J$18,3,FALSE)</f>
        <v>0.36419400000000002</v>
      </c>
      <c r="F1019" s="5">
        <f>VLOOKUP(A1019,[1]Edited!$B$2:$J$18,4,FALSE)</f>
        <v>2.9479000000000002E-2</v>
      </c>
      <c r="G1019" s="5">
        <f>VLOOKUP(A1019,[1]Edited!$B$2:$J$18,5,FALSE)</f>
        <v>2.3691E-2</v>
      </c>
      <c r="H1019" s="5">
        <f>VLOOKUP(A1019,[1]Edited!$B$2:$J$18,6,FALSE)</f>
        <v>0.70339200000000002</v>
      </c>
      <c r="I1019" s="5">
        <f>VLOOKUP(A1019,[1]Edited!$B$2:$J$18,7,FALSE)</f>
        <v>2.2700000000000001E-2</v>
      </c>
      <c r="J1019" s="5">
        <v>0.201819</v>
      </c>
      <c r="K1019" s="5">
        <f>VLOOKUP(A1019,[1]Edited!$B$2:$J$18,9,FALSE)</f>
        <v>0.48724400000000001</v>
      </c>
      <c r="L1019" s="32" t="s">
        <v>15</v>
      </c>
      <c r="M1019" s="32" t="s">
        <v>60</v>
      </c>
      <c r="N1019" s="32" t="s">
        <v>15</v>
      </c>
      <c r="O1019" s="32" t="s">
        <v>60</v>
      </c>
      <c r="P1019" s="32" t="s">
        <v>60</v>
      </c>
      <c r="Q1019" s="32" t="s">
        <v>60</v>
      </c>
      <c r="R1019" s="32" t="s">
        <v>15</v>
      </c>
      <c r="S1019" s="32" t="s">
        <v>15</v>
      </c>
      <c r="T1019" s="6" t="s">
        <v>1103</v>
      </c>
      <c r="U1019" s="6" t="s">
        <v>204</v>
      </c>
    </row>
    <row r="1020" spans="1:21" s="42" customFormat="1" x14ac:dyDescent="0.2">
      <c r="A1020" s="4" t="s">
        <v>1112</v>
      </c>
      <c r="B1020" s="4" t="s">
        <v>220</v>
      </c>
      <c r="C1020" s="33" t="s">
        <v>15</v>
      </c>
      <c r="D1020" s="5">
        <v>0</v>
      </c>
      <c r="E1020" s="5">
        <f>VLOOKUP(A1020,[1]Edited!$B$2:$J$18,3,FALSE)</f>
        <v>5.1555999999999998E-2</v>
      </c>
      <c r="F1020" s="5">
        <f>VLOOKUP(A1020,[1]Edited!$B$2:$J$18,4,FALSE)</f>
        <v>2.9304E-2</v>
      </c>
      <c r="G1020" s="5">
        <f>VLOOKUP(A1020,[1]Edited!$B$2:$J$18,5,FALSE)</f>
        <v>1.8728999999999999E-2</v>
      </c>
      <c r="H1020" s="5">
        <f>VLOOKUP(A1020,[1]Edited!$B$2:$J$18,6,FALSE)</f>
        <v>3.6806999999999999E-2</v>
      </c>
      <c r="I1020" s="5">
        <f>VLOOKUP(A1020,[1]Edited!$B$2:$J$18,7,FALSE)</f>
        <v>1.5478E-2</v>
      </c>
      <c r="J1020" s="5">
        <v>0.41491699999999998</v>
      </c>
      <c r="K1020" s="5">
        <f>VLOOKUP(A1020,[1]Edited!$B$2:$J$18,9,FALSE)</f>
        <v>0.480381</v>
      </c>
      <c r="L1020" s="32" t="s">
        <v>15</v>
      </c>
      <c r="M1020" s="32" t="s">
        <v>15</v>
      </c>
      <c r="N1020" s="32" t="s">
        <v>15</v>
      </c>
      <c r="O1020" s="32" t="s">
        <v>15</v>
      </c>
      <c r="P1020" s="32" t="s">
        <v>15</v>
      </c>
      <c r="Q1020" s="32" t="s">
        <v>15</v>
      </c>
      <c r="R1020" s="32" t="s">
        <v>15</v>
      </c>
      <c r="S1020" s="32" t="s">
        <v>15</v>
      </c>
      <c r="T1020" s="6" t="s">
        <v>1103</v>
      </c>
      <c r="U1020" s="6" t="s">
        <v>204</v>
      </c>
    </row>
    <row r="1021" spans="1:21" s="42" customFormat="1" x14ac:dyDescent="0.2">
      <c r="A1021" s="4" t="s">
        <v>1113</v>
      </c>
      <c r="B1021" s="4" t="s">
        <v>56</v>
      </c>
      <c r="C1021" s="33" t="s">
        <v>15</v>
      </c>
      <c r="D1021" s="5">
        <v>5.323E-2</v>
      </c>
      <c r="E1021" s="5">
        <f>VLOOKUP(A1021,[3]Sheet1!$C$2:$K$65,3,FALSE)</f>
        <v>0.184422</v>
      </c>
      <c r="F1021" s="5">
        <f>VLOOKUP(A1021,[3]Sheet1!$C$2:$K$65,4,FALSE)</f>
        <v>2.9302000000000002E-2</v>
      </c>
      <c r="G1021" s="5">
        <f>VLOOKUP(A1021,[3]Sheet1!$C$2:$K$65,5,FALSE)</f>
        <v>1.7347999999999999E-2</v>
      </c>
      <c r="H1021" s="5">
        <f>VLOOKUP(A1021,[3]Sheet1!$C$2:$K$65,6,FALSE)</f>
        <v>0.31260599999999999</v>
      </c>
      <c r="I1021" s="5">
        <f>VLOOKUP(A1021,[3]Sheet1!$C$2:$K$65,7,FALSE)</f>
        <v>1.7365999999999999E-2</v>
      </c>
      <c r="J1021" s="5">
        <v>0.34479199999999999</v>
      </c>
      <c r="K1021" s="5">
        <f>VLOOKUP(A1021,[3]Sheet1!$C$2:$K$65,9,FALSE)</f>
        <v>0.48219600000000001</v>
      </c>
      <c r="L1021" s="32" t="s">
        <v>60</v>
      </c>
      <c r="M1021" s="32" t="s">
        <v>15</v>
      </c>
      <c r="N1021" s="32" t="s">
        <v>15</v>
      </c>
      <c r="O1021" s="32" t="s">
        <v>15</v>
      </c>
      <c r="P1021" s="32" t="s">
        <v>60</v>
      </c>
      <c r="Q1021" s="32" t="s">
        <v>15</v>
      </c>
      <c r="R1021" s="32" t="s">
        <v>15</v>
      </c>
      <c r="S1021" s="32" t="s">
        <v>15</v>
      </c>
      <c r="T1021" s="6" t="s">
        <v>1114</v>
      </c>
      <c r="U1021" s="6" t="s">
        <v>204</v>
      </c>
    </row>
    <row r="1022" spans="1:21" s="42" customFormat="1" x14ac:dyDescent="0.2">
      <c r="A1022" s="4" t="s">
        <v>1115</v>
      </c>
      <c r="B1022" s="4" t="s">
        <v>56</v>
      </c>
      <c r="C1022" s="33" t="s">
        <v>15</v>
      </c>
      <c r="D1022" s="5">
        <v>1.358E-2</v>
      </c>
      <c r="E1022" s="5">
        <f>VLOOKUP(A1022,[3]Sheet1!$C$2:$K$65,3,FALSE)</f>
        <v>5.2005000000000003E-2</v>
      </c>
      <c r="F1022" s="5">
        <f>VLOOKUP(A1022,[3]Sheet1!$C$2:$K$65,4,FALSE)</f>
        <v>2.9267999999999999E-2</v>
      </c>
      <c r="G1022" s="5">
        <f>VLOOKUP(A1022,[3]Sheet1!$C$2:$K$65,5,FALSE)</f>
        <v>2.5307E-2</v>
      </c>
      <c r="H1022" s="5">
        <f>VLOOKUP(A1022,[3]Sheet1!$C$2:$K$65,6,FALSE)</f>
        <v>5.1436000000000003E-2</v>
      </c>
      <c r="I1022" s="5">
        <f>VLOOKUP(A1022,[3]Sheet1!$C$2:$K$65,7,FALSE)</f>
        <v>1.8331E-2</v>
      </c>
      <c r="J1022" s="5">
        <v>0.40604200000000001</v>
      </c>
      <c r="K1022" s="5">
        <f>VLOOKUP(A1022,[3]Sheet1!$C$2:$K$65,9,FALSE)</f>
        <v>0.47459899999999999</v>
      </c>
      <c r="L1022" s="32" t="s">
        <v>15</v>
      </c>
      <c r="M1022" s="32" t="s">
        <v>15</v>
      </c>
      <c r="N1022" s="32" t="s">
        <v>15</v>
      </c>
      <c r="O1022" s="32" t="s">
        <v>60</v>
      </c>
      <c r="P1022" s="32" t="s">
        <v>15</v>
      </c>
      <c r="Q1022" s="32" t="s">
        <v>15</v>
      </c>
      <c r="R1022" s="32" t="s">
        <v>15</v>
      </c>
      <c r="S1022" s="32" t="s">
        <v>15</v>
      </c>
      <c r="T1022" s="6" t="s">
        <v>1110</v>
      </c>
      <c r="U1022" s="6" t="s">
        <v>204</v>
      </c>
    </row>
    <row r="1023" spans="1:21" s="42" customFormat="1" x14ac:dyDescent="0.2">
      <c r="A1023" s="4" t="s">
        <v>1116</v>
      </c>
      <c r="B1023" s="4" t="s">
        <v>220</v>
      </c>
      <c r="C1023" s="33" t="s">
        <v>15</v>
      </c>
      <c r="D1023" s="5">
        <v>1.04E-2</v>
      </c>
      <c r="E1023" s="5">
        <f>VLOOKUP(A1023,[1]Edited!$B$2:$J$18,3,FALSE)</f>
        <v>6.0095999999999997E-2</v>
      </c>
      <c r="F1023" s="5">
        <f>VLOOKUP(A1023,[1]Edited!$B$2:$J$18,4,FALSE)</f>
        <v>2.9399999999999999E-2</v>
      </c>
      <c r="G1023" s="5">
        <f>VLOOKUP(A1023,[1]Edited!$B$2:$J$18,5,FALSE)</f>
        <v>1.4779E-2</v>
      </c>
      <c r="H1023" s="5">
        <f>VLOOKUP(A1023,[1]Edited!$B$2:$J$18,6,FALSE)</f>
        <v>4.6078000000000001E-2</v>
      </c>
      <c r="I1023" s="5">
        <f>VLOOKUP(A1023,[1]Edited!$B$2:$J$18,7,FALSE)</f>
        <v>1.6976000000000002E-2</v>
      </c>
      <c r="J1023" s="5">
        <v>0.34106700000000001</v>
      </c>
      <c r="K1023" s="5">
        <f>VLOOKUP(A1023,[1]Edited!$B$2:$J$18,9,FALSE)</f>
        <v>0.49951400000000001</v>
      </c>
      <c r="L1023" s="32" t="s">
        <v>15</v>
      </c>
      <c r="M1023" s="32" t="s">
        <v>15</v>
      </c>
      <c r="N1023" s="32" t="s">
        <v>15</v>
      </c>
      <c r="O1023" s="32" t="s">
        <v>15</v>
      </c>
      <c r="P1023" s="32" t="s">
        <v>15</v>
      </c>
      <c r="Q1023" s="32" t="s">
        <v>15</v>
      </c>
      <c r="R1023" s="32" t="s">
        <v>15</v>
      </c>
      <c r="S1023" s="32" t="s">
        <v>60</v>
      </c>
      <c r="T1023" s="6" t="s">
        <v>1103</v>
      </c>
      <c r="U1023" s="6" t="s">
        <v>204</v>
      </c>
    </row>
    <row r="1024" spans="1:21" s="42" customFormat="1" x14ac:dyDescent="0.2">
      <c r="A1024" s="4" t="s">
        <v>1117</v>
      </c>
      <c r="B1024" s="4" t="s">
        <v>95</v>
      </c>
      <c r="C1024" s="33" t="s">
        <v>15</v>
      </c>
      <c r="D1024" s="5">
        <v>1.065E-2</v>
      </c>
      <c r="E1024" s="5">
        <f>VLOOKUP(A1024,[3]Sheet1!$C$2:$K$65,3,FALSE)</f>
        <v>8.2952999999999999E-2</v>
      </c>
      <c r="F1024" s="5">
        <f>VLOOKUP(A1024,[3]Sheet1!$C$2:$K$65,4,FALSE)</f>
        <v>2.93E-2</v>
      </c>
      <c r="G1024" s="5">
        <f>VLOOKUP(A1024,[3]Sheet1!$C$2:$K$65,5,FALSE)</f>
        <v>2.2022E-2</v>
      </c>
      <c r="H1024" s="5">
        <f>VLOOKUP(A1024,[3]Sheet1!$C$2:$K$65,6,FALSE)</f>
        <v>8.4751000000000007E-2</v>
      </c>
      <c r="I1024" s="5">
        <f>VLOOKUP(A1024,[3]Sheet1!$C$2:$K$65,7,FALSE)</f>
        <v>1.9685000000000001E-2</v>
      </c>
      <c r="J1024" s="5">
        <v>0.40898400000000001</v>
      </c>
      <c r="K1024" s="5">
        <f>VLOOKUP(A1024,[3]Sheet1!$C$2:$K$65,9,FALSE)</f>
        <v>0.47622900000000001</v>
      </c>
      <c r="L1024" s="32" t="s">
        <v>15</v>
      </c>
      <c r="M1024" s="32" t="s">
        <v>15</v>
      </c>
      <c r="N1024" s="32" t="s">
        <v>15</v>
      </c>
      <c r="O1024" s="32" t="s">
        <v>60</v>
      </c>
      <c r="P1024" s="32" t="s">
        <v>15</v>
      </c>
      <c r="Q1024" s="32" t="s">
        <v>60</v>
      </c>
      <c r="R1024" s="32" t="s">
        <v>15</v>
      </c>
      <c r="S1024" s="32" t="s">
        <v>15</v>
      </c>
      <c r="T1024" s="6" t="s">
        <v>1114</v>
      </c>
      <c r="U1024" s="6" t="s">
        <v>204</v>
      </c>
    </row>
    <row r="1025" spans="1:21" s="42" customFormat="1" x14ac:dyDescent="0.2">
      <c r="A1025" s="4" t="s">
        <v>1118</v>
      </c>
      <c r="B1025" s="4" t="s">
        <v>56</v>
      </c>
      <c r="C1025" s="33" t="s">
        <v>15</v>
      </c>
      <c r="D1025" s="5">
        <v>9.0959999999999999E-3</v>
      </c>
      <c r="E1025" s="5">
        <f>VLOOKUP(A1025,[3]Sheet1!$C$2:$K$65,3,FALSE)</f>
        <v>0.38425100000000001</v>
      </c>
      <c r="F1025" s="5">
        <f>VLOOKUP(A1025,[3]Sheet1!$C$2:$K$65,4,FALSE)</f>
        <v>2.9346000000000001E-2</v>
      </c>
      <c r="G1025" s="5">
        <f>VLOOKUP(A1025,[3]Sheet1!$C$2:$K$65,5,FALSE)</f>
        <v>2.1443E-2</v>
      </c>
      <c r="H1025" s="5">
        <f>VLOOKUP(A1025,[3]Sheet1!$C$2:$K$65,6,FALSE)</f>
        <v>0.77069299999999996</v>
      </c>
      <c r="I1025" s="5">
        <f>VLOOKUP(A1025,[3]Sheet1!$C$2:$K$65,7,FALSE)</f>
        <v>2.5694999999999999E-2</v>
      </c>
      <c r="J1025" s="5">
        <v>0.13963300000000001</v>
      </c>
      <c r="K1025" s="5">
        <f>VLOOKUP(A1025,[3]Sheet1!$C$2:$K$65,9,FALSE)</f>
        <v>0.49895600000000001</v>
      </c>
      <c r="L1025" s="32" t="s">
        <v>15</v>
      </c>
      <c r="M1025" s="32" t="s">
        <v>60</v>
      </c>
      <c r="N1025" s="32" t="s">
        <v>15</v>
      </c>
      <c r="O1025" s="32" t="s">
        <v>60</v>
      </c>
      <c r="P1025" s="32" t="s">
        <v>60</v>
      </c>
      <c r="Q1025" s="32" t="s">
        <v>60</v>
      </c>
      <c r="R1025" s="32" t="s">
        <v>15</v>
      </c>
      <c r="S1025" s="32" t="s">
        <v>60</v>
      </c>
      <c r="T1025" s="6" t="s">
        <v>1110</v>
      </c>
      <c r="U1025" s="6" t="s">
        <v>204</v>
      </c>
    </row>
    <row r="1026" spans="1:21" s="42" customFormat="1" x14ac:dyDescent="0.2">
      <c r="A1026" s="4" t="s">
        <v>1119</v>
      </c>
      <c r="B1026" s="4" t="s">
        <v>95</v>
      </c>
      <c r="C1026" s="33" t="s">
        <v>15</v>
      </c>
      <c r="D1026" s="5">
        <v>8.6540000000000002E-3</v>
      </c>
      <c r="E1026" s="5">
        <f>VLOOKUP(A1026,[3]Sheet1!$C$2:$K$65,3,FALSE)</f>
        <v>6.4463999999999994E-2</v>
      </c>
      <c r="F1026" s="5">
        <f>VLOOKUP(A1026,[3]Sheet1!$C$2:$K$65,4,FALSE)</f>
        <v>2.9443E-2</v>
      </c>
      <c r="G1026" s="5">
        <f>VLOOKUP(A1026,[3]Sheet1!$C$2:$K$65,5,FALSE)</f>
        <v>1.3115E-2</v>
      </c>
      <c r="H1026" s="5">
        <f>VLOOKUP(A1026,[3]Sheet1!$C$2:$K$65,6,FALSE)</f>
        <v>4.9259999999999998E-2</v>
      </c>
      <c r="I1026" s="5">
        <f>VLOOKUP(A1026,[3]Sheet1!$C$2:$K$65,7,FALSE)</f>
        <v>1.3476999999999999E-2</v>
      </c>
      <c r="J1026" s="5">
        <v>0.30520700000000001</v>
      </c>
      <c r="K1026" s="5">
        <f>VLOOKUP(A1026,[3]Sheet1!$C$2:$K$65,9,FALSE)</f>
        <v>0.49411500000000003</v>
      </c>
      <c r="L1026" s="32" t="s">
        <v>15</v>
      </c>
      <c r="M1026" s="32" t="s">
        <v>15</v>
      </c>
      <c r="N1026" s="32" t="s">
        <v>15</v>
      </c>
      <c r="O1026" s="32" t="s">
        <v>15</v>
      </c>
      <c r="P1026" s="32" t="s">
        <v>15</v>
      </c>
      <c r="Q1026" s="32" t="s">
        <v>15</v>
      </c>
      <c r="R1026" s="32" t="s">
        <v>15</v>
      </c>
      <c r="S1026" s="32" t="s">
        <v>15</v>
      </c>
      <c r="T1026" s="6" t="s">
        <v>1110</v>
      </c>
      <c r="U1026" s="6" t="s">
        <v>204</v>
      </c>
    </row>
    <row r="1027" spans="1:21" s="42" customFormat="1" x14ac:dyDescent="0.2">
      <c r="A1027" s="4" t="s">
        <v>1120</v>
      </c>
      <c r="B1027" s="4" t="s">
        <v>56</v>
      </c>
      <c r="C1027" s="33" t="s">
        <v>15</v>
      </c>
      <c r="D1027" s="5">
        <v>1.2070000000000001E-2</v>
      </c>
      <c r="E1027" s="5">
        <f>VLOOKUP(A1027,[3]Sheet1!$C$2:$K$65,3,FALSE)</f>
        <v>0.120325</v>
      </c>
      <c r="F1027" s="5">
        <f>VLOOKUP(A1027,[3]Sheet1!$C$2:$K$65,4,FALSE)</f>
        <v>2.9242000000000001E-2</v>
      </c>
      <c r="G1027" s="5">
        <f>VLOOKUP(A1027,[3]Sheet1!$C$2:$K$65,5,FALSE)</f>
        <v>1.8831000000000001E-2</v>
      </c>
      <c r="H1027" s="5">
        <f>VLOOKUP(A1027,[3]Sheet1!$C$2:$K$65,6,FALSE)</f>
        <v>0.138539</v>
      </c>
      <c r="I1027" s="5">
        <f>VLOOKUP(A1027,[3]Sheet1!$C$2:$K$65,7,FALSE)</f>
        <v>2.1992000000000001E-2</v>
      </c>
      <c r="J1027" s="5">
        <v>0.25151899999999999</v>
      </c>
      <c r="K1027" s="5">
        <f>VLOOKUP(A1027,[3]Sheet1!$C$2:$K$65,9,FALSE)</f>
        <v>0.50604700000000002</v>
      </c>
      <c r="L1027" s="32" t="s">
        <v>15</v>
      </c>
      <c r="M1027" s="32" t="s">
        <v>15</v>
      </c>
      <c r="N1027" s="32" t="s">
        <v>15</v>
      </c>
      <c r="O1027" s="32" t="s">
        <v>15</v>
      </c>
      <c r="P1027" s="32" t="s">
        <v>15</v>
      </c>
      <c r="Q1027" s="32" t="s">
        <v>60</v>
      </c>
      <c r="R1027" s="32" t="s">
        <v>15</v>
      </c>
      <c r="S1027" s="32" t="s">
        <v>60</v>
      </c>
      <c r="T1027" s="6" t="s">
        <v>1110</v>
      </c>
      <c r="U1027" s="6" t="s">
        <v>204</v>
      </c>
    </row>
    <row r="1028" spans="1:21" s="42" customFormat="1" x14ac:dyDescent="0.2">
      <c r="A1028" s="4" t="s">
        <v>1121</v>
      </c>
      <c r="B1028" s="4" t="s">
        <v>220</v>
      </c>
      <c r="C1028" s="33" t="s">
        <v>15</v>
      </c>
      <c r="D1028" s="5">
        <v>8.1440000000000002E-3</v>
      </c>
      <c r="E1028" s="5">
        <f>VLOOKUP(A1028,[1]Edited!$B$2:$J$18,3,FALSE)</f>
        <v>6.6116999999999995E-2</v>
      </c>
      <c r="F1028" s="5">
        <f>VLOOKUP(A1028,[1]Edited!$B$2:$J$18,4,FALSE)</f>
        <v>2.9413000000000002E-2</v>
      </c>
      <c r="G1028" s="5">
        <f>VLOOKUP(A1028,[1]Edited!$B$2:$J$18,5,FALSE)</f>
        <v>1.5966000000000001E-2</v>
      </c>
      <c r="H1028" s="5">
        <f>VLOOKUP(A1028,[1]Edited!$B$2:$J$18,6,FALSE)</f>
        <v>5.3629000000000003E-2</v>
      </c>
      <c r="I1028" s="5">
        <f>VLOOKUP(A1028,[1]Edited!$B$2:$J$18,7,FALSE)</f>
        <v>1.6098999999999999E-2</v>
      </c>
      <c r="J1028" s="5">
        <v>0.35929499999999998</v>
      </c>
      <c r="K1028" s="5">
        <f>VLOOKUP(A1028,[1]Edited!$B$2:$J$18,9,FALSE)</f>
        <v>0.501139</v>
      </c>
      <c r="L1028" s="32" t="s">
        <v>15</v>
      </c>
      <c r="M1028" s="32" t="s">
        <v>15</v>
      </c>
      <c r="N1028" s="32" t="s">
        <v>15</v>
      </c>
      <c r="O1028" s="32" t="s">
        <v>15</v>
      </c>
      <c r="P1028" s="32" t="s">
        <v>15</v>
      </c>
      <c r="Q1028" s="32" t="s">
        <v>15</v>
      </c>
      <c r="R1028" s="32" t="s">
        <v>15</v>
      </c>
      <c r="S1028" s="32" t="s">
        <v>60</v>
      </c>
      <c r="T1028" s="6" t="s">
        <v>1103</v>
      </c>
      <c r="U1028" s="6" t="s">
        <v>204</v>
      </c>
    </row>
    <row r="1029" spans="1:21" s="42" customFormat="1" x14ac:dyDescent="0.2">
      <c r="A1029" s="4" t="s">
        <v>1122</v>
      </c>
      <c r="B1029" s="4" t="s">
        <v>95</v>
      </c>
      <c r="C1029" s="33" t="s">
        <v>15</v>
      </c>
      <c r="D1029" s="5">
        <v>1.4760000000000001E-2</v>
      </c>
      <c r="E1029" s="5">
        <f>VLOOKUP(A1029,[3]Sheet1!$C$2:$K$65,3,FALSE)</f>
        <v>0.11713999999999999</v>
      </c>
      <c r="F1029" s="5">
        <f>VLOOKUP(A1029,[3]Sheet1!$C$2:$K$65,4,FALSE)</f>
        <v>2.9371999999999999E-2</v>
      </c>
      <c r="G1029" s="5">
        <f>VLOOKUP(A1029,[3]Sheet1!$C$2:$K$65,5,FALSE)</f>
        <v>1.6362999999999999E-2</v>
      </c>
      <c r="H1029" s="5">
        <f>VLOOKUP(A1029,[3]Sheet1!$C$2:$K$65,6,FALSE)</f>
        <v>0.12720799999999999</v>
      </c>
      <c r="I1029" s="5">
        <f>VLOOKUP(A1029,[3]Sheet1!$C$2:$K$65,7,FALSE)</f>
        <v>1.8044999999999999E-2</v>
      </c>
      <c r="J1029" s="5">
        <v>0.257795</v>
      </c>
      <c r="K1029" s="5">
        <f>VLOOKUP(A1029,[3]Sheet1!$C$2:$K$65,9,FALSE)</f>
        <v>0.49302200000000002</v>
      </c>
      <c r="L1029" s="32" t="s">
        <v>15</v>
      </c>
      <c r="M1029" s="32" t="s">
        <v>15</v>
      </c>
      <c r="N1029" s="32" t="s">
        <v>15</v>
      </c>
      <c r="O1029" s="32" t="s">
        <v>15</v>
      </c>
      <c r="P1029" s="32" t="s">
        <v>15</v>
      </c>
      <c r="Q1029" s="32" t="s">
        <v>15</v>
      </c>
      <c r="R1029" s="32" t="s">
        <v>15</v>
      </c>
      <c r="S1029" s="32" t="s">
        <v>15</v>
      </c>
      <c r="T1029" s="6" t="s">
        <v>1110</v>
      </c>
      <c r="U1029" s="6" t="s">
        <v>204</v>
      </c>
    </row>
    <row r="1030" spans="1:21" s="42" customFormat="1" x14ac:dyDescent="0.2">
      <c r="A1030" s="4" t="s">
        <v>1123</v>
      </c>
      <c r="B1030" s="4" t="s">
        <v>56</v>
      </c>
      <c r="C1030" s="33" t="s">
        <v>15</v>
      </c>
      <c r="D1030" s="5">
        <v>1.0829999999999999E-2</v>
      </c>
      <c r="E1030" s="5">
        <f>VLOOKUP(A1030,[2]Sheet1!$C$2:$K$41,3,FALSE)</f>
        <v>0.15180199999999999</v>
      </c>
      <c r="F1030" s="5">
        <f>VLOOKUP(A1030,[2]Sheet1!$C$2:$K$41,4,FALSE)</f>
        <v>2.9297E-2</v>
      </c>
      <c r="G1030" s="5">
        <f>VLOOKUP(A1030,[2]Sheet1!$C$2:$K$41,5,FALSE)</f>
        <v>1.6001999999999999E-2</v>
      </c>
      <c r="H1030" s="5">
        <f>VLOOKUP(A1030,[2]Sheet1!$C$2:$K$41,6,FALSE)</f>
        <v>0.186448</v>
      </c>
      <c r="I1030" s="5">
        <f>VLOOKUP(A1030,[2]Sheet1!$C$2:$K$41,7,FALSE)</f>
        <v>1.9928999999999999E-2</v>
      </c>
      <c r="J1030" s="5">
        <v>0.26139800000000002</v>
      </c>
      <c r="K1030" s="5">
        <f>VLOOKUP(A1030,[2]Sheet1!$C$2:$K$41,9,FALSE)</f>
        <v>0.494473</v>
      </c>
      <c r="L1030" s="32" t="s">
        <v>15</v>
      </c>
      <c r="M1030" s="32" t="s">
        <v>15</v>
      </c>
      <c r="N1030" s="32" t="s">
        <v>15</v>
      </c>
      <c r="O1030" s="32" t="s">
        <v>15</v>
      </c>
      <c r="P1030" s="32" t="s">
        <v>60</v>
      </c>
      <c r="Q1030" s="32" t="s">
        <v>60</v>
      </c>
      <c r="R1030" s="32" t="s">
        <v>15</v>
      </c>
      <c r="S1030" s="32" t="s">
        <v>15</v>
      </c>
      <c r="T1030" s="6" t="s">
        <v>1106</v>
      </c>
      <c r="U1030" s="6" t="s">
        <v>204</v>
      </c>
    </row>
    <row r="1031" spans="1:21" s="42" customFormat="1" x14ac:dyDescent="0.2">
      <c r="A1031" s="4" t="s">
        <v>1124</v>
      </c>
      <c r="B1031" s="4" t="s">
        <v>220</v>
      </c>
      <c r="C1031" s="33" t="s">
        <v>15</v>
      </c>
      <c r="D1031" s="5">
        <v>1.0489999999999999E-2</v>
      </c>
      <c r="E1031" s="5">
        <f>VLOOKUP(A1031,[3]Sheet1!$C$2:$K$65,3,FALSE)</f>
        <v>3.7995000000000001E-2</v>
      </c>
      <c r="F1031" s="5">
        <f>VLOOKUP(A1031,[3]Sheet1!$C$2:$K$65,4,FALSE)</f>
        <v>2.9398000000000001E-2</v>
      </c>
      <c r="G1031" s="5">
        <f>VLOOKUP(A1031,[3]Sheet1!$C$2:$K$65,5,FALSE)</f>
        <v>1.6822E-2</v>
      </c>
      <c r="H1031" s="5">
        <f>VLOOKUP(A1031,[3]Sheet1!$C$2:$K$65,6,FALSE)</f>
        <v>3.2141000000000003E-2</v>
      </c>
      <c r="I1031" s="5">
        <f>VLOOKUP(A1031,[3]Sheet1!$C$2:$K$65,7,FALSE)</f>
        <v>2.0049999999999998E-2</v>
      </c>
      <c r="J1031" s="5">
        <v>0.35054800000000003</v>
      </c>
      <c r="K1031" s="5">
        <f>VLOOKUP(A1031,[3]Sheet1!$C$2:$K$65,9,FALSE)</f>
        <v>0.49656800000000001</v>
      </c>
      <c r="L1031" s="32" t="s">
        <v>15</v>
      </c>
      <c r="M1031" s="32" t="s">
        <v>15</v>
      </c>
      <c r="N1031" s="32" t="s">
        <v>15</v>
      </c>
      <c r="O1031" s="32" t="s">
        <v>15</v>
      </c>
      <c r="P1031" s="32" t="s">
        <v>15</v>
      </c>
      <c r="Q1031" s="32" t="s">
        <v>60</v>
      </c>
      <c r="R1031" s="32" t="s">
        <v>15</v>
      </c>
      <c r="S1031" s="32" t="s">
        <v>15</v>
      </c>
      <c r="T1031" s="6" t="s">
        <v>1110</v>
      </c>
      <c r="U1031" s="6" t="s">
        <v>204</v>
      </c>
    </row>
    <row r="1032" spans="1:21" s="42" customFormat="1" x14ac:dyDescent="0.2">
      <c r="A1032" s="4" t="s">
        <v>1125</v>
      </c>
      <c r="B1032" s="4" t="s">
        <v>56</v>
      </c>
      <c r="C1032" s="33" t="s">
        <v>15</v>
      </c>
      <c r="D1032" s="5">
        <v>0</v>
      </c>
      <c r="E1032" s="5">
        <f>VLOOKUP(A1032,[2]Sheet1!$C$2:$K$41,3,FALSE)</f>
        <v>5.1191E-2</v>
      </c>
      <c r="F1032" s="5">
        <f>VLOOKUP(A1032,[2]Sheet1!$C$2:$K$41,4,FALSE)</f>
        <v>2.9270999999999998E-2</v>
      </c>
      <c r="G1032" s="5">
        <f>VLOOKUP(A1032,[2]Sheet1!$C$2:$K$41,5,FALSE)</f>
        <v>1.7368000000000001E-2</v>
      </c>
      <c r="H1032" s="5">
        <f>VLOOKUP(A1032,[2]Sheet1!$C$2:$K$41,6,FALSE)</f>
        <v>3.6495E-2</v>
      </c>
      <c r="I1032" s="5">
        <f>VLOOKUP(A1032,[2]Sheet1!$C$2:$K$41,7,FALSE)</f>
        <v>1.7070999999999999E-2</v>
      </c>
      <c r="J1032" s="5">
        <v>0.33696999999999999</v>
      </c>
      <c r="K1032" s="5">
        <f>VLOOKUP(A1032,[2]Sheet1!$C$2:$K$41,9,FALSE)</f>
        <v>0.48886200000000002</v>
      </c>
      <c r="L1032" s="32" t="s">
        <v>15</v>
      </c>
      <c r="M1032" s="32" t="s">
        <v>15</v>
      </c>
      <c r="N1032" s="32" t="s">
        <v>15</v>
      </c>
      <c r="O1032" s="32" t="s">
        <v>15</v>
      </c>
      <c r="P1032" s="32" t="s">
        <v>15</v>
      </c>
      <c r="Q1032" s="32" t="s">
        <v>15</v>
      </c>
      <c r="R1032" s="32" t="s">
        <v>15</v>
      </c>
      <c r="S1032" s="32" t="s">
        <v>15</v>
      </c>
      <c r="T1032" s="6" t="s">
        <v>1106</v>
      </c>
      <c r="U1032" s="6" t="s">
        <v>204</v>
      </c>
    </row>
    <row r="1033" spans="1:21" s="42" customFormat="1" x14ac:dyDescent="0.2">
      <c r="A1033" s="4" t="s">
        <v>1126</v>
      </c>
      <c r="B1033" s="4" t="s">
        <v>56</v>
      </c>
      <c r="C1033" s="33" t="s">
        <v>15</v>
      </c>
      <c r="D1033" s="5">
        <v>0</v>
      </c>
      <c r="E1033" s="5">
        <f>VLOOKUP(A1033,[3]Sheet1!$C$2:$K$65,3,FALSE)</f>
        <v>0.108529</v>
      </c>
      <c r="F1033" s="5">
        <f>VLOOKUP(A1033,[3]Sheet1!$C$2:$K$65,4,FALSE)</f>
        <v>2.9316999999999999E-2</v>
      </c>
      <c r="G1033" s="5">
        <f>VLOOKUP(A1033,[3]Sheet1!$C$2:$K$65,5,FALSE)</f>
        <v>2.4646999999999999E-2</v>
      </c>
      <c r="H1033" s="5">
        <f>VLOOKUP(A1033,[3]Sheet1!$C$2:$K$65,6,FALSE)</f>
        <v>9.3618999999999994E-2</v>
      </c>
      <c r="I1033" s="5">
        <f>VLOOKUP(A1033,[3]Sheet1!$C$2:$K$65,7,FALSE)</f>
        <v>2.0587999999999999E-2</v>
      </c>
      <c r="J1033" s="5">
        <v>0.28825000000000001</v>
      </c>
      <c r="K1033" s="5">
        <f>VLOOKUP(A1033,[3]Sheet1!$C$2:$K$65,9,FALSE)</f>
        <v>0.477964</v>
      </c>
      <c r="L1033" s="32" t="s">
        <v>15</v>
      </c>
      <c r="M1033" s="32" t="s">
        <v>15</v>
      </c>
      <c r="N1033" s="32" t="s">
        <v>15</v>
      </c>
      <c r="O1033" s="32" t="s">
        <v>60</v>
      </c>
      <c r="P1033" s="32" t="s">
        <v>15</v>
      </c>
      <c r="Q1033" s="32" t="s">
        <v>60</v>
      </c>
      <c r="R1033" s="32" t="s">
        <v>15</v>
      </c>
      <c r="S1033" s="32" t="s">
        <v>15</v>
      </c>
      <c r="T1033" s="6" t="s">
        <v>1110</v>
      </c>
      <c r="U1033" s="6" t="s">
        <v>204</v>
      </c>
    </row>
    <row r="1034" spans="1:21" s="42" customFormat="1" x14ac:dyDescent="0.2">
      <c r="A1034" s="4" t="s">
        <v>1127</v>
      </c>
      <c r="B1034" s="4" t="s">
        <v>95</v>
      </c>
      <c r="C1034" s="33" t="s">
        <v>15</v>
      </c>
      <c r="D1034" s="5">
        <v>5.9129999999999999E-3</v>
      </c>
      <c r="E1034" s="5">
        <f>VLOOKUP(A1034,[3]Sheet1!$C$2:$K$65,3,FALSE)</f>
        <v>0.16216</v>
      </c>
      <c r="F1034" s="5">
        <f>VLOOKUP(A1034,[3]Sheet1!$C$2:$K$65,4,FALSE)</f>
        <v>2.9382999999999999E-2</v>
      </c>
      <c r="G1034" s="5">
        <f>VLOOKUP(A1034,[3]Sheet1!$C$2:$K$65,5,FALSE)</f>
        <v>1.6764000000000001E-2</v>
      </c>
      <c r="H1034" s="5">
        <f>VLOOKUP(A1034,[3]Sheet1!$C$2:$K$65,6,FALSE)</f>
        <v>0.16139800000000001</v>
      </c>
      <c r="I1034" s="5">
        <f>VLOOKUP(A1034,[3]Sheet1!$C$2:$K$65,7,FALSE)</f>
        <v>2.1516E-2</v>
      </c>
      <c r="J1034" s="5">
        <v>0.20955499999999999</v>
      </c>
      <c r="K1034" s="5">
        <f>VLOOKUP(A1034,[3]Sheet1!$C$2:$K$65,9,FALSE)</f>
        <v>0.50013200000000002</v>
      </c>
      <c r="L1034" s="32" t="s">
        <v>15</v>
      </c>
      <c r="M1034" s="32" t="s">
        <v>15</v>
      </c>
      <c r="N1034" s="32" t="s">
        <v>15</v>
      </c>
      <c r="O1034" s="32" t="s">
        <v>15</v>
      </c>
      <c r="P1034" s="32" t="s">
        <v>15</v>
      </c>
      <c r="Q1034" s="32" t="s">
        <v>60</v>
      </c>
      <c r="R1034" s="32" t="s">
        <v>15</v>
      </c>
      <c r="S1034" s="32" t="s">
        <v>60</v>
      </c>
      <c r="T1034" s="6" t="s">
        <v>1110</v>
      </c>
      <c r="U1034" s="6" t="s">
        <v>204</v>
      </c>
    </row>
    <row r="1035" spans="1:21" s="42" customFormat="1" x14ac:dyDescent="0.2">
      <c r="A1035" s="4" t="s">
        <v>1128</v>
      </c>
      <c r="B1035" s="4" t="s">
        <v>56</v>
      </c>
      <c r="C1035" s="33" t="s">
        <v>15</v>
      </c>
      <c r="D1035" s="5">
        <v>0</v>
      </c>
      <c r="E1035" s="5">
        <f>VLOOKUP(A1035,[1]Edited!$B$2:$J$18,3,FALSE)</f>
        <v>9.0239E-2</v>
      </c>
      <c r="F1035" s="5">
        <f>VLOOKUP(A1035,[1]Edited!$B$2:$J$18,4,FALSE)</f>
        <v>2.9264999999999999E-2</v>
      </c>
      <c r="G1035" s="5">
        <f>VLOOKUP(A1035,[1]Edited!$B$2:$J$18,5,FALSE)</f>
        <v>1.6249E-2</v>
      </c>
      <c r="H1035" s="5">
        <f>VLOOKUP(A1035,[1]Edited!$B$2:$J$18,6,FALSE)</f>
        <v>4.3306999999999998E-2</v>
      </c>
      <c r="I1035" s="5">
        <f>VLOOKUP(A1035,[1]Edited!$B$2:$J$18,7,FALSE)</f>
        <v>1.8471000000000001E-2</v>
      </c>
      <c r="J1035" s="5">
        <v>0.42872500000000002</v>
      </c>
      <c r="K1035" s="5">
        <f>VLOOKUP(A1035,[1]Edited!$B$2:$J$18,9,FALSE)</f>
        <v>0.48431999999999997</v>
      </c>
      <c r="L1035" s="32" t="s">
        <v>15</v>
      </c>
      <c r="M1035" s="32" t="s">
        <v>15</v>
      </c>
      <c r="N1035" s="32" t="s">
        <v>15</v>
      </c>
      <c r="O1035" s="32" t="s">
        <v>15</v>
      </c>
      <c r="P1035" s="32" t="s">
        <v>15</v>
      </c>
      <c r="Q1035" s="32" t="s">
        <v>15</v>
      </c>
      <c r="R1035" s="32" t="s">
        <v>15</v>
      </c>
      <c r="S1035" s="32" t="s">
        <v>15</v>
      </c>
      <c r="T1035" s="6" t="s">
        <v>1103</v>
      </c>
      <c r="U1035" s="6" t="s">
        <v>204</v>
      </c>
    </row>
    <row r="1036" spans="1:21" s="42" customFormat="1" x14ac:dyDescent="0.2">
      <c r="A1036" s="4" t="s">
        <v>1129</v>
      </c>
      <c r="B1036" s="4" t="s">
        <v>95</v>
      </c>
      <c r="C1036" s="33" t="s">
        <v>15</v>
      </c>
      <c r="D1036" s="5">
        <v>8.4550000000000007E-3</v>
      </c>
      <c r="E1036" s="5">
        <f>VLOOKUP(A1036,[2]Sheet1!$C$2:$K$41,3,FALSE)</f>
        <v>0.281026</v>
      </c>
      <c r="F1036" s="5">
        <f>VLOOKUP(A1036,[2]Sheet1!$C$2:$K$41,4,FALSE)</f>
        <v>2.9354000000000002E-2</v>
      </c>
      <c r="G1036" s="5">
        <f>VLOOKUP(A1036,[2]Sheet1!$C$2:$K$41,5,FALSE)</f>
        <v>1.8622E-2</v>
      </c>
      <c r="H1036" s="5">
        <f>VLOOKUP(A1036,[2]Sheet1!$C$2:$K$41,6,FALSE)</f>
        <v>0.415769</v>
      </c>
      <c r="I1036" s="5">
        <f>VLOOKUP(A1036,[2]Sheet1!$C$2:$K$41,7,FALSE)</f>
        <v>2.2266999999999999E-2</v>
      </c>
      <c r="J1036" s="5">
        <v>0.12706500000000001</v>
      </c>
      <c r="K1036" s="5">
        <f>VLOOKUP(A1036,[2]Sheet1!$C$2:$K$41,9,FALSE)</f>
        <v>0.50437299999999996</v>
      </c>
      <c r="L1036" s="32" t="s">
        <v>15</v>
      </c>
      <c r="M1036" s="32" t="s">
        <v>60</v>
      </c>
      <c r="N1036" s="32" t="s">
        <v>15</v>
      </c>
      <c r="O1036" s="32" t="s">
        <v>15</v>
      </c>
      <c r="P1036" s="32" t="s">
        <v>60</v>
      </c>
      <c r="Q1036" s="32" t="s">
        <v>60</v>
      </c>
      <c r="R1036" s="32" t="s">
        <v>15</v>
      </c>
      <c r="S1036" s="32" t="s">
        <v>60</v>
      </c>
      <c r="T1036" s="6" t="s">
        <v>1106</v>
      </c>
      <c r="U1036" s="6" t="s">
        <v>204</v>
      </c>
    </row>
    <row r="1037" spans="1:21" s="42" customFormat="1" x14ac:dyDescent="0.2">
      <c r="A1037" s="4" t="s">
        <v>1130</v>
      </c>
      <c r="B1037" s="4" t="s">
        <v>220</v>
      </c>
      <c r="C1037" s="33" t="s">
        <v>15</v>
      </c>
      <c r="D1037" s="5">
        <v>1.031E-2</v>
      </c>
      <c r="E1037" s="5">
        <f>VLOOKUP(A1037,[3]Sheet1!$C$2:$K$65,3,FALSE)</f>
        <v>0.100149</v>
      </c>
      <c r="F1037" s="5">
        <f>VLOOKUP(A1037,[3]Sheet1!$C$2:$K$65,4,FALSE)</f>
        <v>2.9364000000000001E-2</v>
      </c>
      <c r="G1037" s="5">
        <f>VLOOKUP(A1037,[3]Sheet1!$C$2:$K$65,5,FALSE)</f>
        <v>1.5509999999999999E-2</v>
      </c>
      <c r="H1037" s="5">
        <f>VLOOKUP(A1037,[3]Sheet1!$C$2:$K$65,6,FALSE)</f>
        <v>4.9841000000000003E-2</v>
      </c>
      <c r="I1037" s="5">
        <f>VLOOKUP(A1037,[3]Sheet1!$C$2:$K$65,7,FALSE)</f>
        <v>1.4611000000000001E-2</v>
      </c>
      <c r="J1037" s="5">
        <v>0.40749299999999999</v>
      </c>
      <c r="K1037" s="5">
        <f>VLOOKUP(A1037,[3]Sheet1!$C$2:$K$65,9,FALSE)</f>
        <v>0.49588399999999999</v>
      </c>
      <c r="L1037" s="32" t="s">
        <v>15</v>
      </c>
      <c r="M1037" s="32" t="s">
        <v>15</v>
      </c>
      <c r="N1037" s="32" t="s">
        <v>15</v>
      </c>
      <c r="O1037" s="32" t="s">
        <v>15</v>
      </c>
      <c r="P1037" s="32" t="s">
        <v>15</v>
      </c>
      <c r="Q1037" s="32" t="s">
        <v>15</v>
      </c>
      <c r="R1037" s="32" t="s">
        <v>15</v>
      </c>
      <c r="S1037" s="32" t="s">
        <v>15</v>
      </c>
      <c r="T1037" s="6" t="s">
        <v>1110</v>
      </c>
      <c r="U1037" s="6" t="s">
        <v>204</v>
      </c>
    </row>
    <row r="1038" spans="1:21" s="42" customFormat="1" x14ac:dyDescent="0.2">
      <c r="A1038" s="4" t="s">
        <v>1131</v>
      </c>
      <c r="B1038" s="4" t="s">
        <v>56</v>
      </c>
      <c r="C1038" s="33" t="s">
        <v>15</v>
      </c>
      <c r="D1038" s="5">
        <v>1.167E-2</v>
      </c>
      <c r="E1038" s="5">
        <f>VLOOKUP(A1038,[3]Sheet1!$C$2:$K$65,3,FALSE)</f>
        <v>6.5188999999999997E-2</v>
      </c>
      <c r="F1038" s="5">
        <f>VLOOKUP(A1038,[3]Sheet1!$C$2:$K$65,4,FALSE)</f>
        <v>2.9270999999999998E-2</v>
      </c>
      <c r="G1038" s="5">
        <f>VLOOKUP(A1038,[3]Sheet1!$C$2:$K$65,5,FALSE)</f>
        <v>1.3949E-2</v>
      </c>
      <c r="H1038" s="5">
        <f>VLOOKUP(A1038,[3]Sheet1!$C$2:$K$65,6,FALSE)</f>
        <v>5.5263E-2</v>
      </c>
      <c r="I1038" s="5">
        <f>VLOOKUP(A1038,[3]Sheet1!$C$2:$K$65,7,FALSE)</f>
        <v>1.6570999999999999E-2</v>
      </c>
      <c r="J1038" s="5">
        <v>0.30835499999999999</v>
      </c>
      <c r="K1038" s="5">
        <f>VLOOKUP(A1038,[3]Sheet1!$C$2:$K$65,9,FALSE)</f>
        <v>0.49932199999999999</v>
      </c>
      <c r="L1038" s="32" t="s">
        <v>15</v>
      </c>
      <c r="M1038" s="32" t="s">
        <v>15</v>
      </c>
      <c r="N1038" s="32" t="s">
        <v>15</v>
      </c>
      <c r="O1038" s="32" t="s">
        <v>15</v>
      </c>
      <c r="P1038" s="32" t="s">
        <v>15</v>
      </c>
      <c r="Q1038" s="32" t="s">
        <v>15</v>
      </c>
      <c r="R1038" s="32" t="s">
        <v>15</v>
      </c>
      <c r="S1038" s="32" t="s">
        <v>60</v>
      </c>
      <c r="T1038" s="6" t="s">
        <v>1132</v>
      </c>
      <c r="U1038" s="6" t="s">
        <v>204</v>
      </c>
    </row>
    <row r="1039" spans="1:21" s="42" customFormat="1" x14ac:dyDescent="0.2">
      <c r="A1039" s="4" t="s">
        <v>1133</v>
      </c>
      <c r="B1039" s="4" t="s">
        <v>56</v>
      </c>
      <c r="C1039" s="33" t="s">
        <v>15</v>
      </c>
      <c r="D1039" s="5">
        <v>1.421E-2</v>
      </c>
      <c r="E1039" s="5">
        <f>VLOOKUP(A1039,[2]Sheet1!$C$2:$K$41,3,FALSE)</f>
        <v>4.8322999999999998E-2</v>
      </c>
      <c r="F1039" s="5">
        <f>VLOOKUP(A1039,[2]Sheet1!$C$2:$K$41,4,FALSE)</f>
        <v>2.9339E-2</v>
      </c>
      <c r="G1039" s="5">
        <f>VLOOKUP(A1039,[2]Sheet1!$C$2:$K$41,5,FALSE)</f>
        <v>1.8862E-2</v>
      </c>
      <c r="H1039" s="5">
        <f>VLOOKUP(A1039,[2]Sheet1!$C$2:$K$41,6,FALSE)</f>
        <v>5.2200999999999997E-2</v>
      </c>
      <c r="I1039" s="5">
        <f>VLOOKUP(A1039,[2]Sheet1!$C$2:$K$41,7,FALSE)</f>
        <v>1.7867000000000001E-2</v>
      </c>
      <c r="J1039" s="5">
        <v>0.34214600000000001</v>
      </c>
      <c r="K1039" s="5">
        <f>VLOOKUP(A1039,[2]Sheet1!$C$2:$K$41,9,FALSE)</f>
        <v>0.50368400000000002</v>
      </c>
      <c r="L1039" s="32" t="s">
        <v>15</v>
      </c>
      <c r="M1039" s="32" t="s">
        <v>15</v>
      </c>
      <c r="N1039" s="32" t="s">
        <v>15</v>
      </c>
      <c r="O1039" s="32" t="s">
        <v>15</v>
      </c>
      <c r="P1039" s="32" t="s">
        <v>15</v>
      </c>
      <c r="Q1039" s="32" t="s">
        <v>15</v>
      </c>
      <c r="R1039" s="32" t="s">
        <v>15</v>
      </c>
      <c r="S1039" s="32" t="s">
        <v>60</v>
      </c>
      <c r="T1039" s="6" t="s">
        <v>1106</v>
      </c>
      <c r="U1039" s="6" t="s">
        <v>204</v>
      </c>
    </row>
    <row r="1040" spans="1:21" s="42" customFormat="1" x14ac:dyDescent="0.2">
      <c r="A1040" s="4" t="s">
        <v>1134</v>
      </c>
      <c r="B1040" s="4" t="s">
        <v>56</v>
      </c>
      <c r="C1040" s="33" t="s">
        <v>15</v>
      </c>
      <c r="D1040" s="5">
        <v>6.2719999999999998E-3</v>
      </c>
      <c r="E1040" s="5">
        <f>VLOOKUP(A1040,[2]Sheet1!$C$2:$K$41,3,FALSE)</f>
        <v>8.992E-2</v>
      </c>
      <c r="F1040" s="5">
        <f>VLOOKUP(A1040,[2]Sheet1!$C$2:$K$41,4,FALSE)</f>
        <v>2.9373E-2</v>
      </c>
      <c r="G1040" s="5">
        <f>VLOOKUP(A1040,[2]Sheet1!$C$2:$K$41,5,FALSE)</f>
        <v>2.0378E-2</v>
      </c>
      <c r="H1040" s="5">
        <f>VLOOKUP(A1040,[2]Sheet1!$C$2:$K$41,6,FALSE)</f>
        <v>9.4690999999999997E-2</v>
      </c>
      <c r="I1040" s="5">
        <f>VLOOKUP(A1040,[2]Sheet1!$C$2:$K$41,7,FALSE)</f>
        <v>1.7000999999999999E-2</v>
      </c>
      <c r="J1040" s="5">
        <v>0.28830600000000001</v>
      </c>
      <c r="K1040" s="5">
        <f>VLOOKUP(A1040,[2]Sheet1!$C$2:$K$41,9,FALSE)</f>
        <v>0.484962</v>
      </c>
      <c r="L1040" s="32" t="s">
        <v>15</v>
      </c>
      <c r="M1040" s="32" t="s">
        <v>15</v>
      </c>
      <c r="N1040" s="32" t="s">
        <v>15</v>
      </c>
      <c r="O1040" s="32" t="s">
        <v>60</v>
      </c>
      <c r="P1040" s="32" t="s">
        <v>15</v>
      </c>
      <c r="Q1040" s="32" t="s">
        <v>15</v>
      </c>
      <c r="R1040" s="32" t="s">
        <v>15</v>
      </c>
      <c r="S1040" s="32" t="s">
        <v>15</v>
      </c>
      <c r="T1040" s="6" t="s">
        <v>1106</v>
      </c>
      <c r="U1040" s="6" t="s">
        <v>204</v>
      </c>
    </row>
    <row r="1041" spans="1:21" s="42" customFormat="1" x14ac:dyDescent="0.2">
      <c r="A1041" s="4" t="s">
        <v>1135</v>
      </c>
      <c r="B1041" s="4" t="s">
        <v>220</v>
      </c>
      <c r="C1041" s="33" t="s">
        <v>15</v>
      </c>
      <c r="D1041" s="5">
        <v>1.316E-2</v>
      </c>
      <c r="E1041" s="5">
        <f>VLOOKUP(A1041,[3]Sheet1!$C$2:$K$65,3,FALSE)</f>
        <v>7.0087999999999998E-2</v>
      </c>
      <c r="F1041" s="5">
        <f>VLOOKUP(A1041,[3]Sheet1!$C$2:$K$65,4,FALSE)</f>
        <v>2.9271999999999999E-2</v>
      </c>
      <c r="G1041" s="5">
        <f>VLOOKUP(A1041,[3]Sheet1!$C$2:$K$65,5,FALSE)</f>
        <v>1.8036E-2</v>
      </c>
      <c r="H1041" s="5">
        <f>VLOOKUP(A1041,[3]Sheet1!$C$2:$K$65,6,FALSE)</f>
        <v>6.7185999999999996E-2</v>
      </c>
      <c r="I1041" s="5">
        <f>VLOOKUP(A1041,[3]Sheet1!$C$2:$K$65,7,FALSE)</f>
        <v>1.6719000000000001E-2</v>
      </c>
      <c r="J1041" s="5">
        <v>0.31113800000000003</v>
      </c>
      <c r="K1041" s="5">
        <f>VLOOKUP(A1041,[3]Sheet1!$C$2:$K$65,9,FALSE)</f>
        <v>0.506884</v>
      </c>
      <c r="L1041" s="32" t="s">
        <v>15</v>
      </c>
      <c r="M1041" s="32" t="s">
        <v>15</v>
      </c>
      <c r="N1041" s="32" t="s">
        <v>15</v>
      </c>
      <c r="O1041" s="32" t="s">
        <v>15</v>
      </c>
      <c r="P1041" s="32" t="s">
        <v>15</v>
      </c>
      <c r="Q1041" s="32" t="s">
        <v>15</v>
      </c>
      <c r="R1041" s="32" t="s">
        <v>15</v>
      </c>
      <c r="S1041" s="32" t="s">
        <v>60</v>
      </c>
      <c r="T1041" s="6" t="s">
        <v>1114</v>
      </c>
      <c r="U1041" s="6" t="s">
        <v>204</v>
      </c>
    </row>
    <row r="1042" spans="1:21" s="42" customFormat="1" x14ac:dyDescent="0.2">
      <c r="A1042" s="4" t="s">
        <v>1136</v>
      </c>
      <c r="B1042" s="4" t="s">
        <v>56</v>
      </c>
      <c r="C1042" s="33" t="s">
        <v>15</v>
      </c>
      <c r="D1042" s="5">
        <v>8.881E-3</v>
      </c>
      <c r="E1042" s="5">
        <f>VLOOKUP(A1042,[1]Edited!$B$2:$J$18,3,FALSE)</f>
        <v>0.18188699999999999</v>
      </c>
      <c r="F1042" s="5">
        <f>VLOOKUP(A1042,[1]Edited!$B$2:$J$18,4,FALSE)</f>
        <v>2.9191000000000002E-2</v>
      </c>
      <c r="G1042" s="5">
        <f>VLOOKUP(A1042,[1]Edited!$B$2:$J$18,5,FALSE)</f>
        <v>1.8069999999999999E-2</v>
      </c>
      <c r="H1042" s="5">
        <f>VLOOKUP(A1042,[1]Edited!$B$2:$J$18,6,FALSE)</f>
        <v>0.218141</v>
      </c>
      <c r="I1042" s="5">
        <f>VLOOKUP(A1042,[1]Edited!$B$2:$J$18,7,FALSE)</f>
        <v>2.3147000000000001E-2</v>
      </c>
      <c r="J1042" s="5">
        <v>0.20538000000000001</v>
      </c>
      <c r="K1042" s="5">
        <f>VLOOKUP(A1042,[1]Edited!$B$2:$J$18,9,FALSE)</f>
        <v>0.50621300000000002</v>
      </c>
      <c r="L1042" s="32" t="s">
        <v>15</v>
      </c>
      <c r="M1042" s="32" t="s">
        <v>15</v>
      </c>
      <c r="N1042" s="32" t="s">
        <v>15</v>
      </c>
      <c r="O1042" s="32" t="s">
        <v>15</v>
      </c>
      <c r="P1042" s="32" t="s">
        <v>60</v>
      </c>
      <c r="Q1042" s="32" t="s">
        <v>60</v>
      </c>
      <c r="R1042" s="32" t="s">
        <v>15</v>
      </c>
      <c r="S1042" s="32" t="s">
        <v>60</v>
      </c>
      <c r="T1042" s="6" t="s">
        <v>1103</v>
      </c>
      <c r="U1042" s="6" t="s">
        <v>204</v>
      </c>
    </row>
    <row r="1043" spans="1:21" s="42" customFormat="1" x14ac:dyDescent="0.2">
      <c r="A1043" s="4" t="s">
        <v>1137</v>
      </c>
      <c r="B1043" s="4" t="s">
        <v>56</v>
      </c>
      <c r="C1043" s="33" t="s">
        <v>15</v>
      </c>
      <c r="D1043" s="5">
        <v>6.8360000000000001E-3</v>
      </c>
      <c r="E1043" s="5">
        <f>VLOOKUP(A1043,[1]Edited!$B$2:$J$18,3,FALSE)</f>
        <v>8.7328000000000003E-2</v>
      </c>
      <c r="F1043" s="5">
        <f>VLOOKUP(A1043,[1]Edited!$B$2:$J$18,4,FALSE)</f>
        <v>2.92E-2</v>
      </c>
      <c r="G1043" s="5">
        <f>VLOOKUP(A1043,[1]Edited!$B$2:$J$18,5,FALSE)</f>
        <v>1.7144E-2</v>
      </c>
      <c r="H1043" s="5">
        <f>VLOOKUP(A1043,[1]Edited!$B$2:$J$18,6,FALSE)</f>
        <v>8.0376000000000003E-2</v>
      </c>
      <c r="I1043" s="5">
        <f>VLOOKUP(A1043,[1]Edited!$B$2:$J$18,7,FALSE)</f>
        <v>1.9532000000000001E-2</v>
      </c>
      <c r="J1043" s="5">
        <v>0.28582200000000002</v>
      </c>
      <c r="K1043" s="5">
        <f>VLOOKUP(A1043,[1]Edited!$B$2:$J$18,9,FALSE)</f>
        <v>0.49205300000000002</v>
      </c>
      <c r="L1043" s="32" t="s">
        <v>15</v>
      </c>
      <c r="M1043" s="32" t="s">
        <v>15</v>
      </c>
      <c r="N1043" s="32" t="s">
        <v>15</v>
      </c>
      <c r="O1043" s="32" t="s">
        <v>15</v>
      </c>
      <c r="P1043" s="32" t="s">
        <v>15</v>
      </c>
      <c r="Q1043" s="32" t="s">
        <v>60</v>
      </c>
      <c r="R1043" s="32" t="s">
        <v>15</v>
      </c>
      <c r="S1043" s="32" t="s">
        <v>15</v>
      </c>
      <c r="T1043" s="6" t="s">
        <v>1103</v>
      </c>
      <c r="U1043" s="6" t="s">
        <v>204</v>
      </c>
    </row>
    <row r="1044" spans="1:21" s="42" customFormat="1" x14ac:dyDescent="0.2">
      <c r="A1044" s="4" t="s">
        <v>1138</v>
      </c>
      <c r="B1044" s="4" t="s">
        <v>220</v>
      </c>
      <c r="C1044" s="33" t="s">
        <v>15</v>
      </c>
      <c r="D1044" s="5">
        <v>6.881E-3</v>
      </c>
      <c r="E1044" s="5">
        <f>VLOOKUP(A1044,[3]Sheet1!$C$2:$K$65,3,FALSE)</f>
        <v>0.1424</v>
      </c>
      <c r="F1044" s="5">
        <f>VLOOKUP(A1044,[3]Sheet1!$C$2:$K$65,4,FALSE)</f>
        <v>2.8955999999999999E-2</v>
      </c>
      <c r="G1044" s="5">
        <f>VLOOKUP(A1044,[3]Sheet1!$C$2:$K$65,5,FALSE)</f>
        <v>1.5932000000000002E-2</v>
      </c>
      <c r="H1044" s="5">
        <f>VLOOKUP(A1044,[3]Sheet1!$C$2:$K$65,6,FALSE)</f>
        <v>0.15301200000000001</v>
      </c>
      <c r="I1044" s="5">
        <f>VLOOKUP(A1044,[3]Sheet1!$C$2:$K$65,7,FALSE)</f>
        <v>1.7517000000000001E-2</v>
      </c>
      <c r="J1044" s="5">
        <v>0.247414</v>
      </c>
      <c r="K1044" s="5">
        <f>VLOOKUP(A1044,[3]Sheet1!$C$2:$K$65,9,FALSE)</f>
        <v>0.50599400000000005</v>
      </c>
      <c r="L1044" s="32" t="s">
        <v>15</v>
      </c>
      <c r="M1044" s="32" t="s">
        <v>15</v>
      </c>
      <c r="N1044" s="32" t="s">
        <v>15</v>
      </c>
      <c r="O1044" s="32" t="s">
        <v>15</v>
      </c>
      <c r="P1044" s="32" t="s">
        <v>15</v>
      </c>
      <c r="Q1044" s="32" t="s">
        <v>15</v>
      </c>
      <c r="R1044" s="32" t="s">
        <v>15</v>
      </c>
      <c r="S1044" s="32" t="s">
        <v>60</v>
      </c>
      <c r="T1044" s="6" t="s">
        <v>1110</v>
      </c>
      <c r="U1044" s="6" t="s">
        <v>204</v>
      </c>
    </row>
    <row r="1045" spans="1:21" s="42" customFormat="1" x14ac:dyDescent="0.2">
      <c r="A1045" s="4" t="s">
        <v>1139</v>
      </c>
      <c r="B1045" s="4" t="s">
        <v>56</v>
      </c>
      <c r="C1045" s="33" t="s">
        <v>15</v>
      </c>
      <c r="D1045" s="5">
        <v>9.7380000000000001E-3</v>
      </c>
      <c r="E1045" s="5">
        <f>VLOOKUP(A1045,[4]Sheet1!$C$2:$K$49,3,FALSE)</f>
        <v>0.25356000000000001</v>
      </c>
      <c r="F1045" s="5">
        <f>VLOOKUP(A1045,[4]Sheet1!$C$2:$K$49,4,FALSE)</f>
        <v>2.9218999999999998E-2</v>
      </c>
      <c r="G1045" s="5">
        <f>VLOOKUP(A1045,[4]Sheet1!$C$2:$K$49,5,FALSE)</f>
        <v>1.8076999999999999E-2</v>
      </c>
      <c r="H1045" s="5">
        <f>VLOOKUP(A1045,[4]Sheet1!$C$2:$K$49,6,FALSE)</f>
        <v>0.31653100000000001</v>
      </c>
      <c r="I1045" s="5">
        <f>VLOOKUP(A1045,[4]Sheet1!$C$2:$K$49,7,FALSE)</f>
        <v>2.0025999999999999E-2</v>
      </c>
      <c r="J1045" s="5">
        <v>0.18901599999999999</v>
      </c>
      <c r="K1045" s="5">
        <f>VLOOKUP(A1045,[4]Sheet1!$C$2:$K$49,9,FALSE)</f>
        <v>0.49863400000000002</v>
      </c>
      <c r="L1045" s="32" t="s">
        <v>15</v>
      </c>
      <c r="M1045" s="32" t="s">
        <v>60</v>
      </c>
      <c r="N1045" s="32" t="s">
        <v>15</v>
      </c>
      <c r="O1045" s="32" t="s">
        <v>15</v>
      </c>
      <c r="P1045" s="32" t="s">
        <v>60</v>
      </c>
      <c r="Q1045" s="32" t="s">
        <v>60</v>
      </c>
      <c r="R1045" s="32" t="s">
        <v>15</v>
      </c>
      <c r="S1045" s="32" t="s">
        <v>15</v>
      </c>
      <c r="T1045" s="6" t="s">
        <v>1140</v>
      </c>
      <c r="U1045" s="6" t="s">
        <v>204</v>
      </c>
    </row>
    <row r="1046" spans="1:21" s="42" customFormat="1" x14ac:dyDescent="0.2">
      <c r="A1046" s="4" t="s">
        <v>1141</v>
      </c>
      <c r="B1046" s="4" t="s">
        <v>56</v>
      </c>
      <c r="C1046" s="33" t="s">
        <v>15</v>
      </c>
      <c r="D1046" s="5">
        <v>7.3629999999999998E-3</v>
      </c>
      <c r="E1046" s="5">
        <f>VLOOKUP(A1046,[3]Sheet1!$C$2:$K$65,3,FALSE)</f>
        <v>0.39877299999999999</v>
      </c>
      <c r="F1046" s="5">
        <f>VLOOKUP(A1046,[3]Sheet1!$C$2:$K$65,4,FALSE)</f>
        <v>2.9367999999999998E-2</v>
      </c>
      <c r="G1046" s="5">
        <f>VLOOKUP(A1046,[3]Sheet1!$C$2:$K$65,5,FALSE)</f>
        <v>1.9233E-2</v>
      </c>
      <c r="H1046" s="5">
        <f>VLOOKUP(A1046,[3]Sheet1!$C$2:$K$65,6,FALSE)</f>
        <v>0.80754400000000004</v>
      </c>
      <c r="I1046" s="5">
        <f>VLOOKUP(A1046,[3]Sheet1!$C$2:$K$65,7,FALSE)</f>
        <v>2.2879E-2</v>
      </c>
      <c r="J1046" s="5">
        <v>9.8419000000000006E-2</v>
      </c>
      <c r="K1046" s="5">
        <f>VLOOKUP(A1046,[3]Sheet1!$C$2:$K$65,9,FALSE)</f>
        <v>0.49795</v>
      </c>
      <c r="L1046" s="32" t="s">
        <v>15</v>
      </c>
      <c r="M1046" s="32" t="s">
        <v>60</v>
      </c>
      <c r="N1046" s="32" t="s">
        <v>15</v>
      </c>
      <c r="O1046" s="32" t="s">
        <v>15</v>
      </c>
      <c r="P1046" s="32" t="s">
        <v>60</v>
      </c>
      <c r="Q1046" s="32" t="s">
        <v>60</v>
      </c>
      <c r="R1046" s="32" t="s">
        <v>15</v>
      </c>
      <c r="S1046" s="32" t="s">
        <v>15</v>
      </c>
      <c r="T1046" s="6" t="s">
        <v>1110</v>
      </c>
      <c r="U1046" s="6" t="s">
        <v>204</v>
      </c>
    </row>
    <row r="1047" spans="1:21" s="42" customFormat="1" x14ac:dyDescent="0.2">
      <c r="A1047" s="4" t="s">
        <v>1142</v>
      </c>
      <c r="B1047" s="4" t="s">
        <v>95</v>
      </c>
      <c r="C1047" s="33" t="s">
        <v>15</v>
      </c>
      <c r="D1047" s="5">
        <v>1.244E-2</v>
      </c>
      <c r="E1047" s="5">
        <f>VLOOKUP(A1047,[2]Sheet1!$C$2:$K$41,3,FALSE)</f>
        <v>0.216225</v>
      </c>
      <c r="F1047" s="5">
        <f>VLOOKUP(A1047,[2]Sheet1!$C$2:$K$41,4,FALSE)</f>
        <v>2.9409000000000001E-2</v>
      </c>
      <c r="G1047" s="5">
        <f>VLOOKUP(A1047,[2]Sheet1!$C$2:$K$41,5,FALSE)</f>
        <v>1.6064999999999999E-2</v>
      </c>
      <c r="H1047" s="5">
        <f>VLOOKUP(A1047,[2]Sheet1!$C$2:$K$41,6,FALSE)</f>
        <v>0.333621</v>
      </c>
      <c r="I1047" s="5">
        <f>VLOOKUP(A1047,[2]Sheet1!$C$2:$K$41,7,FALSE)</f>
        <v>1.9512000000000002E-2</v>
      </c>
      <c r="J1047" s="5">
        <v>0.20417199999999999</v>
      </c>
      <c r="K1047" s="5">
        <f>VLOOKUP(A1047,[2]Sheet1!$C$2:$K$41,9,FALSE)</f>
        <v>0.49731999999999998</v>
      </c>
      <c r="L1047" s="32" t="s">
        <v>15</v>
      </c>
      <c r="M1047" s="32" t="s">
        <v>15</v>
      </c>
      <c r="N1047" s="32" t="s">
        <v>15</v>
      </c>
      <c r="O1047" s="32" t="s">
        <v>15</v>
      </c>
      <c r="P1047" s="32" t="s">
        <v>60</v>
      </c>
      <c r="Q1047" s="32" t="s">
        <v>60</v>
      </c>
      <c r="R1047" s="32" t="s">
        <v>15</v>
      </c>
      <c r="S1047" s="32" t="s">
        <v>15</v>
      </c>
      <c r="T1047" s="6" t="s">
        <v>1106</v>
      </c>
      <c r="U1047" s="6" t="s">
        <v>204</v>
      </c>
    </row>
    <row r="1048" spans="1:21" s="42" customFormat="1" x14ac:dyDescent="0.2">
      <c r="A1048" s="4" t="s">
        <v>1143</v>
      </c>
      <c r="B1048" s="4" t="s">
        <v>56</v>
      </c>
      <c r="C1048" s="33" t="s">
        <v>15</v>
      </c>
      <c r="D1048" s="5">
        <v>1.367E-2</v>
      </c>
      <c r="E1048" s="5">
        <f>VLOOKUP(A1048,[3]Sheet1!$C$2:$K$65,3,FALSE)</f>
        <v>4.0955999999999999E-2</v>
      </c>
      <c r="F1048" s="5">
        <f>VLOOKUP(A1048,[3]Sheet1!$C$2:$K$65,4,FALSE)</f>
        <v>2.9305999999999999E-2</v>
      </c>
      <c r="G1048" s="5">
        <f>VLOOKUP(A1048,[3]Sheet1!$C$2:$K$65,5,FALSE)</f>
        <v>1.4279E-2</v>
      </c>
      <c r="H1048" s="5">
        <f>VLOOKUP(A1048,[3]Sheet1!$C$2:$K$65,6,FALSE)</f>
        <v>3.7651999999999998E-2</v>
      </c>
      <c r="I1048" s="5">
        <f>VLOOKUP(A1048,[3]Sheet1!$C$2:$K$65,7,FALSE)</f>
        <v>1.6022999999999999E-2</v>
      </c>
      <c r="J1048" s="5">
        <v>0.367726</v>
      </c>
      <c r="K1048" s="5">
        <f>VLOOKUP(A1048,[3]Sheet1!$C$2:$K$65,9,FALSE)</f>
        <v>0.499552</v>
      </c>
      <c r="L1048" s="32" t="s">
        <v>15</v>
      </c>
      <c r="M1048" s="32" t="s">
        <v>15</v>
      </c>
      <c r="N1048" s="32" t="s">
        <v>15</v>
      </c>
      <c r="O1048" s="32" t="s">
        <v>15</v>
      </c>
      <c r="P1048" s="32" t="s">
        <v>15</v>
      </c>
      <c r="Q1048" s="32" t="s">
        <v>15</v>
      </c>
      <c r="R1048" s="32" t="s">
        <v>15</v>
      </c>
      <c r="S1048" s="32" t="s">
        <v>60</v>
      </c>
      <c r="T1048" s="6" t="s">
        <v>1110</v>
      </c>
      <c r="U1048" s="6" t="s">
        <v>204</v>
      </c>
    </row>
    <row r="1049" spans="1:21" s="42" customFormat="1" x14ac:dyDescent="0.2">
      <c r="A1049" s="4" t="s">
        <v>1144</v>
      </c>
      <c r="B1049" s="4" t="s">
        <v>220</v>
      </c>
      <c r="C1049" s="33" t="s">
        <v>15</v>
      </c>
      <c r="D1049" s="5">
        <v>0</v>
      </c>
      <c r="E1049" s="5">
        <f>VLOOKUP(A1049,[3]Sheet1!$C$2:$K$65,3,FALSE)</f>
        <v>4.0847000000000001E-2</v>
      </c>
      <c r="F1049" s="5">
        <f>VLOOKUP(A1049,[3]Sheet1!$C$2:$K$65,4,FALSE)</f>
        <v>2.9352E-2</v>
      </c>
      <c r="G1049" s="5">
        <f>VLOOKUP(A1049,[3]Sheet1!$C$2:$K$65,5,FALSE)</f>
        <v>1.5244000000000001E-2</v>
      </c>
      <c r="H1049" s="5">
        <f>VLOOKUP(A1049,[3]Sheet1!$C$2:$K$65,6,FALSE)</f>
        <v>3.9614999999999997E-2</v>
      </c>
      <c r="I1049" s="5">
        <f>VLOOKUP(A1049,[3]Sheet1!$C$2:$K$65,7,FALSE)</f>
        <v>1.7752E-2</v>
      </c>
      <c r="J1049" s="5">
        <v>0.37892399999999998</v>
      </c>
      <c r="K1049" s="5">
        <f>VLOOKUP(A1049,[3]Sheet1!$C$2:$K$65,9,FALSE)</f>
        <v>0.49359500000000001</v>
      </c>
      <c r="L1049" s="32" t="s">
        <v>15</v>
      </c>
      <c r="M1049" s="32" t="s">
        <v>15</v>
      </c>
      <c r="N1049" s="32" t="s">
        <v>15</v>
      </c>
      <c r="O1049" s="32" t="s">
        <v>15</v>
      </c>
      <c r="P1049" s="32" t="s">
        <v>15</v>
      </c>
      <c r="Q1049" s="32" t="s">
        <v>15</v>
      </c>
      <c r="R1049" s="32" t="s">
        <v>15</v>
      </c>
      <c r="S1049" s="32" t="s">
        <v>15</v>
      </c>
      <c r="T1049" s="6" t="s">
        <v>1110</v>
      </c>
      <c r="U1049" s="6" t="s">
        <v>204</v>
      </c>
    </row>
    <row r="1050" spans="1:21" s="42" customFormat="1" x14ac:dyDescent="0.2">
      <c r="A1050" s="4" t="s">
        <v>1145</v>
      </c>
      <c r="B1050" s="4" t="s">
        <v>56</v>
      </c>
      <c r="C1050" s="33" t="s">
        <v>15</v>
      </c>
      <c r="D1050" s="5">
        <v>1.47E-2</v>
      </c>
      <c r="E1050" s="5">
        <f>VLOOKUP(A1050,[3]Sheet1!$C$2:$K$65,3,FALSE)</f>
        <v>0.119849</v>
      </c>
      <c r="F1050" s="5">
        <f>VLOOKUP(A1050,[3]Sheet1!$C$2:$K$65,4,FALSE)</f>
        <v>2.9250999999999999E-2</v>
      </c>
      <c r="G1050" s="5">
        <f>VLOOKUP(A1050,[3]Sheet1!$C$2:$K$65,5,FALSE)</f>
        <v>1.5845000000000001E-2</v>
      </c>
      <c r="H1050" s="5">
        <f>VLOOKUP(A1050,[3]Sheet1!$C$2:$K$65,6,FALSE)</f>
        <v>0.12909300000000001</v>
      </c>
      <c r="I1050" s="5">
        <f>VLOOKUP(A1050,[3]Sheet1!$C$2:$K$65,7,FALSE)</f>
        <v>1.643E-2</v>
      </c>
      <c r="J1050" s="5">
        <v>0.36815500000000001</v>
      </c>
      <c r="K1050" s="5">
        <f>VLOOKUP(A1050,[3]Sheet1!$C$2:$K$65,9,FALSE)</f>
        <v>0.48741699999999999</v>
      </c>
      <c r="L1050" s="32" t="s">
        <v>15</v>
      </c>
      <c r="M1050" s="32" t="s">
        <v>15</v>
      </c>
      <c r="N1050" s="32" t="s">
        <v>15</v>
      </c>
      <c r="O1050" s="32" t="s">
        <v>15</v>
      </c>
      <c r="P1050" s="32" t="s">
        <v>15</v>
      </c>
      <c r="Q1050" s="32" t="s">
        <v>15</v>
      </c>
      <c r="R1050" s="32" t="s">
        <v>15</v>
      </c>
      <c r="S1050" s="32" t="s">
        <v>15</v>
      </c>
      <c r="T1050" s="6" t="s">
        <v>1132</v>
      </c>
      <c r="U1050" s="6" t="s">
        <v>204</v>
      </c>
    </row>
    <row r="1051" spans="1:21" s="42" customFormat="1" x14ac:dyDescent="0.2">
      <c r="A1051" s="4" t="s">
        <v>1146</v>
      </c>
      <c r="B1051" s="4" t="s">
        <v>220</v>
      </c>
      <c r="C1051" s="33" t="s">
        <v>15</v>
      </c>
      <c r="D1051" s="5">
        <v>1.6979999999999999E-2</v>
      </c>
      <c r="E1051" s="5">
        <f>VLOOKUP(A1051,[3]Sheet1!$C$2:$K$65,3,FALSE)</f>
        <v>9.8609000000000002E-2</v>
      </c>
      <c r="F1051" s="5">
        <f>VLOOKUP(A1051,[3]Sheet1!$C$2:$K$65,4,FALSE)</f>
        <v>2.9329000000000001E-2</v>
      </c>
      <c r="G1051" s="5">
        <f>VLOOKUP(A1051,[3]Sheet1!$C$2:$K$65,5,FALSE)</f>
        <v>1.3219E-2</v>
      </c>
      <c r="H1051" s="5">
        <f>VLOOKUP(A1051,[3]Sheet1!$C$2:$K$65,6,FALSE)</f>
        <v>0.102711</v>
      </c>
      <c r="I1051" s="5">
        <f>VLOOKUP(A1051,[3]Sheet1!$C$2:$K$65,7,FALSE)</f>
        <v>1.0982E-2</v>
      </c>
      <c r="J1051" s="5">
        <v>0.41452800000000001</v>
      </c>
      <c r="K1051" s="5">
        <f>VLOOKUP(A1051,[3]Sheet1!$C$2:$K$65,9,FALSE)</f>
        <v>0.48349300000000001</v>
      </c>
      <c r="L1051" s="32" t="s">
        <v>15</v>
      </c>
      <c r="M1051" s="32" t="s">
        <v>15</v>
      </c>
      <c r="N1051" s="32" t="s">
        <v>15</v>
      </c>
      <c r="O1051" s="32" t="s">
        <v>15</v>
      </c>
      <c r="P1051" s="32" t="s">
        <v>15</v>
      </c>
      <c r="Q1051" s="32" t="s">
        <v>15</v>
      </c>
      <c r="R1051" s="32" t="s">
        <v>15</v>
      </c>
      <c r="S1051" s="32" t="s">
        <v>15</v>
      </c>
      <c r="T1051" s="6" t="s">
        <v>1132</v>
      </c>
      <c r="U1051" s="6" t="s">
        <v>204</v>
      </c>
    </row>
    <row r="1052" spans="1:21" s="42" customFormat="1" x14ac:dyDescent="0.2">
      <c r="A1052" s="4" t="s">
        <v>1147</v>
      </c>
      <c r="B1052" s="4" t="s">
        <v>220</v>
      </c>
      <c r="C1052" s="33" t="s">
        <v>15</v>
      </c>
      <c r="D1052" s="5">
        <v>5.0660000000000002E-3</v>
      </c>
      <c r="E1052" s="5">
        <f>VLOOKUP(A1052,[3]Sheet1!$C$2:$K$65,3,FALSE)</f>
        <v>4.8648999999999998E-2</v>
      </c>
      <c r="F1052" s="5">
        <f>VLOOKUP(A1052,[3]Sheet1!$C$2:$K$65,4,FALSE)</f>
        <v>2.9256000000000001E-2</v>
      </c>
      <c r="G1052" s="5">
        <f>VLOOKUP(A1052,[3]Sheet1!$C$2:$K$65,5,FALSE)</f>
        <v>1.2477E-2</v>
      </c>
      <c r="H1052" s="5">
        <f>VLOOKUP(A1052,[3]Sheet1!$C$2:$K$65,6,FALSE)</f>
        <v>4.3194000000000003E-2</v>
      </c>
      <c r="I1052" s="5">
        <f>VLOOKUP(A1052,[3]Sheet1!$C$2:$K$65,7,FALSE)</f>
        <v>1.0370000000000001E-2</v>
      </c>
      <c r="J1052" s="5">
        <v>0.38126399999999999</v>
      </c>
      <c r="K1052" s="5">
        <f>VLOOKUP(A1052,[3]Sheet1!$C$2:$K$65,9,FALSE)</f>
        <v>0.48583500000000002</v>
      </c>
      <c r="L1052" s="32" t="s">
        <v>15</v>
      </c>
      <c r="M1052" s="32" t="s">
        <v>15</v>
      </c>
      <c r="N1052" s="32" t="s">
        <v>15</v>
      </c>
      <c r="O1052" s="32" t="s">
        <v>15</v>
      </c>
      <c r="P1052" s="32" t="s">
        <v>15</v>
      </c>
      <c r="Q1052" s="32" t="s">
        <v>15</v>
      </c>
      <c r="R1052" s="32" t="s">
        <v>15</v>
      </c>
      <c r="S1052" s="32" t="s">
        <v>15</v>
      </c>
      <c r="T1052" s="6" t="s">
        <v>1132</v>
      </c>
      <c r="U1052" s="6" t="s">
        <v>204</v>
      </c>
    </row>
    <row r="1053" spans="1:21" s="42" customFormat="1" x14ac:dyDescent="0.2">
      <c r="A1053" s="4" t="s">
        <v>1148</v>
      </c>
      <c r="B1053" s="4" t="s">
        <v>220</v>
      </c>
      <c r="C1053" s="33" t="s">
        <v>15</v>
      </c>
      <c r="D1053" s="5">
        <v>6.0210000000000003E-3</v>
      </c>
      <c r="E1053" s="5">
        <f>VLOOKUP(A1053,[3]Sheet1!$C$2:$K$65,3,FALSE)</f>
        <v>0.11335099999999999</v>
      </c>
      <c r="F1053" s="5">
        <f>VLOOKUP(A1053,[3]Sheet1!$C$2:$K$65,4,FALSE)</f>
        <v>2.9316999999999999E-2</v>
      </c>
      <c r="G1053" s="5">
        <f>VLOOKUP(A1053,[3]Sheet1!$C$2:$K$65,5,FALSE)</f>
        <v>1.9472E-2</v>
      </c>
      <c r="H1053" s="5">
        <f>VLOOKUP(A1053,[3]Sheet1!$C$2:$K$65,6,FALSE)</f>
        <v>0.14502699999999999</v>
      </c>
      <c r="I1053" s="5">
        <f>VLOOKUP(A1053,[3]Sheet1!$C$2:$K$65,7,FALSE)</f>
        <v>1.8675000000000001E-2</v>
      </c>
      <c r="J1053" s="5">
        <v>0.37878800000000001</v>
      </c>
      <c r="K1053" s="5">
        <f>VLOOKUP(A1053,[3]Sheet1!$C$2:$K$65,9,FALSE)</f>
        <v>0.480543</v>
      </c>
      <c r="L1053" s="32" t="s">
        <v>15</v>
      </c>
      <c r="M1053" s="32" t="s">
        <v>15</v>
      </c>
      <c r="N1053" s="32" t="s">
        <v>15</v>
      </c>
      <c r="O1053" s="32" t="s">
        <v>15</v>
      </c>
      <c r="P1053" s="32" t="s">
        <v>15</v>
      </c>
      <c r="Q1053" s="32" t="s">
        <v>15</v>
      </c>
      <c r="R1053" s="32" t="s">
        <v>15</v>
      </c>
      <c r="S1053" s="32" t="s">
        <v>15</v>
      </c>
      <c r="T1053" s="6" t="s">
        <v>1114</v>
      </c>
      <c r="U1053" s="6" t="s">
        <v>204</v>
      </c>
    </row>
    <row r="1054" spans="1:21" s="42" customFormat="1" x14ac:dyDescent="0.2">
      <c r="A1054" s="4" t="s">
        <v>1149</v>
      </c>
      <c r="B1054" s="4" t="s">
        <v>14</v>
      </c>
      <c r="C1054" s="33" t="s">
        <v>15</v>
      </c>
      <c r="D1054" s="5">
        <v>8.4899999999999993E-3</v>
      </c>
      <c r="E1054" s="5">
        <f>VLOOKUP(A1054,[3]Sheet1!$C$2:$K$65,3,FALSE)</f>
        <v>9.6474000000000004E-2</v>
      </c>
      <c r="F1054" s="5">
        <f>VLOOKUP(A1054,[3]Sheet1!$C$2:$K$65,4,FALSE)</f>
        <v>2.9333000000000001E-2</v>
      </c>
      <c r="G1054" s="5">
        <f>VLOOKUP(A1054,[3]Sheet1!$C$2:$K$65,5,FALSE)</f>
        <v>2.0642000000000001E-2</v>
      </c>
      <c r="H1054" s="5">
        <f>VLOOKUP(A1054,[3]Sheet1!$C$2:$K$65,6,FALSE)</f>
        <v>0.106586</v>
      </c>
      <c r="I1054" s="5">
        <f>VLOOKUP(A1054,[3]Sheet1!$C$2:$K$65,7,FALSE)</f>
        <v>1.4978999999999999E-2</v>
      </c>
      <c r="J1054" s="5">
        <v>0.36141800000000002</v>
      </c>
      <c r="K1054" s="5">
        <f>VLOOKUP(A1054,[3]Sheet1!$C$2:$K$65,9,FALSE)</f>
        <v>0.47849900000000001</v>
      </c>
      <c r="L1054" s="32" t="s">
        <v>15</v>
      </c>
      <c r="M1054" s="32" t="s">
        <v>15</v>
      </c>
      <c r="N1054" s="32" t="s">
        <v>15</v>
      </c>
      <c r="O1054" s="32" t="s">
        <v>60</v>
      </c>
      <c r="P1054" s="32" t="s">
        <v>15</v>
      </c>
      <c r="Q1054" s="32" t="s">
        <v>15</v>
      </c>
      <c r="R1054" s="32" t="s">
        <v>15</v>
      </c>
      <c r="S1054" s="32" t="s">
        <v>15</v>
      </c>
      <c r="T1054" s="6" t="s">
        <v>1132</v>
      </c>
      <c r="U1054" s="6" t="s">
        <v>204</v>
      </c>
    </row>
    <row r="1055" spans="1:21" s="42" customFormat="1" x14ac:dyDescent="0.2">
      <c r="A1055" s="4" t="s">
        <v>1150</v>
      </c>
      <c r="B1055" s="4" t="s">
        <v>220</v>
      </c>
      <c r="C1055" s="33" t="s">
        <v>15</v>
      </c>
      <c r="D1055" s="5">
        <v>6.4270000000000004E-3</v>
      </c>
      <c r="E1055" s="5">
        <f>VLOOKUP(A1055,[3]Sheet1!$C$2:$K$65,3,FALSE)</f>
        <v>5.2735999999999998E-2</v>
      </c>
      <c r="F1055" s="5">
        <f>VLOOKUP(A1055,[3]Sheet1!$C$2:$K$65,4,FALSE)</f>
        <v>2.9356E-2</v>
      </c>
      <c r="G1055" s="5">
        <f>VLOOKUP(A1055,[3]Sheet1!$C$2:$K$65,5,FALSE)</f>
        <v>2.0038E-2</v>
      </c>
      <c r="H1055" s="5">
        <f>VLOOKUP(A1055,[3]Sheet1!$C$2:$K$65,6,FALSE)</f>
        <v>5.1705000000000001E-2</v>
      </c>
      <c r="I1055" s="5">
        <f>VLOOKUP(A1055,[3]Sheet1!$C$2:$K$65,7,FALSE)</f>
        <v>1.6372000000000001E-2</v>
      </c>
      <c r="J1055" s="5">
        <v>0.33142500000000003</v>
      </c>
      <c r="K1055" s="5">
        <f>VLOOKUP(A1055,[3]Sheet1!$C$2:$K$65,9,FALSE)</f>
        <v>0.48292600000000002</v>
      </c>
      <c r="L1055" s="32" t="s">
        <v>15</v>
      </c>
      <c r="M1055" s="32" t="s">
        <v>15</v>
      </c>
      <c r="N1055" s="32" t="s">
        <v>15</v>
      </c>
      <c r="O1055" s="32" t="s">
        <v>60</v>
      </c>
      <c r="P1055" s="32" t="s">
        <v>15</v>
      </c>
      <c r="Q1055" s="32" t="s">
        <v>15</v>
      </c>
      <c r="R1055" s="32" t="s">
        <v>15</v>
      </c>
      <c r="S1055" s="32" t="s">
        <v>15</v>
      </c>
      <c r="T1055" s="6" t="s">
        <v>1132</v>
      </c>
      <c r="U1055" s="6" t="s">
        <v>204</v>
      </c>
    </row>
    <row r="1056" spans="1:21" s="42" customFormat="1" x14ac:dyDescent="0.2">
      <c r="A1056" s="4" t="s">
        <v>1151</v>
      </c>
      <c r="B1056" s="4" t="s">
        <v>95</v>
      </c>
      <c r="C1056" s="33" t="s">
        <v>15</v>
      </c>
      <c r="D1056" s="5">
        <v>9.7649999999999994E-3</v>
      </c>
      <c r="E1056" s="5">
        <f>VLOOKUP(A1056,[2]Sheet1!$C$2:$K$41,3,FALSE)</f>
        <v>0.156363</v>
      </c>
      <c r="F1056" s="5">
        <f>VLOOKUP(A1056,[2]Sheet1!$C$2:$K$41,4,FALSE)</f>
        <v>2.9356E-2</v>
      </c>
      <c r="G1056" s="5">
        <f>VLOOKUP(A1056,[2]Sheet1!$C$2:$K$41,5,FALSE)</f>
        <v>1.5266E-2</v>
      </c>
      <c r="H1056" s="5">
        <f>VLOOKUP(A1056,[2]Sheet1!$C$2:$K$41,6,FALSE)</f>
        <v>0.21718799999999999</v>
      </c>
      <c r="I1056" s="5">
        <f>VLOOKUP(A1056,[2]Sheet1!$C$2:$K$41,7,FALSE)</f>
        <v>1.847E-2</v>
      </c>
      <c r="J1056" s="5">
        <v>0.26334800000000003</v>
      </c>
      <c r="K1056" s="5">
        <f>VLOOKUP(A1056,[2]Sheet1!$C$2:$K$41,9,FALSE)</f>
        <v>0.49427399999999999</v>
      </c>
      <c r="L1056" s="32" t="s">
        <v>15</v>
      </c>
      <c r="M1056" s="32" t="s">
        <v>15</v>
      </c>
      <c r="N1056" s="32" t="s">
        <v>15</v>
      </c>
      <c r="O1056" s="32" t="s">
        <v>15</v>
      </c>
      <c r="P1056" s="32" t="s">
        <v>60</v>
      </c>
      <c r="Q1056" s="32" t="s">
        <v>15</v>
      </c>
      <c r="R1056" s="32" t="s">
        <v>15</v>
      </c>
      <c r="S1056" s="32" t="s">
        <v>15</v>
      </c>
      <c r="T1056" s="6" t="s">
        <v>1106</v>
      </c>
      <c r="U1056" s="6" t="s">
        <v>204</v>
      </c>
    </row>
    <row r="1057" spans="1:21" s="42" customFormat="1" x14ac:dyDescent="0.2">
      <c r="A1057" s="4" t="s">
        <v>1152</v>
      </c>
      <c r="B1057" s="4" t="s">
        <v>56</v>
      </c>
      <c r="C1057" s="33" t="s">
        <v>15</v>
      </c>
      <c r="D1057" s="5">
        <v>1.3050000000000001E-2</v>
      </c>
      <c r="E1057" s="5">
        <f>VLOOKUP(A1057,[2]Sheet1!$C$2:$K$41,3,FALSE)</f>
        <v>0.17191100000000001</v>
      </c>
      <c r="F1057" s="5">
        <f>VLOOKUP(A1057,[2]Sheet1!$C$2:$K$41,4,FALSE)</f>
        <v>2.9439E-2</v>
      </c>
      <c r="G1057" s="5">
        <f>VLOOKUP(A1057,[2]Sheet1!$C$2:$K$41,5,FALSE)</f>
        <v>1.6215E-2</v>
      </c>
      <c r="H1057" s="5">
        <f>VLOOKUP(A1057,[2]Sheet1!$C$2:$K$41,6,FALSE)</f>
        <v>0.213758</v>
      </c>
      <c r="I1057" s="5">
        <f>VLOOKUP(A1057,[2]Sheet1!$C$2:$K$41,7,FALSE)</f>
        <v>2.0847999999999998E-2</v>
      </c>
      <c r="J1057" s="5">
        <v>0.23960200000000001</v>
      </c>
      <c r="K1057" s="5">
        <f>VLOOKUP(A1057,[2]Sheet1!$C$2:$K$41,9,FALSE)</f>
        <v>0.50078</v>
      </c>
      <c r="L1057" s="32" t="s">
        <v>15</v>
      </c>
      <c r="M1057" s="32" t="s">
        <v>15</v>
      </c>
      <c r="N1057" s="32" t="s">
        <v>15</v>
      </c>
      <c r="O1057" s="32" t="s">
        <v>15</v>
      </c>
      <c r="P1057" s="32" t="s">
        <v>60</v>
      </c>
      <c r="Q1057" s="32" t="s">
        <v>60</v>
      </c>
      <c r="R1057" s="32" t="s">
        <v>15</v>
      </c>
      <c r="S1057" s="32" t="s">
        <v>60</v>
      </c>
      <c r="T1057" s="6" t="s">
        <v>1106</v>
      </c>
      <c r="U1057" s="6" t="s">
        <v>204</v>
      </c>
    </row>
    <row r="1058" spans="1:21" s="42" customFormat="1" x14ac:dyDescent="0.2">
      <c r="A1058" s="4" t="s">
        <v>1153</v>
      </c>
      <c r="B1058" s="4" t="s">
        <v>220</v>
      </c>
      <c r="C1058" s="33" t="s">
        <v>15</v>
      </c>
      <c r="D1058" s="5">
        <v>8.2310000000000005E-3</v>
      </c>
      <c r="E1058" s="5">
        <f>VLOOKUP(A1058,[3]Sheet1!$C$2:$K$65,3,FALSE)</f>
        <v>7.4734999999999996E-2</v>
      </c>
      <c r="F1058" s="5">
        <f>VLOOKUP(A1058,[3]Sheet1!$C$2:$K$65,4,FALSE)</f>
        <v>2.9346000000000001E-2</v>
      </c>
      <c r="G1058" s="5">
        <f>VLOOKUP(A1058,[3]Sheet1!$C$2:$K$65,5,FALSE)</f>
        <v>1.4988E-2</v>
      </c>
      <c r="H1058" s="5">
        <f>VLOOKUP(A1058,[3]Sheet1!$C$2:$K$65,6,FALSE)</f>
        <v>8.1878000000000006E-2</v>
      </c>
      <c r="I1058" s="5">
        <f>VLOOKUP(A1058,[3]Sheet1!$C$2:$K$65,7,FALSE)</f>
        <v>1.5724999999999999E-2</v>
      </c>
      <c r="J1058" s="5">
        <v>0.43974999999999997</v>
      </c>
      <c r="K1058" s="5">
        <f>VLOOKUP(A1058,[3]Sheet1!$C$2:$K$65,9,FALSE)</f>
        <v>0.48986299999999999</v>
      </c>
      <c r="L1058" s="32" t="s">
        <v>15</v>
      </c>
      <c r="M1058" s="32" t="s">
        <v>15</v>
      </c>
      <c r="N1058" s="32" t="s">
        <v>15</v>
      </c>
      <c r="O1058" s="32" t="s">
        <v>15</v>
      </c>
      <c r="P1058" s="32" t="s">
        <v>15</v>
      </c>
      <c r="Q1058" s="32" t="s">
        <v>15</v>
      </c>
      <c r="R1058" s="32" t="s">
        <v>15</v>
      </c>
      <c r="S1058" s="32" t="s">
        <v>15</v>
      </c>
      <c r="T1058" s="6" t="s">
        <v>1114</v>
      </c>
      <c r="U1058" s="6" t="s">
        <v>204</v>
      </c>
    </row>
    <row r="1059" spans="1:21" s="42" customFormat="1" x14ac:dyDescent="0.2">
      <c r="A1059" s="4" t="s">
        <v>1154</v>
      </c>
      <c r="B1059" s="4" t="s">
        <v>220</v>
      </c>
      <c r="C1059" s="33" t="s">
        <v>15</v>
      </c>
      <c r="D1059" s="5">
        <v>1.3860000000000001E-2</v>
      </c>
      <c r="E1059" s="5">
        <f>VLOOKUP(A1059,[3]Sheet1!$C$2:$K$65,3,FALSE)</f>
        <v>0.14621400000000001</v>
      </c>
      <c r="F1059" s="5">
        <f>VLOOKUP(A1059,[3]Sheet1!$C$2:$K$65,4,FALSE)</f>
        <v>2.9360000000000001E-2</v>
      </c>
      <c r="G1059" s="5">
        <f>VLOOKUP(A1059,[3]Sheet1!$C$2:$K$65,5,FALSE)</f>
        <v>1.4589E-2</v>
      </c>
      <c r="H1059" s="5">
        <f>VLOOKUP(A1059,[3]Sheet1!$C$2:$K$65,6,FALSE)</f>
        <v>0.17074</v>
      </c>
      <c r="I1059" s="5">
        <f>VLOOKUP(A1059,[3]Sheet1!$C$2:$K$65,7,FALSE)</f>
        <v>1.8443000000000001E-2</v>
      </c>
      <c r="J1059" s="5">
        <v>0.25061800000000001</v>
      </c>
      <c r="K1059" s="5">
        <f>VLOOKUP(A1059,[3]Sheet1!$C$2:$K$65,9,FALSE)</f>
        <v>0.49855300000000002</v>
      </c>
      <c r="L1059" s="32" t="s">
        <v>15</v>
      </c>
      <c r="M1059" s="32" t="s">
        <v>15</v>
      </c>
      <c r="N1059" s="32" t="s">
        <v>15</v>
      </c>
      <c r="O1059" s="32" t="s">
        <v>15</v>
      </c>
      <c r="P1059" s="32" t="s">
        <v>15</v>
      </c>
      <c r="Q1059" s="32" t="s">
        <v>15</v>
      </c>
      <c r="R1059" s="32" t="s">
        <v>15</v>
      </c>
      <c r="S1059" s="32" t="s">
        <v>15</v>
      </c>
      <c r="T1059" s="6" t="s">
        <v>1114</v>
      </c>
      <c r="U1059" s="6" t="s">
        <v>204</v>
      </c>
    </row>
    <row r="1060" spans="1:21" s="42" customFormat="1" x14ac:dyDescent="0.2">
      <c r="A1060" s="4" t="s">
        <v>1155</v>
      </c>
      <c r="B1060" s="4" t="s">
        <v>95</v>
      </c>
      <c r="C1060" s="33" t="s">
        <v>15</v>
      </c>
      <c r="D1060" s="5">
        <v>5.3920000000000001E-3</v>
      </c>
      <c r="E1060" s="5">
        <f>VLOOKUP(A1060,[3]Sheet1!$C$2:$K$65,3,FALSE)</f>
        <v>7.8585000000000002E-2</v>
      </c>
      <c r="F1060" s="5">
        <f>VLOOKUP(A1060,[3]Sheet1!$C$2:$K$65,4,FALSE)</f>
        <v>2.9167999999999999E-2</v>
      </c>
      <c r="G1060" s="5">
        <f>VLOOKUP(A1060,[3]Sheet1!$C$2:$K$65,5,FALSE)</f>
        <v>1.6855999999999999E-2</v>
      </c>
      <c r="H1060" s="5">
        <f>VLOOKUP(A1060,[3]Sheet1!$C$2:$K$65,6,FALSE)</f>
        <v>7.6286000000000007E-2</v>
      </c>
      <c r="I1060" s="5">
        <f>VLOOKUP(A1060,[3]Sheet1!$C$2:$K$65,7,FALSE)</f>
        <v>1.7645000000000001E-2</v>
      </c>
      <c r="J1060" s="5">
        <v>0.29322999999999999</v>
      </c>
      <c r="K1060" s="5">
        <f>VLOOKUP(A1060,[3]Sheet1!$C$2:$K$65,9,FALSE)</f>
        <v>0.49156100000000003</v>
      </c>
      <c r="L1060" s="32" t="s">
        <v>15</v>
      </c>
      <c r="M1060" s="32" t="s">
        <v>15</v>
      </c>
      <c r="N1060" s="32" t="s">
        <v>15</v>
      </c>
      <c r="O1060" s="32" t="s">
        <v>15</v>
      </c>
      <c r="P1060" s="32" t="s">
        <v>15</v>
      </c>
      <c r="Q1060" s="32" t="s">
        <v>15</v>
      </c>
      <c r="R1060" s="32" t="s">
        <v>15</v>
      </c>
      <c r="S1060" s="32" t="s">
        <v>15</v>
      </c>
      <c r="T1060" s="6" t="s">
        <v>1114</v>
      </c>
      <c r="U1060" s="6" t="s">
        <v>204</v>
      </c>
    </row>
    <row r="1061" spans="1:21" s="42" customFormat="1" x14ac:dyDescent="0.2">
      <c r="A1061" s="4" t="s">
        <v>1156</v>
      </c>
      <c r="B1061" s="4" t="s">
        <v>56</v>
      </c>
      <c r="C1061" s="33" t="s">
        <v>15</v>
      </c>
      <c r="D1061" s="5">
        <v>1.455E-2</v>
      </c>
      <c r="E1061" s="5">
        <f>VLOOKUP(A1061,[3]Sheet1!$C$2:$K$65,3,FALSE)</f>
        <v>4.8016000000000003E-2</v>
      </c>
      <c r="F1061" s="5">
        <f>VLOOKUP(A1061,[3]Sheet1!$C$2:$K$65,4,FALSE)</f>
        <v>2.9352E-2</v>
      </c>
      <c r="G1061" s="5">
        <f>VLOOKUP(A1061,[3]Sheet1!$C$2:$K$65,5,FALSE)</f>
        <v>1.4135999999999999E-2</v>
      </c>
      <c r="H1061" s="5">
        <f>VLOOKUP(A1061,[3]Sheet1!$C$2:$K$65,6,FALSE)</f>
        <v>5.6461999999999998E-2</v>
      </c>
      <c r="I1061" s="5">
        <f>VLOOKUP(A1061,[3]Sheet1!$C$2:$K$65,7,FALSE)</f>
        <v>1.5987999999999999E-2</v>
      </c>
      <c r="J1061" s="5">
        <v>0.36815999999999999</v>
      </c>
      <c r="K1061" s="5">
        <f>VLOOKUP(A1061,[3]Sheet1!$C$2:$K$65,9,FALSE)</f>
        <v>0.49708799999999997</v>
      </c>
      <c r="L1061" s="32" t="s">
        <v>15</v>
      </c>
      <c r="M1061" s="32" t="s">
        <v>15</v>
      </c>
      <c r="N1061" s="32" t="s">
        <v>15</v>
      </c>
      <c r="O1061" s="32" t="s">
        <v>15</v>
      </c>
      <c r="P1061" s="32" t="s">
        <v>15</v>
      </c>
      <c r="Q1061" s="32" t="s">
        <v>15</v>
      </c>
      <c r="R1061" s="32" t="s">
        <v>15</v>
      </c>
      <c r="S1061" s="32" t="s">
        <v>15</v>
      </c>
      <c r="T1061" s="6" t="s">
        <v>1110</v>
      </c>
      <c r="U1061" s="6" t="s">
        <v>204</v>
      </c>
    </row>
    <row r="1062" spans="1:21" s="42" customFormat="1" x14ac:dyDescent="0.2">
      <c r="A1062" s="4" t="s">
        <v>1157</v>
      </c>
      <c r="B1062" s="4" t="s">
        <v>56</v>
      </c>
      <c r="C1062" s="33" t="s">
        <v>15</v>
      </c>
      <c r="D1062" s="5">
        <v>9.4540000000000006E-3</v>
      </c>
      <c r="E1062" s="5">
        <f>VLOOKUP(A1062,[3]Sheet1!$C$2:$K$65,3,FALSE)</f>
        <v>9.8167000000000004E-2</v>
      </c>
      <c r="F1062" s="5">
        <f>VLOOKUP(A1062,[3]Sheet1!$C$2:$K$65,4,FALSE)</f>
        <v>2.9294000000000001E-2</v>
      </c>
      <c r="G1062" s="5">
        <f>VLOOKUP(A1062,[3]Sheet1!$C$2:$K$65,5,FALSE)</f>
        <v>1.5251000000000001E-2</v>
      </c>
      <c r="H1062" s="5">
        <f>VLOOKUP(A1062,[3]Sheet1!$C$2:$K$65,6,FALSE)</f>
        <v>9.3179999999999999E-2</v>
      </c>
      <c r="I1062" s="5">
        <f>VLOOKUP(A1062,[3]Sheet1!$C$2:$K$65,7,FALSE)</f>
        <v>1.5913E-2</v>
      </c>
      <c r="J1062" s="5">
        <v>0.27300099999999999</v>
      </c>
      <c r="K1062" s="5">
        <f>VLOOKUP(A1062,[3]Sheet1!$C$2:$K$65,9,FALSE)</f>
        <v>0.49499700000000002</v>
      </c>
      <c r="L1062" s="32" t="s">
        <v>15</v>
      </c>
      <c r="M1062" s="32" t="s">
        <v>15</v>
      </c>
      <c r="N1062" s="32" t="s">
        <v>15</v>
      </c>
      <c r="O1062" s="32" t="s">
        <v>15</v>
      </c>
      <c r="P1062" s="32" t="s">
        <v>15</v>
      </c>
      <c r="Q1062" s="32" t="s">
        <v>15</v>
      </c>
      <c r="R1062" s="32" t="s">
        <v>15</v>
      </c>
      <c r="S1062" s="32" t="s">
        <v>15</v>
      </c>
      <c r="T1062" s="6" t="s">
        <v>1110</v>
      </c>
      <c r="U1062" s="6" t="s">
        <v>204</v>
      </c>
    </row>
    <row r="1063" spans="1:21" s="42" customFormat="1" x14ac:dyDescent="0.2">
      <c r="A1063" s="4" t="s">
        <v>1158</v>
      </c>
      <c r="B1063" s="4" t="s">
        <v>56</v>
      </c>
      <c r="C1063" s="33" t="s">
        <v>15</v>
      </c>
      <c r="D1063" s="5">
        <v>6.1029999999999999E-3</v>
      </c>
      <c r="E1063" s="5">
        <f>VLOOKUP(A1063,[3]Sheet1!$C$2:$K$65,3,FALSE)</f>
        <v>0.171596</v>
      </c>
      <c r="F1063" s="5">
        <f>VLOOKUP(A1063,[3]Sheet1!$C$2:$K$65,4,FALSE)</f>
        <v>2.9291999999999999E-2</v>
      </c>
      <c r="G1063" s="5">
        <f>VLOOKUP(A1063,[3]Sheet1!$C$2:$K$65,5,FALSE)</f>
        <v>1.5722E-2</v>
      </c>
      <c r="H1063" s="5">
        <f>VLOOKUP(A1063,[3]Sheet1!$C$2:$K$65,6,FALSE)</f>
        <v>0.26833600000000002</v>
      </c>
      <c r="I1063" s="5">
        <f>VLOOKUP(A1063,[3]Sheet1!$C$2:$K$65,7,FALSE)</f>
        <v>1.8922999999999999E-2</v>
      </c>
      <c r="J1063" s="5">
        <v>0.26047300000000001</v>
      </c>
      <c r="K1063" s="5">
        <f>VLOOKUP(A1063,[3]Sheet1!$C$2:$K$65,9,FALSE)</f>
        <v>0.49607099999999998</v>
      </c>
      <c r="L1063" s="32" t="s">
        <v>15</v>
      </c>
      <c r="M1063" s="32" t="s">
        <v>15</v>
      </c>
      <c r="N1063" s="32" t="s">
        <v>15</v>
      </c>
      <c r="O1063" s="32" t="s">
        <v>15</v>
      </c>
      <c r="P1063" s="32" t="s">
        <v>60</v>
      </c>
      <c r="Q1063" s="32" t="s">
        <v>15</v>
      </c>
      <c r="R1063" s="32" t="s">
        <v>15</v>
      </c>
      <c r="S1063" s="32" t="s">
        <v>15</v>
      </c>
      <c r="T1063" s="6" t="s">
        <v>1110</v>
      </c>
      <c r="U1063" s="6" t="s">
        <v>204</v>
      </c>
    </row>
    <row r="1064" spans="1:21" s="42" customFormat="1" x14ac:dyDescent="0.2">
      <c r="A1064" s="4" t="s">
        <v>1159</v>
      </c>
      <c r="B1064" s="4" t="s">
        <v>56</v>
      </c>
      <c r="C1064" s="33" t="s">
        <v>15</v>
      </c>
      <c r="D1064" s="5">
        <v>1.5610000000000001E-2</v>
      </c>
      <c r="E1064" s="5">
        <f>VLOOKUP(A1064,[2]Sheet1!$C$2:$K$41,3,FALSE)</f>
        <v>0.32472699999999999</v>
      </c>
      <c r="F1064" s="5">
        <f>VLOOKUP(A1064,[2]Sheet1!$C$2:$K$41,4,FALSE)</f>
        <v>2.9298000000000001E-2</v>
      </c>
      <c r="G1064" s="5">
        <f>VLOOKUP(A1064,[2]Sheet1!$C$2:$K$41,5,FALSE)</f>
        <v>1.9375E-2</v>
      </c>
      <c r="H1064" s="5">
        <f>VLOOKUP(A1064,[2]Sheet1!$C$2:$K$41,6,FALSE)</f>
        <v>0.66124099999999997</v>
      </c>
      <c r="I1064" s="5">
        <f>VLOOKUP(A1064,[2]Sheet1!$C$2:$K$41,7,FALSE)</f>
        <v>1.864E-2</v>
      </c>
      <c r="J1064" s="5">
        <v>0.276675</v>
      </c>
      <c r="K1064" s="5">
        <f>VLOOKUP(A1064,[2]Sheet1!$C$2:$K$41,9,FALSE)</f>
        <v>0.48196499999999998</v>
      </c>
      <c r="L1064" s="32" t="s">
        <v>15</v>
      </c>
      <c r="M1064" s="32" t="s">
        <v>60</v>
      </c>
      <c r="N1064" s="32" t="s">
        <v>15</v>
      </c>
      <c r="O1064" s="32" t="s">
        <v>15</v>
      </c>
      <c r="P1064" s="32" t="s">
        <v>60</v>
      </c>
      <c r="Q1064" s="32" t="s">
        <v>15</v>
      </c>
      <c r="R1064" s="32" t="s">
        <v>15</v>
      </c>
      <c r="S1064" s="32" t="s">
        <v>15</v>
      </c>
      <c r="T1064" s="6" t="s">
        <v>1106</v>
      </c>
      <c r="U1064" s="6" t="s">
        <v>204</v>
      </c>
    </row>
    <row r="1065" spans="1:21" s="42" customFormat="1" x14ac:dyDescent="0.2">
      <c r="A1065" s="4" t="s">
        <v>1160</v>
      </c>
      <c r="B1065" s="4" t="s">
        <v>56</v>
      </c>
      <c r="C1065" s="33" t="s">
        <v>15</v>
      </c>
      <c r="D1065" s="5">
        <v>1.133E-2</v>
      </c>
      <c r="E1065" s="5">
        <f>VLOOKUP(A1065,[3]Sheet1!$C$2:$K$65,3,FALSE)</f>
        <v>0.22364899999999999</v>
      </c>
      <c r="F1065" s="5">
        <f>VLOOKUP(A1065,[3]Sheet1!$C$2:$K$65,4,FALSE)</f>
        <v>2.9330999999999999E-2</v>
      </c>
      <c r="G1065" s="5">
        <f>VLOOKUP(A1065,[3]Sheet1!$C$2:$K$65,5,FALSE)</f>
        <v>2.9637E-2</v>
      </c>
      <c r="H1065" s="5">
        <f>VLOOKUP(A1065,[3]Sheet1!$C$2:$K$65,6,FALSE)</f>
        <v>0.229049</v>
      </c>
      <c r="I1065" s="5">
        <f>VLOOKUP(A1065,[3]Sheet1!$C$2:$K$65,7,FALSE)</f>
        <v>2.2443000000000001E-2</v>
      </c>
      <c r="J1065" s="5">
        <v>0.25528400000000001</v>
      </c>
      <c r="K1065" s="5">
        <f>VLOOKUP(A1065,[3]Sheet1!$C$2:$K$65,9,FALSE)</f>
        <v>0.47739599999999999</v>
      </c>
      <c r="L1065" s="32" t="s">
        <v>15</v>
      </c>
      <c r="M1065" s="32" t="s">
        <v>15</v>
      </c>
      <c r="N1065" s="32" t="s">
        <v>15</v>
      </c>
      <c r="O1065" s="32" t="s">
        <v>60</v>
      </c>
      <c r="P1065" s="32" t="s">
        <v>60</v>
      </c>
      <c r="Q1065" s="32" t="s">
        <v>60</v>
      </c>
      <c r="R1065" s="32" t="s">
        <v>15</v>
      </c>
      <c r="S1065" s="32" t="s">
        <v>15</v>
      </c>
      <c r="T1065" s="6" t="s">
        <v>1110</v>
      </c>
      <c r="U1065" s="6" t="s">
        <v>204</v>
      </c>
    </row>
    <row r="1066" spans="1:21" s="42" customFormat="1" x14ac:dyDescent="0.2">
      <c r="A1066" s="4" t="s">
        <v>1161</v>
      </c>
      <c r="B1066" s="4" t="s">
        <v>56</v>
      </c>
      <c r="C1066" s="33" t="s">
        <v>15</v>
      </c>
      <c r="D1066" s="5">
        <v>1.0580000000000001E-2</v>
      </c>
      <c r="E1066" s="5">
        <f>VLOOKUP(A1066,[3]Sheet1!$C$2:$K$65,3,FALSE)</f>
        <v>8.3443000000000003E-2</v>
      </c>
      <c r="F1066" s="5">
        <f>VLOOKUP(A1066,[3]Sheet1!$C$2:$K$65,4,FALSE)</f>
        <v>2.9246000000000001E-2</v>
      </c>
      <c r="G1066" s="5">
        <f>VLOOKUP(A1066,[3]Sheet1!$C$2:$K$65,5,FALSE)</f>
        <v>2.6169999999999999E-2</v>
      </c>
      <c r="H1066" s="5">
        <f>VLOOKUP(A1066,[3]Sheet1!$C$2:$K$65,6,FALSE)</f>
        <v>8.5242999999999999E-2</v>
      </c>
      <c r="I1066" s="5">
        <f>VLOOKUP(A1066,[3]Sheet1!$C$2:$K$65,7,FALSE)</f>
        <v>1.8457000000000001E-2</v>
      </c>
      <c r="J1066" s="5">
        <v>0.34687099999999998</v>
      </c>
      <c r="K1066" s="5">
        <f>VLOOKUP(A1066,[3]Sheet1!$C$2:$K$65,9,FALSE)</f>
        <v>0.47379900000000003</v>
      </c>
      <c r="L1066" s="32" t="s">
        <v>15</v>
      </c>
      <c r="M1066" s="32" t="s">
        <v>15</v>
      </c>
      <c r="N1066" s="32" t="s">
        <v>15</v>
      </c>
      <c r="O1066" s="32" t="s">
        <v>60</v>
      </c>
      <c r="P1066" s="32" t="s">
        <v>15</v>
      </c>
      <c r="Q1066" s="32" t="s">
        <v>15</v>
      </c>
      <c r="R1066" s="32" t="s">
        <v>15</v>
      </c>
      <c r="S1066" s="32" t="s">
        <v>15</v>
      </c>
      <c r="T1066" s="6" t="s">
        <v>1110</v>
      </c>
      <c r="U1066" s="6" t="s">
        <v>204</v>
      </c>
    </row>
    <row r="1067" spans="1:21" s="42" customFormat="1" x14ac:dyDescent="0.2">
      <c r="A1067" s="4" t="s">
        <v>1162</v>
      </c>
      <c r="B1067" s="4" t="s">
        <v>56</v>
      </c>
      <c r="C1067" s="33" t="s">
        <v>15</v>
      </c>
      <c r="D1067" s="5">
        <v>6.0610000000000004E-3</v>
      </c>
      <c r="E1067" s="5">
        <f>VLOOKUP(A1067,[2]Sheet1!$C$2:$K$41,3,FALSE)</f>
        <v>0.109391</v>
      </c>
      <c r="F1067" s="5">
        <f>VLOOKUP(A1067,[2]Sheet1!$C$2:$K$41,4,FALSE)</f>
        <v>2.9326000000000001E-2</v>
      </c>
      <c r="G1067" s="5">
        <f>VLOOKUP(A1067,[2]Sheet1!$C$2:$K$41,5,FALSE)</f>
        <v>1.4349000000000001E-2</v>
      </c>
      <c r="H1067" s="5">
        <f>VLOOKUP(A1067,[2]Sheet1!$C$2:$K$41,6,FALSE)</f>
        <v>0.118849</v>
      </c>
      <c r="I1067" s="5">
        <f>VLOOKUP(A1067,[2]Sheet1!$C$2:$K$41,7,FALSE)</f>
        <v>1.8338E-2</v>
      </c>
      <c r="J1067" s="5">
        <v>0.26942899999999997</v>
      </c>
      <c r="K1067" s="5">
        <f>VLOOKUP(A1067,[2]Sheet1!$C$2:$K$41,9,FALSE)</f>
        <v>0.49954799999999999</v>
      </c>
      <c r="L1067" s="32" t="s">
        <v>15</v>
      </c>
      <c r="M1067" s="32" t="s">
        <v>15</v>
      </c>
      <c r="N1067" s="32" t="s">
        <v>15</v>
      </c>
      <c r="O1067" s="32" t="s">
        <v>15</v>
      </c>
      <c r="P1067" s="32" t="s">
        <v>15</v>
      </c>
      <c r="Q1067" s="32" t="s">
        <v>15</v>
      </c>
      <c r="R1067" s="32" t="s">
        <v>15</v>
      </c>
      <c r="S1067" s="32" t="s">
        <v>60</v>
      </c>
      <c r="T1067" s="6" t="s">
        <v>1106</v>
      </c>
      <c r="U1067" s="6" t="s">
        <v>204</v>
      </c>
    </row>
    <row r="1068" spans="1:21" s="42" customFormat="1" x14ac:dyDescent="0.2">
      <c r="A1068" s="4" t="s">
        <v>1163</v>
      </c>
      <c r="B1068" s="4" t="s">
        <v>56</v>
      </c>
      <c r="C1068" s="33" t="s">
        <v>15</v>
      </c>
      <c r="D1068" s="5">
        <v>1.486E-2</v>
      </c>
      <c r="E1068" s="5">
        <f>VLOOKUP(A1068,[3]Sheet1!$C$2:$K$65,3,FALSE)</f>
        <v>3.9327000000000001E-2</v>
      </c>
      <c r="F1068" s="5">
        <f>VLOOKUP(A1068,[3]Sheet1!$C$2:$K$65,4,FALSE)</f>
        <v>2.9264999999999999E-2</v>
      </c>
      <c r="G1068" s="5">
        <f>VLOOKUP(A1068,[3]Sheet1!$C$2:$K$65,5,FALSE)</f>
        <v>1.6126000000000001E-2</v>
      </c>
      <c r="H1068" s="5">
        <f>VLOOKUP(A1068,[3]Sheet1!$C$2:$K$65,6,FALSE)</f>
        <v>4.4366000000000003E-2</v>
      </c>
      <c r="I1068" s="5">
        <f>VLOOKUP(A1068,[3]Sheet1!$C$2:$K$65,7,FALSE)</f>
        <v>1.6306000000000001E-2</v>
      </c>
      <c r="J1068" s="5">
        <v>0.35455999999999999</v>
      </c>
      <c r="K1068" s="5">
        <f>VLOOKUP(A1068,[3]Sheet1!$C$2:$K$65,9,FALSE)</f>
        <v>0.50390400000000002</v>
      </c>
      <c r="L1068" s="32" t="s">
        <v>15</v>
      </c>
      <c r="M1068" s="32" t="s">
        <v>15</v>
      </c>
      <c r="N1068" s="32" t="s">
        <v>15</v>
      </c>
      <c r="O1068" s="32" t="s">
        <v>15</v>
      </c>
      <c r="P1068" s="32" t="s">
        <v>15</v>
      </c>
      <c r="Q1068" s="32" t="s">
        <v>15</v>
      </c>
      <c r="R1068" s="32" t="s">
        <v>15</v>
      </c>
      <c r="S1068" s="32" t="s">
        <v>60</v>
      </c>
      <c r="T1068" s="6" t="s">
        <v>1132</v>
      </c>
      <c r="U1068" s="6" t="s">
        <v>204</v>
      </c>
    </row>
    <row r="1069" spans="1:21" s="42" customFormat="1" x14ac:dyDescent="0.2">
      <c r="A1069" s="4" t="s">
        <v>1164</v>
      </c>
      <c r="B1069" s="4" t="s">
        <v>14</v>
      </c>
      <c r="C1069" s="33" t="s">
        <v>15</v>
      </c>
      <c r="D1069" s="5">
        <v>8.9739999999999993E-3</v>
      </c>
      <c r="E1069" s="5">
        <f>VLOOKUP(A1069,[3]Sheet1!$C$2:$K$65,3,FALSE)</f>
        <v>0.13219500000000001</v>
      </c>
      <c r="F1069" s="5">
        <f>VLOOKUP(A1069,[3]Sheet1!$C$2:$K$65,4,FALSE)</f>
        <v>2.9399999999999999E-2</v>
      </c>
      <c r="G1069" s="5">
        <f>VLOOKUP(A1069,[3]Sheet1!$C$2:$K$65,5,FALSE)</f>
        <v>2.2180999999999999E-2</v>
      </c>
      <c r="H1069" s="5">
        <f>VLOOKUP(A1069,[3]Sheet1!$C$2:$K$65,6,FALSE)</f>
        <v>0.14252300000000001</v>
      </c>
      <c r="I1069" s="5">
        <f>VLOOKUP(A1069,[3]Sheet1!$C$2:$K$65,7,FALSE)</f>
        <v>2.1845E-2</v>
      </c>
      <c r="J1069" s="5">
        <v>0.268544</v>
      </c>
      <c r="K1069" s="5">
        <f>VLOOKUP(A1069,[3]Sheet1!$C$2:$K$65,9,FALSE)</f>
        <v>0.486153</v>
      </c>
      <c r="L1069" s="32" t="s">
        <v>15</v>
      </c>
      <c r="M1069" s="32" t="s">
        <v>15</v>
      </c>
      <c r="N1069" s="32" t="s">
        <v>15</v>
      </c>
      <c r="O1069" s="32" t="s">
        <v>60</v>
      </c>
      <c r="P1069" s="32" t="s">
        <v>15</v>
      </c>
      <c r="Q1069" s="32" t="s">
        <v>60</v>
      </c>
      <c r="R1069" s="32" t="s">
        <v>15</v>
      </c>
      <c r="S1069" s="32" t="s">
        <v>15</v>
      </c>
      <c r="T1069" s="6" t="s">
        <v>1110</v>
      </c>
      <c r="U1069" s="6" t="s">
        <v>204</v>
      </c>
    </row>
    <row r="1070" spans="1:21" s="42" customFormat="1" x14ac:dyDescent="0.2">
      <c r="A1070" s="4" t="s">
        <v>1165</v>
      </c>
      <c r="B1070" s="4" t="s">
        <v>14</v>
      </c>
      <c r="C1070" s="33" t="s">
        <v>15</v>
      </c>
      <c r="D1070" s="5">
        <v>6.1000000000000004E-3</v>
      </c>
      <c r="E1070" s="5">
        <f>VLOOKUP(A1070,[3]Sheet1!$C$2:$K$65,3,FALSE)</f>
        <v>0.22976199999999999</v>
      </c>
      <c r="F1070" s="5">
        <f>VLOOKUP(A1070,[3]Sheet1!$C$2:$K$65,4,FALSE)</f>
        <v>2.9271999999999999E-2</v>
      </c>
      <c r="G1070" s="5">
        <f>VLOOKUP(A1070,[3]Sheet1!$C$2:$K$65,5,FALSE)</f>
        <v>3.1075999999999999E-2</v>
      </c>
      <c r="H1070" s="5">
        <f>VLOOKUP(A1070,[3]Sheet1!$C$2:$K$65,6,FALSE)</f>
        <v>0.33929799999999999</v>
      </c>
      <c r="I1070" s="5">
        <f>VLOOKUP(A1070,[3]Sheet1!$C$2:$K$65,7,FALSE)</f>
        <v>2.2890000000000001E-2</v>
      </c>
      <c r="J1070" s="5">
        <v>0.33998299999999998</v>
      </c>
      <c r="K1070" s="5">
        <f>VLOOKUP(A1070,[3]Sheet1!$C$2:$K$65,9,FALSE)</f>
        <v>0.470364</v>
      </c>
      <c r="L1070" s="32" t="s">
        <v>15</v>
      </c>
      <c r="M1070" s="32" t="s">
        <v>60</v>
      </c>
      <c r="N1070" s="32" t="s">
        <v>15</v>
      </c>
      <c r="O1070" s="32" t="s">
        <v>60</v>
      </c>
      <c r="P1070" s="32" t="s">
        <v>60</v>
      </c>
      <c r="Q1070" s="32" t="s">
        <v>60</v>
      </c>
      <c r="R1070" s="32" t="s">
        <v>15</v>
      </c>
      <c r="S1070" s="32" t="s">
        <v>15</v>
      </c>
      <c r="T1070" s="6" t="s">
        <v>1110</v>
      </c>
      <c r="U1070" s="6" t="s">
        <v>204</v>
      </c>
    </row>
    <row r="1071" spans="1:21" s="42" customFormat="1" x14ac:dyDescent="0.2">
      <c r="A1071" s="4" t="s">
        <v>1166</v>
      </c>
      <c r="B1071" s="4" t="s">
        <v>56</v>
      </c>
      <c r="C1071" s="33" t="s">
        <v>15</v>
      </c>
      <c r="D1071" s="5">
        <v>7.6350000000000003E-3</v>
      </c>
      <c r="E1071" s="5">
        <f>VLOOKUP(A1071,[2]Sheet1!$C$2:$K$41,3,FALSE)</f>
        <v>6.2606999999999996E-2</v>
      </c>
      <c r="F1071" s="5">
        <f>VLOOKUP(A1071,[2]Sheet1!$C$2:$K$41,4,FALSE)</f>
        <v>2.9287000000000001E-2</v>
      </c>
      <c r="G1071" s="5">
        <f>VLOOKUP(A1071,[2]Sheet1!$C$2:$K$41,5,FALSE)</f>
        <v>1.4808E-2</v>
      </c>
      <c r="H1071" s="5">
        <f>VLOOKUP(A1071,[2]Sheet1!$C$2:$K$41,6,FALSE)</f>
        <v>5.6633999999999997E-2</v>
      </c>
      <c r="I1071" s="5">
        <f>VLOOKUP(A1071,[2]Sheet1!$C$2:$K$41,7,FALSE)</f>
        <v>1.7104999999999999E-2</v>
      </c>
      <c r="J1071" s="5">
        <v>0.32639499999999999</v>
      </c>
      <c r="K1071" s="5">
        <f>VLOOKUP(A1071,[2]Sheet1!$C$2:$K$41,9,FALSE)</f>
        <v>0.49639100000000003</v>
      </c>
      <c r="L1071" s="32" t="s">
        <v>15</v>
      </c>
      <c r="M1071" s="32" t="s">
        <v>15</v>
      </c>
      <c r="N1071" s="32" t="s">
        <v>15</v>
      </c>
      <c r="O1071" s="32" t="s">
        <v>15</v>
      </c>
      <c r="P1071" s="32" t="s">
        <v>15</v>
      </c>
      <c r="Q1071" s="32" t="s">
        <v>15</v>
      </c>
      <c r="R1071" s="32" t="s">
        <v>15</v>
      </c>
      <c r="S1071" s="32" t="s">
        <v>15</v>
      </c>
      <c r="T1071" s="6" t="s">
        <v>1106</v>
      </c>
      <c r="U1071" s="6" t="s">
        <v>204</v>
      </c>
    </row>
    <row r="1072" spans="1:21" s="42" customFormat="1" x14ac:dyDescent="0.2">
      <c r="A1072" s="4" t="s">
        <v>1167</v>
      </c>
      <c r="B1072" s="4" t="s">
        <v>56</v>
      </c>
      <c r="C1072" s="33" t="s">
        <v>15</v>
      </c>
      <c r="D1072" s="5">
        <v>4.6369999999999996E-3</v>
      </c>
      <c r="E1072" s="5">
        <f>VLOOKUP(A1072,[1]Edited!$B$2:$J$18,3,FALSE)</f>
        <v>9.4709000000000002E-2</v>
      </c>
      <c r="F1072" s="5">
        <f>VLOOKUP(A1072,[1]Edited!$B$2:$J$18,4,FALSE)</f>
        <v>2.9260000000000001E-2</v>
      </c>
      <c r="G1072" s="5">
        <f>VLOOKUP(A1072,[1]Edited!$B$2:$J$18,5,FALSE)</f>
        <v>2.1467E-2</v>
      </c>
      <c r="H1072" s="5">
        <f>VLOOKUP(A1072,[1]Edited!$B$2:$J$18,6,FALSE)</f>
        <v>0.10145</v>
      </c>
      <c r="I1072" s="5">
        <f>VLOOKUP(A1072,[1]Edited!$B$2:$J$18,7,FALSE)</f>
        <v>1.5263000000000001E-2</v>
      </c>
      <c r="J1072" s="5">
        <v>0.44559599999999999</v>
      </c>
      <c r="K1072" s="5">
        <f>VLOOKUP(A1072,[1]Edited!$B$2:$J$18,9,FALSE)</f>
        <v>0.46993099999999999</v>
      </c>
      <c r="L1072" s="32" t="s">
        <v>15</v>
      </c>
      <c r="M1072" s="32" t="s">
        <v>15</v>
      </c>
      <c r="N1072" s="32" t="s">
        <v>15</v>
      </c>
      <c r="O1072" s="32" t="s">
        <v>60</v>
      </c>
      <c r="P1072" s="32" t="s">
        <v>15</v>
      </c>
      <c r="Q1072" s="32" t="s">
        <v>15</v>
      </c>
      <c r="R1072" s="32" t="s">
        <v>15</v>
      </c>
      <c r="S1072" s="32" t="s">
        <v>15</v>
      </c>
      <c r="T1072" s="6" t="s">
        <v>1103</v>
      </c>
      <c r="U1072" s="6" t="s">
        <v>204</v>
      </c>
    </row>
    <row r="1073" spans="1:21" s="42" customFormat="1" x14ac:dyDescent="0.2">
      <c r="A1073" s="4" t="s">
        <v>1168</v>
      </c>
      <c r="B1073" s="4" t="s">
        <v>56</v>
      </c>
      <c r="C1073" s="33" t="s">
        <v>15</v>
      </c>
      <c r="D1073" s="5">
        <v>1.0959999999999999E-2</v>
      </c>
      <c r="E1073" s="5">
        <f>VLOOKUP(A1073,[3]Sheet1!$C$2:$K$65,3,FALSE)</f>
        <v>6.2225999999999997E-2</v>
      </c>
      <c r="F1073" s="5">
        <f>VLOOKUP(A1073,[3]Sheet1!$C$2:$K$65,4,FALSE)</f>
        <v>2.9325E-2</v>
      </c>
      <c r="G1073" s="5">
        <f>VLOOKUP(A1073,[3]Sheet1!$C$2:$K$65,5,FALSE)</f>
        <v>1.5504E-2</v>
      </c>
      <c r="H1073" s="5">
        <f>VLOOKUP(A1073,[3]Sheet1!$C$2:$K$65,6,FALSE)</f>
        <v>4.6577E-2</v>
      </c>
      <c r="I1073" s="5">
        <f>VLOOKUP(A1073,[3]Sheet1!$C$2:$K$65,7,FALSE)</f>
        <v>1.4064999999999999E-2</v>
      </c>
      <c r="J1073" s="5">
        <v>0.42009200000000002</v>
      </c>
      <c r="K1073" s="5">
        <f>VLOOKUP(A1073,[3]Sheet1!$C$2:$K$65,9,FALSE)</f>
        <v>0.488786</v>
      </c>
      <c r="L1073" s="32" t="s">
        <v>15</v>
      </c>
      <c r="M1073" s="32" t="s">
        <v>15</v>
      </c>
      <c r="N1073" s="32" t="s">
        <v>15</v>
      </c>
      <c r="O1073" s="32" t="s">
        <v>15</v>
      </c>
      <c r="P1073" s="32" t="s">
        <v>15</v>
      </c>
      <c r="Q1073" s="32" t="s">
        <v>15</v>
      </c>
      <c r="R1073" s="32" t="s">
        <v>15</v>
      </c>
      <c r="S1073" s="32" t="s">
        <v>15</v>
      </c>
      <c r="T1073" s="6" t="s">
        <v>1132</v>
      </c>
      <c r="U1073" s="6" t="s">
        <v>204</v>
      </c>
    </row>
    <row r="1074" spans="1:21" s="42" customFormat="1" x14ac:dyDescent="0.2">
      <c r="A1074" s="4" t="s">
        <v>1169</v>
      </c>
      <c r="B1074" s="4" t="s">
        <v>56</v>
      </c>
      <c r="C1074" s="33" t="s">
        <v>15</v>
      </c>
      <c r="D1074" s="5">
        <v>1.026E-2</v>
      </c>
      <c r="E1074" s="5">
        <f>VLOOKUP(A1074,[1]Edited!$B$2:$J$18,3,FALSE)</f>
        <v>7.1485000000000007E-2</v>
      </c>
      <c r="F1074" s="5">
        <f>VLOOKUP(A1074,[1]Edited!$B$2:$J$18,4,FALSE)</f>
        <v>2.9401E-2</v>
      </c>
      <c r="G1074" s="5">
        <f>VLOOKUP(A1074,[1]Edited!$B$2:$J$18,5,FALSE)</f>
        <v>1.6590000000000001E-2</v>
      </c>
      <c r="H1074" s="5">
        <f>VLOOKUP(A1074,[1]Edited!$B$2:$J$18,6,FALSE)</f>
        <v>8.4144999999999998E-2</v>
      </c>
      <c r="I1074" s="5">
        <f>VLOOKUP(A1074,[1]Edited!$B$2:$J$18,7,FALSE)</f>
        <v>1.6466999999999999E-2</v>
      </c>
      <c r="J1074" s="5">
        <v>0.32519599999999999</v>
      </c>
      <c r="K1074" s="5">
        <f>VLOOKUP(A1074,[1]Edited!$B$2:$J$18,9,FALSE)</f>
        <v>0.48813000000000001</v>
      </c>
      <c r="L1074" s="32" t="s">
        <v>15</v>
      </c>
      <c r="M1074" s="32" t="s">
        <v>15</v>
      </c>
      <c r="N1074" s="32" t="s">
        <v>15</v>
      </c>
      <c r="O1074" s="32" t="s">
        <v>15</v>
      </c>
      <c r="P1074" s="32" t="s">
        <v>15</v>
      </c>
      <c r="Q1074" s="32" t="s">
        <v>15</v>
      </c>
      <c r="R1074" s="32" t="s">
        <v>15</v>
      </c>
      <c r="S1074" s="32" t="s">
        <v>15</v>
      </c>
      <c r="T1074" s="6" t="s">
        <v>1103</v>
      </c>
      <c r="U1074" s="6" t="s">
        <v>204</v>
      </c>
    </row>
    <row r="1075" spans="1:21" s="42" customFormat="1" x14ac:dyDescent="0.2">
      <c r="A1075" s="4" t="s">
        <v>1170</v>
      </c>
      <c r="B1075" s="4" t="s">
        <v>95</v>
      </c>
      <c r="C1075" s="33" t="s">
        <v>15</v>
      </c>
      <c r="D1075" s="5">
        <v>1.077E-2</v>
      </c>
      <c r="E1075" s="5">
        <f>VLOOKUP(A1075,[2]Sheet1!$C$2:$K$41,3,FALSE)</f>
        <v>0.29588500000000001</v>
      </c>
      <c r="F1075" s="5">
        <f>VLOOKUP(A1075,[2]Sheet1!$C$2:$K$41,4,FALSE)</f>
        <v>2.9399000000000002E-2</v>
      </c>
      <c r="G1075" s="5">
        <f>VLOOKUP(A1075,[2]Sheet1!$C$2:$K$41,5,FALSE)</f>
        <v>1.5771E-2</v>
      </c>
      <c r="H1075" s="5">
        <f>VLOOKUP(A1075,[2]Sheet1!$C$2:$K$41,6,FALSE)</f>
        <v>0.63113300000000006</v>
      </c>
      <c r="I1075" s="5">
        <f>VLOOKUP(A1075,[2]Sheet1!$C$2:$K$41,7,FALSE)</f>
        <v>2.0390999999999999E-2</v>
      </c>
      <c r="J1075" s="5">
        <v>0.20205500000000001</v>
      </c>
      <c r="K1075" s="5">
        <f>VLOOKUP(A1075,[2]Sheet1!$C$2:$K$41,9,FALSE)</f>
        <v>0.498444</v>
      </c>
      <c r="L1075" s="32" t="s">
        <v>15</v>
      </c>
      <c r="M1075" s="32" t="s">
        <v>60</v>
      </c>
      <c r="N1075" s="32" t="s">
        <v>15</v>
      </c>
      <c r="O1075" s="32" t="s">
        <v>15</v>
      </c>
      <c r="P1075" s="32" t="s">
        <v>60</v>
      </c>
      <c r="Q1075" s="32" t="s">
        <v>60</v>
      </c>
      <c r="R1075" s="32" t="s">
        <v>15</v>
      </c>
      <c r="S1075" s="32" t="s">
        <v>15</v>
      </c>
      <c r="T1075" s="6" t="s">
        <v>1106</v>
      </c>
      <c r="U1075" s="6" t="s">
        <v>204</v>
      </c>
    </row>
    <row r="1076" spans="1:21" s="42" customFormat="1" x14ac:dyDescent="0.2">
      <c r="A1076" s="4" t="s">
        <v>1171</v>
      </c>
      <c r="B1076" s="4" t="s">
        <v>95</v>
      </c>
      <c r="C1076" s="33" t="s">
        <v>15</v>
      </c>
      <c r="D1076" s="5">
        <v>6.4570000000000001E-3</v>
      </c>
      <c r="E1076" s="5">
        <f>VLOOKUP(A1076,[3]Sheet1!$C$2:$K$65,3,FALSE)</f>
        <v>0.26069999999999999</v>
      </c>
      <c r="F1076" s="5">
        <f>VLOOKUP(A1076,[3]Sheet1!$C$2:$K$65,4,FALSE)</f>
        <v>2.9256999999999998E-2</v>
      </c>
      <c r="G1076" s="5">
        <f>VLOOKUP(A1076,[3]Sheet1!$C$2:$K$65,5,FALSE)</f>
        <v>1.7443E-2</v>
      </c>
      <c r="H1076" s="5">
        <f>VLOOKUP(A1076,[3]Sheet1!$C$2:$K$65,6,FALSE)</f>
        <v>0.45302100000000001</v>
      </c>
      <c r="I1076" s="5">
        <f>VLOOKUP(A1076,[3]Sheet1!$C$2:$K$65,7,FALSE)</f>
        <v>2.3283000000000002E-2</v>
      </c>
      <c r="J1076" s="5">
        <v>0.17316200000000001</v>
      </c>
      <c r="K1076" s="5">
        <f>VLOOKUP(A1076,[3]Sheet1!$C$2:$K$65,9,FALSE)</f>
        <v>0.50324899999999995</v>
      </c>
      <c r="L1076" s="32" t="s">
        <v>15</v>
      </c>
      <c r="M1076" s="32" t="s">
        <v>60</v>
      </c>
      <c r="N1076" s="32" t="s">
        <v>15</v>
      </c>
      <c r="O1076" s="32" t="s">
        <v>15</v>
      </c>
      <c r="P1076" s="32" t="s">
        <v>60</v>
      </c>
      <c r="Q1076" s="32" t="s">
        <v>60</v>
      </c>
      <c r="R1076" s="32" t="s">
        <v>15</v>
      </c>
      <c r="S1076" s="32" t="s">
        <v>60</v>
      </c>
      <c r="T1076" s="6" t="s">
        <v>1114</v>
      </c>
      <c r="U1076" s="6" t="s">
        <v>204</v>
      </c>
    </row>
    <row r="1077" spans="1:21" s="42" customFormat="1" x14ac:dyDescent="0.2">
      <c r="A1077" s="4" t="s">
        <v>1172</v>
      </c>
      <c r="B1077" s="4" t="s">
        <v>95</v>
      </c>
      <c r="C1077" s="33" t="s">
        <v>15</v>
      </c>
      <c r="D1077" s="5">
        <v>5.7999999999999996E-3</v>
      </c>
      <c r="E1077" s="5">
        <f>VLOOKUP(A1077,[3]Sheet1!$C$2:$K$65,3,FALSE)</f>
        <v>4.0001000000000002E-2</v>
      </c>
      <c r="F1077" s="5">
        <f>VLOOKUP(A1077,[3]Sheet1!$C$2:$K$65,4,FALSE)</f>
        <v>2.9381999999999998E-2</v>
      </c>
      <c r="G1077" s="5">
        <f>VLOOKUP(A1077,[3]Sheet1!$C$2:$K$65,5,FALSE)</f>
        <v>1.3285999999999999E-2</v>
      </c>
      <c r="H1077" s="5">
        <f>VLOOKUP(A1077,[3]Sheet1!$C$2:$K$65,6,FALSE)</f>
        <v>3.5250999999999998E-2</v>
      </c>
      <c r="I1077" s="5">
        <f>VLOOKUP(A1077,[3]Sheet1!$C$2:$K$65,7,FALSE)</f>
        <v>1.3835999999999999E-2</v>
      </c>
      <c r="J1077" s="5">
        <v>0.40147699999999997</v>
      </c>
      <c r="K1077" s="5">
        <f>VLOOKUP(A1077,[3]Sheet1!$C$2:$K$65,9,FALSE)</f>
        <v>0.48664000000000002</v>
      </c>
      <c r="L1077" s="32" t="s">
        <v>15</v>
      </c>
      <c r="M1077" s="32" t="s">
        <v>15</v>
      </c>
      <c r="N1077" s="32" t="s">
        <v>15</v>
      </c>
      <c r="O1077" s="32" t="s">
        <v>15</v>
      </c>
      <c r="P1077" s="32" t="s">
        <v>15</v>
      </c>
      <c r="Q1077" s="32" t="s">
        <v>15</v>
      </c>
      <c r="R1077" s="32" t="s">
        <v>15</v>
      </c>
      <c r="S1077" s="32" t="s">
        <v>15</v>
      </c>
      <c r="T1077" s="6" t="s">
        <v>1132</v>
      </c>
      <c r="U1077" s="6" t="s">
        <v>204</v>
      </c>
    </row>
    <row r="1078" spans="1:21" s="42" customFormat="1" x14ac:dyDescent="0.2">
      <c r="A1078" s="4" t="s">
        <v>1173</v>
      </c>
      <c r="B1078" s="4" t="s">
        <v>14</v>
      </c>
      <c r="C1078" s="33" t="s">
        <v>15</v>
      </c>
      <c r="D1078" s="5">
        <v>1.009E-2</v>
      </c>
      <c r="E1078" s="5">
        <f>VLOOKUP(A1078,[3]Sheet1!$C$2:$K$65,3,FALSE)</f>
        <v>0.16086400000000001</v>
      </c>
      <c r="F1078" s="5">
        <f>VLOOKUP(A1078,[3]Sheet1!$C$2:$K$65,4,FALSE)</f>
        <v>2.9381999999999998E-2</v>
      </c>
      <c r="G1078" s="5">
        <f>VLOOKUP(A1078,[3]Sheet1!$C$2:$K$65,5,FALSE)</f>
        <v>1.5146E-2</v>
      </c>
      <c r="H1078" s="5">
        <f>VLOOKUP(A1078,[3]Sheet1!$C$2:$K$65,6,FALSE)</f>
        <v>0.210537</v>
      </c>
      <c r="I1078" s="5">
        <f>VLOOKUP(A1078,[3]Sheet1!$C$2:$K$65,7,FALSE)</f>
        <v>1.8561999999999999E-2</v>
      </c>
      <c r="J1078" s="5">
        <v>0.24357500000000001</v>
      </c>
      <c r="K1078" s="5">
        <f>VLOOKUP(A1078,[3]Sheet1!$C$2:$K$65,9,FALSE)</f>
        <v>0.49618400000000001</v>
      </c>
      <c r="L1078" s="32" t="s">
        <v>15</v>
      </c>
      <c r="M1078" s="32" t="s">
        <v>15</v>
      </c>
      <c r="N1078" s="32" t="s">
        <v>15</v>
      </c>
      <c r="O1078" s="32" t="s">
        <v>15</v>
      </c>
      <c r="P1078" s="32" t="s">
        <v>60</v>
      </c>
      <c r="Q1078" s="32" t="s">
        <v>15</v>
      </c>
      <c r="R1078" s="32" t="s">
        <v>15</v>
      </c>
      <c r="S1078" s="32" t="s">
        <v>15</v>
      </c>
      <c r="T1078" s="6" t="s">
        <v>1114</v>
      </c>
      <c r="U1078" s="6" t="s">
        <v>204</v>
      </c>
    </row>
    <row r="1079" spans="1:21" s="42" customFormat="1" x14ac:dyDescent="0.2">
      <c r="A1079" s="4" t="s">
        <v>1174</v>
      </c>
      <c r="B1079" s="4" t="s">
        <v>56</v>
      </c>
      <c r="C1079" s="33" t="s">
        <v>15</v>
      </c>
      <c r="D1079" s="5">
        <v>8.2450000000000006E-3</v>
      </c>
      <c r="E1079" s="5">
        <f>VLOOKUP(A1079,[3]Sheet1!$C$2:$K$65,3,FALSE)</f>
        <v>0.135188</v>
      </c>
      <c r="F1079" s="5">
        <f>VLOOKUP(A1079,[3]Sheet1!$C$2:$K$65,4,FALSE)</f>
        <v>2.9257999999999999E-2</v>
      </c>
      <c r="G1079" s="5">
        <f>VLOOKUP(A1079,[3]Sheet1!$C$2:$K$65,5,FALSE)</f>
        <v>2.0846E-2</v>
      </c>
      <c r="H1079" s="5">
        <f>VLOOKUP(A1079,[3]Sheet1!$C$2:$K$65,6,FALSE)</f>
        <v>0.12468700000000001</v>
      </c>
      <c r="I1079" s="5">
        <f>VLOOKUP(A1079,[3]Sheet1!$C$2:$K$65,7,FALSE)</f>
        <v>1.7690000000000001E-2</v>
      </c>
      <c r="J1079" s="5">
        <v>0.29775299999999999</v>
      </c>
      <c r="K1079" s="5">
        <f>VLOOKUP(A1079,[3]Sheet1!$C$2:$K$65,9,FALSE)</f>
        <v>0.48419299999999998</v>
      </c>
      <c r="L1079" s="32" t="s">
        <v>15</v>
      </c>
      <c r="M1079" s="32" t="s">
        <v>15</v>
      </c>
      <c r="N1079" s="32" t="s">
        <v>15</v>
      </c>
      <c r="O1079" s="32" t="s">
        <v>60</v>
      </c>
      <c r="P1079" s="32" t="s">
        <v>15</v>
      </c>
      <c r="Q1079" s="32" t="s">
        <v>15</v>
      </c>
      <c r="R1079" s="32" t="s">
        <v>15</v>
      </c>
      <c r="S1079" s="32" t="s">
        <v>15</v>
      </c>
      <c r="T1079" s="6" t="s">
        <v>1132</v>
      </c>
      <c r="U1079" s="6" t="s">
        <v>204</v>
      </c>
    </row>
    <row r="1080" spans="1:21" s="42" customFormat="1" x14ac:dyDescent="0.2">
      <c r="A1080" s="4" t="s">
        <v>1175</v>
      </c>
      <c r="B1080" s="4" t="s">
        <v>220</v>
      </c>
      <c r="C1080" s="33" t="s">
        <v>15</v>
      </c>
      <c r="D1080" s="5">
        <v>1.4590000000000001E-2</v>
      </c>
      <c r="E1080" s="5">
        <f>VLOOKUP(A1080,[3]Sheet1!$C$2:$K$65,3,FALSE)</f>
        <v>0.106049</v>
      </c>
      <c r="F1080" s="5">
        <f>VLOOKUP(A1080,[3]Sheet1!$C$2:$K$65,4,FALSE)</f>
        <v>2.9353000000000001E-2</v>
      </c>
      <c r="G1080" s="5">
        <f>VLOOKUP(A1080,[3]Sheet1!$C$2:$K$65,5,FALSE)</f>
        <v>1.2463E-2</v>
      </c>
      <c r="H1080" s="5">
        <f>VLOOKUP(A1080,[3]Sheet1!$C$2:$K$65,6,FALSE)</f>
        <v>4.9549999999999997E-2</v>
      </c>
      <c r="I1080" s="5">
        <f>VLOOKUP(A1080,[3]Sheet1!$C$2:$K$65,7,FALSE)</f>
        <v>1.1018E-2</v>
      </c>
      <c r="J1080" s="5">
        <v>0.43129099999999998</v>
      </c>
      <c r="K1080" s="5">
        <f>VLOOKUP(A1080,[3]Sheet1!$C$2:$K$65,9,FALSE)</f>
        <v>0.49129499999999998</v>
      </c>
      <c r="L1080" s="32" t="s">
        <v>15</v>
      </c>
      <c r="M1080" s="32" t="s">
        <v>15</v>
      </c>
      <c r="N1080" s="32" t="s">
        <v>15</v>
      </c>
      <c r="O1080" s="32" t="s">
        <v>15</v>
      </c>
      <c r="P1080" s="32" t="s">
        <v>15</v>
      </c>
      <c r="Q1080" s="32" t="s">
        <v>15</v>
      </c>
      <c r="R1080" s="32" t="s">
        <v>15</v>
      </c>
      <c r="S1080" s="32" t="s">
        <v>15</v>
      </c>
      <c r="T1080" s="6" t="s">
        <v>1132</v>
      </c>
      <c r="U1080" s="6" t="s">
        <v>204</v>
      </c>
    </row>
    <row r="1081" spans="1:21" s="42" customFormat="1" x14ac:dyDescent="0.2">
      <c r="A1081" s="4" t="s">
        <v>1176</v>
      </c>
      <c r="B1081" s="4" t="s">
        <v>56</v>
      </c>
      <c r="C1081" s="33" t="s">
        <v>15</v>
      </c>
      <c r="D1081" s="5">
        <v>9.9640000000000006E-3</v>
      </c>
      <c r="E1081" s="5">
        <f>VLOOKUP(A1081,[2]Sheet1!$C$2:$K$41,3,FALSE)</f>
        <v>6.8212999999999996E-2</v>
      </c>
      <c r="F1081" s="5">
        <f>VLOOKUP(A1081,[2]Sheet1!$C$2:$K$41,4,FALSE)</f>
        <v>2.9329000000000001E-2</v>
      </c>
      <c r="G1081" s="5">
        <f>VLOOKUP(A1081,[2]Sheet1!$C$2:$K$41,5,FALSE)</f>
        <v>2.5801999999999999E-2</v>
      </c>
      <c r="H1081" s="5">
        <f>VLOOKUP(A1081,[2]Sheet1!$C$2:$K$41,6,FALSE)</f>
        <v>6.3242000000000007E-2</v>
      </c>
      <c r="I1081" s="5">
        <f>VLOOKUP(A1081,[2]Sheet1!$C$2:$K$41,7,FALSE)</f>
        <v>1.8780000000000002E-2</v>
      </c>
      <c r="J1081" s="5">
        <v>0.32777400000000001</v>
      </c>
      <c r="K1081" s="5">
        <f>VLOOKUP(A1081,[2]Sheet1!$C$2:$K$41,9,FALSE)</f>
        <v>0.47618300000000002</v>
      </c>
      <c r="L1081" s="32" t="s">
        <v>15</v>
      </c>
      <c r="M1081" s="32" t="s">
        <v>15</v>
      </c>
      <c r="N1081" s="32" t="s">
        <v>15</v>
      </c>
      <c r="O1081" s="32" t="s">
        <v>60</v>
      </c>
      <c r="P1081" s="32" t="s">
        <v>15</v>
      </c>
      <c r="Q1081" s="32" t="s">
        <v>15</v>
      </c>
      <c r="R1081" s="32" t="s">
        <v>15</v>
      </c>
      <c r="S1081" s="32" t="s">
        <v>15</v>
      </c>
      <c r="T1081" s="6" t="s">
        <v>1106</v>
      </c>
      <c r="U1081" s="6" t="s">
        <v>204</v>
      </c>
    </row>
    <row r="1082" spans="1:21" s="42" customFormat="1" x14ac:dyDescent="0.2">
      <c r="A1082" s="4" t="s">
        <v>1177</v>
      </c>
      <c r="B1082" s="4" t="s">
        <v>220</v>
      </c>
      <c r="C1082" s="33" t="s">
        <v>15</v>
      </c>
      <c r="D1082" s="5">
        <v>6.5120000000000004E-3</v>
      </c>
      <c r="E1082" s="5">
        <f>VLOOKUP(A1082,[3]Sheet1!$C$2:$K$65,3,FALSE)</f>
        <v>9.5226000000000005E-2</v>
      </c>
      <c r="F1082" s="5">
        <f>VLOOKUP(A1082,[3]Sheet1!$C$2:$K$65,4,FALSE)</f>
        <v>2.9340999999999999E-2</v>
      </c>
      <c r="G1082" s="5">
        <f>VLOOKUP(A1082,[3]Sheet1!$C$2:$K$65,5,FALSE)</f>
        <v>1.6864000000000001E-2</v>
      </c>
      <c r="H1082" s="5">
        <f>VLOOKUP(A1082,[3]Sheet1!$C$2:$K$65,6,FALSE)</f>
        <v>0.115355</v>
      </c>
      <c r="I1082" s="5">
        <f>VLOOKUP(A1082,[3]Sheet1!$C$2:$K$65,7,FALSE)</f>
        <v>1.8949000000000001E-2</v>
      </c>
      <c r="J1082" s="5">
        <v>0.39133299999999999</v>
      </c>
      <c r="K1082" s="5">
        <f>VLOOKUP(A1082,[3]Sheet1!$C$2:$K$65,9,FALSE)</f>
        <v>0.48663000000000001</v>
      </c>
      <c r="L1082" s="32" t="s">
        <v>15</v>
      </c>
      <c r="M1082" s="32" t="s">
        <v>15</v>
      </c>
      <c r="N1082" s="32" t="s">
        <v>15</v>
      </c>
      <c r="O1082" s="32" t="s">
        <v>15</v>
      </c>
      <c r="P1082" s="32" t="s">
        <v>15</v>
      </c>
      <c r="Q1082" s="32" t="s">
        <v>15</v>
      </c>
      <c r="R1082" s="32" t="s">
        <v>15</v>
      </c>
      <c r="S1082" s="32" t="s">
        <v>15</v>
      </c>
      <c r="T1082" s="6" t="s">
        <v>1110</v>
      </c>
      <c r="U1082" s="6" t="s">
        <v>204</v>
      </c>
    </row>
    <row r="1083" spans="1:21" s="42" customFormat="1" x14ac:dyDescent="0.2">
      <c r="A1083" s="4" t="s">
        <v>1178</v>
      </c>
      <c r="B1083" s="4" t="s">
        <v>95</v>
      </c>
      <c r="C1083" s="33" t="s">
        <v>15</v>
      </c>
      <c r="D1083" s="5">
        <v>5.6870000000000002E-3</v>
      </c>
      <c r="E1083" s="5">
        <f>VLOOKUP(A1083,[3]Sheet1!$C$2:$K$65,3,FALSE)</f>
        <v>0.10839799999999999</v>
      </c>
      <c r="F1083" s="5">
        <f>VLOOKUP(A1083,[3]Sheet1!$C$2:$K$65,4,FALSE)</f>
        <v>2.9259E-2</v>
      </c>
      <c r="G1083" s="5">
        <f>VLOOKUP(A1083,[3]Sheet1!$C$2:$K$65,5,FALSE)</f>
        <v>1.7083999999999998E-2</v>
      </c>
      <c r="H1083" s="5">
        <f>VLOOKUP(A1083,[3]Sheet1!$C$2:$K$65,6,FALSE)</f>
        <v>0.112695</v>
      </c>
      <c r="I1083" s="5">
        <f>VLOOKUP(A1083,[3]Sheet1!$C$2:$K$65,7,FALSE)</f>
        <v>1.3715E-2</v>
      </c>
      <c r="J1083" s="5">
        <v>0.42147499999999999</v>
      </c>
      <c r="K1083" s="5">
        <f>VLOOKUP(A1083,[3]Sheet1!$C$2:$K$65,9,FALSE)</f>
        <v>0.47700500000000001</v>
      </c>
      <c r="L1083" s="32" t="s">
        <v>15</v>
      </c>
      <c r="M1083" s="32" t="s">
        <v>15</v>
      </c>
      <c r="N1083" s="32" t="s">
        <v>15</v>
      </c>
      <c r="O1083" s="32" t="s">
        <v>15</v>
      </c>
      <c r="P1083" s="32" t="s">
        <v>15</v>
      </c>
      <c r="Q1083" s="32" t="s">
        <v>15</v>
      </c>
      <c r="R1083" s="32" t="s">
        <v>15</v>
      </c>
      <c r="S1083" s="32" t="s">
        <v>15</v>
      </c>
      <c r="T1083" s="6" t="s">
        <v>1132</v>
      </c>
      <c r="U1083" s="6" t="s">
        <v>204</v>
      </c>
    </row>
    <row r="1084" spans="1:21" s="42" customFormat="1" x14ac:dyDescent="0.2">
      <c r="A1084" s="4" t="s">
        <v>1179</v>
      </c>
      <c r="B1084" s="4" t="s">
        <v>220</v>
      </c>
      <c r="C1084" s="33" t="s">
        <v>15</v>
      </c>
      <c r="D1084" s="5">
        <v>1.17E-2</v>
      </c>
      <c r="E1084" s="5">
        <f>VLOOKUP(A1084,[3]Sheet1!$C$2:$K$65,3,FALSE)</f>
        <v>3.8129000000000003E-2</v>
      </c>
      <c r="F1084" s="5">
        <f>VLOOKUP(A1084,[3]Sheet1!$C$2:$K$65,4,FALSE)</f>
        <v>2.9294000000000001E-2</v>
      </c>
      <c r="G1084" s="5">
        <f>VLOOKUP(A1084,[3]Sheet1!$C$2:$K$65,5,FALSE)</f>
        <v>2.8999E-2</v>
      </c>
      <c r="H1084" s="5">
        <f>VLOOKUP(A1084,[3]Sheet1!$C$2:$K$65,6,FALSE)</f>
        <v>3.1165000000000002E-2</v>
      </c>
      <c r="I1084" s="5">
        <f>VLOOKUP(A1084,[3]Sheet1!$C$2:$K$65,7,FALSE)</f>
        <v>2.3314000000000001E-2</v>
      </c>
      <c r="J1084" s="5">
        <v>0.36955900000000003</v>
      </c>
      <c r="K1084" s="5">
        <f>VLOOKUP(A1084,[3]Sheet1!$C$2:$K$65,9,FALSE)</f>
        <v>0.471107</v>
      </c>
      <c r="L1084" s="32" t="s">
        <v>15</v>
      </c>
      <c r="M1084" s="32" t="s">
        <v>15</v>
      </c>
      <c r="N1084" s="32" t="s">
        <v>15</v>
      </c>
      <c r="O1084" s="32" t="s">
        <v>60</v>
      </c>
      <c r="P1084" s="32" t="s">
        <v>15</v>
      </c>
      <c r="Q1084" s="32" t="s">
        <v>60</v>
      </c>
      <c r="R1084" s="32" t="s">
        <v>15</v>
      </c>
      <c r="S1084" s="32" t="s">
        <v>15</v>
      </c>
      <c r="T1084" s="6" t="s">
        <v>1110</v>
      </c>
      <c r="U1084" s="6" t="s">
        <v>204</v>
      </c>
    </row>
    <row r="1085" spans="1:21" s="42" customFormat="1" x14ac:dyDescent="0.2">
      <c r="A1085" s="4" t="s">
        <v>1180</v>
      </c>
      <c r="B1085" s="4" t="s">
        <v>95</v>
      </c>
      <c r="C1085" s="33" t="s">
        <v>15</v>
      </c>
      <c r="D1085" s="5">
        <v>5.653E-3</v>
      </c>
      <c r="E1085" s="5">
        <f>VLOOKUP(A1085,[3]Sheet1!$C$2:$K$65,3,FALSE)</f>
        <v>0.215563</v>
      </c>
      <c r="F1085" s="5">
        <f>VLOOKUP(A1085,[3]Sheet1!$C$2:$K$65,4,FALSE)</f>
        <v>2.9361000000000002E-2</v>
      </c>
      <c r="G1085" s="5">
        <f>VLOOKUP(A1085,[3]Sheet1!$C$2:$K$65,5,FALSE)</f>
        <v>1.9421000000000001E-2</v>
      </c>
      <c r="H1085" s="5">
        <f>VLOOKUP(A1085,[3]Sheet1!$C$2:$K$65,6,FALSE)</f>
        <v>0.201352</v>
      </c>
      <c r="I1085" s="5">
        <f>VLOOKUP(A1085,[3]Sheet1!$C$2:$K$65,7,FALSE)</f>
        <v>2.5464000000000001E-2</v>
      </c>
      <c r="J1085" s="5">
        <v>0.221909</v>
      </c>
      <c r="K1085" s="5">
        <f>VLOOKUP(A1085,[3]Sheet1!$C$2:$K$65,9,FALSE)</f>
        <v>0.49713499999999999</v>
      </c>
      <c r="L1085" s="32" t="s">
        <v>15</v>
      </c>
      <c r="M1085" s="32" t="s">
        <v>15</v>
      </c>
      <c r="N1085" s="32" t="s">
        <v>15</v>
      </c>
      <c r="O1085" s="32" t="s">
        <v>15</v>
      </c>
      <c r="P1085" s="32" t="s">
        <v>60</v>
      </c>
      <c r="Q1085" s="32" t="s">
        <v>60</v>
      </c>
      <c r="R1085" s="32" t="s">
        <v>15</v>
      </c>
      <c r="S1085" s="32" t="s">
        <v>15</v>
      </c>
      <c r="T1085" s="6" t="s">
        <v>1110</v>
      </c>
      <c r="U1085" s="6" t="s">
        <v>204</v>
      </c>
    </row>
    <row r="1086" spans="1:21" s="42" customFormat="1" x14ac:dyDescent="0.2">
      <c r="A1086" s="4" t="s">
        <v>1181</v>
      </c>
      <c r="B1086" s="4" t="s">
        <v>220</v>
      </c>
      <c r="C1086" s="33" t="s">
        <v>15</v>
      </c>
      <c r="D1086" s="5">
        <v>1.1560000000000001E-2</v>
      </c>
      <c r="E1086" s="5">
        <f>VLOOKUP(A1086,[3]Sheet1!$C$2:$K$65,3,FALSE)</f>
        <v>0.11532299999999999</v>
      </c>
      <c r="F1086" s="5">
        <f>VLOOKUP(A1086,[3]Sheet1!$C$2:$K$65,4,FALSE)</f>
        <v>2.9350999999999999E-2</v>
      </c>
      <c r="G1086" s="5">
        <f>VLOOKUP(A1086,[3]Sheet1!$C$2:$K$65,5,FALSE)</f>
        <v>2.0022000000000002E-2</v>
      </c>
      <c r="H1086" s="5">
        <f>VLOOKUP(A1086,[3]Sheet1!$C$2:$K$65,6,FALSE)</f>
        <v>0.107478</v>
      </c>
      <c r="I1086" s="5">
        <f>VLOOKUP(A1086,[3]Sheet1!$C$2:$K$65,7,FALSE)</f>
        <v>2.1302000000000001E-2</v>
      </c>
      <c r="J1086" s="5">
        <v>0.24749099999999999</v>
      </c>
      <c r="K1086" s="5">
        <f>VLOOKUP(A1086,[3]Sheet1!$C$2:$K$65,9,FALSE)</f>
        <v>0.51010900000000003</v>
      </c>
      <c r="L1086" s="32" t="s">
        <v>15</v>
      </c>
      <c r="M1086" s="32" t="s">
        <v>15</v>
      </c>
      <c r="N1086" s="32" t="s">
        <v>15</v>
      </c>
      <c r="O1086" s="32" t="s">
        <v>60</v>
      </c>
      <c r="P1086" s="32" t="s">
        <v>15</v>
      </c>
      <c r="Q1086" s="32" t="s">
        <v>60</v>
      </c>
      <c r="R1086" s="32" t="s">
        <v>15</v>
      </c>
      <c r="S1086" s="32" t="s">
        <v>60</v>
      </c>
      <c r="T1086" s="6" t="s">
        <v>1110</v>
      </c>
      <c r="U1086" s="6" t="s">
        <v>204</v>
      </c>
    </row>
    <row r="1087" spans="1:21" s="42" customFormat="1" x14ac:dyDescent="0.2">
      <c r="A1087" s="4" t="s">
        <v>1182</v>
      </c>
      <c r="B1087" s="4" t="s">
        <v>56</v>
      </c>
      <c r="C1087" s="33" t="s">
        <v>15</v>
      </c>
      <c r="D1087" s="5">
        <v>6.0359999999999997E-3</v>
      </c>
      <c r="E1087" s="5">
        <f>VLOOKUP(A1087,[3]Sheet1!$C$2:$K$65,3,FALSE)</f>
        <v>5.3155000000000001E-2</v>
      </c>
      <c r="F1087" s="5">
        <f>VLOOKUP(A1087,[3]Sheet1!$C$2:$K$65,4,FALSE)</f>
        <v>2.9342E-2</v>
      </c>
      <c r="G1087" s="5">
        <f>VLOOKUP(A1087,[3]Sheet1!$C$2:$K$65,5,FALSE)</f>
        <v>1.2303E-2</v>
      </c>
      <c r="H1087" s="5">
        <f>VLOOKUP(A1087,[3]Sheet1!$C$2:$K$65,6,FALSE)</f>
        <v>3.7303000000000003E-2</v>
      </c>
      <c r="I1087" s="5">
        <f>VLOOKUP(A1087,[3]Sheet1!$C$2:$K$65,7,FALSE)</f>
        <v>1.2871E-2</v>
      </c>
      <c r="J1087" s="5">
        <v>0.33490900000000001</v>
      </c>
      <c r="K1087" s="5">
        <f>VLOOKUP(A1087,[3]Sheet1!$C$2:$K$65,9,FALSE)</f>
        <v>0.49912000000000001</v>
      </c>
      <c r="L1087" s="32" t="s">
        <v>15</v>
      </c>
      <c r="M1087" s="32" t="s">
        <v>15</v>
      </c>
      <c r="N1087" s="32" t="s">
        <v>15</v>
      </c>
      <c r="O1087" s="32" t="s">
        <v>15</v>
      </c>
      <c r="P1087" s="32" t="s">
        <v>15</v>
      </c>
      <c r="Q1087" s="32" t="s">
        <v>15</v>
      </c>
      <c r="R1087" s="32" t="s">
        <v>15</v>
      </c>
      <c r="S1087" s="32" t="s">
        <v>60</v>
      </c>
      <c r="T1087" s="6" t="s">
        <v>1132</v>
      </c>
      <c r="U1087" s="6" t="s">
        <v>204</v>
      </c>
    </row>
    <row r="1088" spans="1:21" s="42" customFormat="1" x14ac:dyDescent="0.2">
      <c r="A1088" s="4" t="s">
        <v>1183</v>
      </c>
      <c r="B1088" s="4" t="s">
        <v>56</v>
      </c>
      <c r="C1088" s="33" t="s">
        <v>15</v>
      </c>
      <c r="D1088" s="5">
        <v>1.0869999999999999E-2</v>
      </c>
      <c r="E1088" s="5">
        <f>VLOOKUP(A1088,[3]Sheet1!$C$2:$K$65,3,FALSE)</f>
        <v>8.3798999999999998E-2</v>
      </c>
      <c r="F1088" s="5">
        <f>VLOOKUP(A1088,[3]Sheet1!$C$2:$K$65,4,FALSE)</f>
        <v>2.9347999999999999E-2</v>
      </c>
      <c r="G1088" s="5">
        <f>VLOOKUP(A1088,[3]Sheet1!$C$2:$K$65,5,FALSE)</f>
        <v>1.5092E-2</v>
      </c>
      <c r="H1088" s="5">
        <f>VLOOKUP(A1088,[3]Sheet1!$C$2:$K$65,6,FALSE)</f>
        <v>8.8537000000000005E-2</v>
      </c>
      <c r="I1088" s="5">
        <f>VLOOKUP(A1088,[3]Sheet1!$C$2:$K$65,7,FALSE)</f>
        <v>1.6441000000000001E-2</v>
      </c>
      <c r="J1088" s="5">
        <v>0.299012</v>
      </c>
      <c r="K1088" s="5">
        <f>VLOOKUP(A1088,[3]Sheet1!$C$2:$K$65,9,FALSE)</f>
        <v>0.49233199999999999</v>
      </c>
      <c r="L1088" s="32" t="s">
        <v>15</v>
      </c>
      <c r="M1088" s="32" t="s">
        <v>15</v>
      </c>
      <c r="N1088" s="32" t="s">
        <v>15</v>
      </c>
      <c r="O1088" s="32" t="s">
        <v>15</v>
      </c>
      <c r="P1088" s="32" t="s">
        <v>15</v>
      </c>
      <c r="Q1088" s="32" t="s">
        <v>15</v>
      </c>
      <c r="R1088" s="32" t="s">
        <v>15</v>
      </c>
      <c r="S1088" s="32" t="s">
        <v>15</v>
      </c>
      <c r="T1088" s="6" t="s">
        <v>1110</v>
      </c>
      <c r="U1088" s="6" t="s">
        <v>204</v>
      </c>
    </row>
    <row r="1089" spans="1:21" s="42" customFormat="1" x14ac:dyDescent="0.2">
      <c r="A1089" s="4" t="s">
        <v>1184</v>
      </c>
      <c r="B1089" s="4" t="s">
        <v>95</v>
      </c>
      <c r="C1089" s="33" t="s">
        <v>15</v>
      </c>
      <c r="D1089" s="5">
        <v>8.3649999999999992E-3</v>
      </c>
      <c r="E1089" s="5">
        <f>VLOOKUP(A1089,[4]Sheet1!$C$2:$K$49,3,FALSE)</f>
        <v>0.123862</v>
      </c>
      <c r="F1089" s="5">
        <f>VLOOKUP(A1089,[4]Sheet1!$C$2:$K$49,4,FALSE)</f>
        <v>2.9260000000000001E-2</v>
      </c>
      <c r="G1089" s="5">
        <f>VLOOKUP(A1089,[4]Sheet1!$C$2:$K$49,5,FALSE)</f>
        <v>1.7381000000000001E-2</v>
      </c>
      <c r="H1089" s="5">
        <f>VLOOKUP(A1089,[4]Sheet1!$C$2:$K$49,6,FALSE)</f>
        <v>0.11998200000000001</v>
      </c>
      <c r="I1089" s="5">
        <f>VLOOKUP(A1089,[4]Sheet1!$C$2:$K$49,7,FALSE)</f>
        <v>1.2779E-2</v>
      </c>
      <c r="J1089" s="5">
        <v>0.31448799999999999</v>
      </c>
      <c r="K1089" s="5">
        <f>VLOOKUP(A1089,[4]Sheet1!$C$2:$K$49,9,FALSE)</f>
        <v>0.48203099999999999</v>
      </c>
      <c r="L1089" s="32" t="s">
        <v>15</v>
      </c>
      <c r="M1089" s="32" t="s">
        <v>15</v>
      </c>
      <c r="N1089" s="32" t="s">
        <v>15</v>
      </c>
      <c r="O1089" s="32" t="s">
        <v>15</v>
      </c>
      <c r="P1089" s="32" t="s">
        <v>15</v>
      </c>
      <c r="Q1089" s="32" t="s">
        <v>15</v>
      </c>
      <c r="R1089" s="32" t="s">
        <v>15</v>
      </c>
      <c r="S1089" s="32" t="s">
        <v>15</v>
      </c>
      <c r="T1089" s="6" t="s">
        <v>1140</v>
      </c>
      <c r="U1089" s="6" t="s">
        <v>204</v>
      </c>
    </row>
    <row r="1090" spans="1:21" s="42" customFormat="1" x14ac:dyDescent="0.2">
      <c r="A1090" s="4" t="s">
        <v>1185</v>
      </c>
      <c r="B1090" s="4" t="s">
        <v>220</v>
      </c>
      <c r="C1090" s="33" t="s">
        <v>15</v>
      </c>
      <c r="D1090" s="5">
        <v>0.01</v>
      </c>
      <c r="E1090" s="5">
        <f>VLOOKUP(A1090,[3]Sheet1!$C$2:$K$65,3,FALSE)</f>
        <v>0.12973399999999999</v>
      </c>
      <c r="F1090" s="5">
        <f>VLOOKUP(A1090,[3]Sheet1!$C$2:$K$65,4,FALSE)</f>
        <v>2.9384E-2</v>
      </c>
      <c r="G1090" s="5">
        <f>VLOOKUP(A1090,[3]Sheet1!$C$2:$K$65,5,FALSE)</f>
        <v>1.7819000000000002E-2</v>
      </c>
      <c r="H1090" s="5">
        <f>VLOOKUP(A1090,[3]Sheet1!$C$2:$K$65,6,FALSE)</f>
        <v>0.11311300000000001</v>
      </c>
      <c r="I1090" s="5">
        <f>VLOOKUP(A1090,[3]Sheet1!$C$2:$K$65,7,FALSE)</f>
        <v>1.8667E-2</v>
      </c>
      <c r="J1090" s="5">
        <v>0.22894400000000001</v>
      </c>
      <c r="K1090" s="5">
        <f>VLOOKUP(A1090,[3]Sheet1!$C$2:$K$65,9,FALSE)</f>
        <v>0.50793200000000005</v>
      </c>
      <c r="L1090" s="32" t="s">
        <v>15</v>
      </c>
      <c r="M1090" s="32" t="s">
        <v>15</v>
      </c>
      <c r="N1090" s="32" t="s">
        <v>15</v>
      </c>
      <c r="O1090" s="32" t="s">
        <v>15</v>
      </c>
      <c r="P1090" s="32" t="s">
        <v>15</v>
      </c>
      <c r="Q1090" s="32" t="s">
        <v>15</v>
      </c>
      <c r="R1090" s="32" t="s">
        <v>15</v>
      </c>
      <c r="S1090" s="32" t="s">
        <v>60</v>
      </c>
      <c r="T1090" s="6" t="s">
        <v>1110</v>
      </c>
      <c r="U1090" s="6" t="s">
        <v>204</v>
      </c>
    </row>
    <row r="1091" spans="1:21" s="42" customFormat="1" x14ac:dyDescent="0.2">
      <c r="A1091" s="4" t="s">
        <v>1186</v>
      </c>
      <c r="B1091" s="4" t="s">
        <v>56</v>
      </c>
      <c r="C1091" s="33" t="s">
        <v>15</v>
      </c>
      <c r="D1091" s="5">
        <v>0</v>
      </c>
      <c r="E1091" s="5">
        <f>VLOOKUP(A1091,[2]Sheet1!$C$2:$K$41,3,FALSE)</f>
        <v>0.20504</v>
      </c>
      <c r="F1091" s="5">
        <f>VLOOKUP(A1091,[2]Sheet1!$C$2:$K$41,4,FALSE)</f>
        <v>2.9321E-2</v>
      </c>
      <c r="G1091" s="5">
        <f>VLOOKUP(A1091,[2]Sheet1!$C$2:$K$41,5,FALSE)</f>
        <v>1.3627999999999999E-2</v>
      </c>
      <c r="H1091" s="5">
        <f>VLOOKUP(A1091,[2]Sheet1!$C$2:$K$41,6,FALSE)</f>
        <v>0.38406299999999999</v>
      </c>
      <c r="I1091" s="5">
        <f>VLOOKUP(A1091,[2]Sheet1!$C$2:$K$41,7,FALSE)</f>
        <v>1.7579000000000001E-2</v>
      </c>
      <c r="J1091" s="5">
        <v>0.27417000000000002</v>
      </c>
      <c r="K1091" s="5">
        <f>VLOOKUP(A1091,[2]Sheet1!$C$2:$K$41,9,FALSE)</f>
        <v>0.49618099999999998</v>
      </c>
      <c r="L1091" s="32" t="s">
        <v>15</v>
      </c>
      <c r="M1091" s="32" t="s">
        <v>15</v>
      </c>
      <c r="N1091" s="32" t="s">
        <v>15</v>
      </c>
      <c r="O1091" s="32" t="s">
        <v>15</v>
      </c>
      <c r="P1091" s="32" t="s">
        <v>60</v>
      </c>
      <c r="Q1091" s="32" t="s">
        <v>15</v>
      </c>
      <c r="R1091" s="32" t="s">
        <v>15</v>
      </c>
      <c r="S1091" s="32" t="s">
        <v>15</v>
      </c>
      <c r="T1091" s="6" t="s">
        <v>1106</v>
      </c>
      <c r="U1091" s="6" t="s">
        <v>204</v>
      </c>
    </row>
    <row r="1092" spans="1:21" s="42" customFormat="1" x14ac:dyDescent="0.2">
      <c r="A1092" s="4" t="s">
        <v>1187</v>
      </c>
      <c r="B1092" s="4" t="s">
        <v>56</v>
      </c>
      <c r="C1092" s="33" t="s">
        <v>15</v>
      </c>
      <c r="D1092" s="5">
        <v>8.0440000000000008E-3</v>
      </c>
      <c r="E1092" s="5">
        <f>VLOOKUP(A1092,[2]Sheet1!$C$2:$K$41,3,FALSE)</f>
        <v>0.112775</v>
      </c>
      <c r="F1092" s="5">
        <f>VLOOKUP(A1092,[2]Sheet1!$C$2:$K$41,4,FALSE)</f>
        <v>2.9349E-2</v>
      </c>
      <c r="G1092" s="5">
        <f>VLOOKUP(A1092,[2]Sheet1!$C$2:$K$41,5,FALSE)</f>
        <v>2.4726999999999999E-2</v>
      </c>
      <c r="H1092" s="5">
        <f>VLOOKUP(A1092,[2]Sheet1!$C$2:$K$41,6,FALSE)</f>
        <v>0.115866</v>
      </c>
      <c r="I1092" s="5">
        <f>VLOOKUP(A1092,[2]Sheet1!$C$2:$K$41,7,FALSE)</f>
        <v>1.8931E-2</v>
      </c>
      <c r="J1092" s="5">
        <v>0.35122300000000001</v>
      </c>
      <c r="K1092" s="5">
        <f>VLOOKUP(A1092,[2]Sheet1!$C$2:$K$41,9,FALSE)</f>
        <v>0.473966</v>
      </c>
      <c r="L1092" s="32" t="s">
        <v>15</v>
      </c>
      <c r="M1092" s="32" t="s">
        <v>15</v>
      </c>
      <c r="N1092" s="32" t="s">
        <v>15</v>
      </c>
      <c r="O1092" s="32" t="s">
        <v>60</v>
      </c>
      <c r="P1092" s="32" t="s">
        <v>15</v>
      </c>
      <c r="Q1092" s="32" t="s">
        <v>15</v>
      </c>
      <c r="R1092" s="32" t="s">
        <v>15</v>
      </c>
      <c r="S1092" s="32" t="s">
        <v>15</v>
      </c>
      <c r="T1092" s="6" t="s">
        <v>1106</v>
      </c>
      <c r="U1092" s="6" t="s">
        <v>204</v>
      </c>
    </row>
    <row r="1093" spans="1:21" s="42" customFormat="1" x14ac:dyDescent="0.2">
      <c r="A1093" s="4" t="s">
        <v>1188</v>
      </c>
      <c r="B1093" s="4" t="s">
        <v>95</v>
      </c>
      <c r="C1093" s="33" t="s">
        <v>15</v>
      </c>
      <c r="D1093" s="5">
        <v>9.4269999999999996E-3</v>
      </c>
      <c r="E1093" s="5">
        <f>VLOOKUP(A1093,[3]Sheet1!$C$2:$K$65,3,FALSE)</f>
        <v>7.1249999999999994E-2</v>
      </c>
      <c r="F1093" s="5">
        <f>VLOOKUP(A1093,[3]Sheet1!$C$2:$K$65,4,FALSE)</f>
        <v>2.9343999999999999E-2</v>
      </c>
      <c r="G1093" s="5">
        <f>VLOOKUP(A1093,[3]Sheet1!$C$2:$K$65,5,FALSE)</f>
        <v>1.4791E-2</v>
      </c>
      <c r="H1093" s="5">
        <f>VLOOKUP(A1093,[3]Sheet1!$C$2:$K$65,6,FALSE)</f>
        <v>7.9676999999999998E-2</v>
      </c>
      <c r="I1093" s="5">
        <f>VLOOKUP(A1093,[3]Sheet1!$C$2:$K$65,7,FALSE)</f>
        <v>1.2201E-2</v>
      </c>
      <c r="J1093" s="5">
        <v>0.40758299999999997</v>
      </c>
      <c r="K1093" s="5">
        <f>VLOOKUP(A1093,[3]Sheet1!$C$2:$K$65,9,FALSE)</f>
        <v>0.48235800000000001</v>
      </c>
      <c r="L1093" s="32" t="s">
        <v>15</v>
      </c>
      <c r="M1093" s="32" t="s">
        <v>15</v>
      </c>
      <c r="N1093" s="32" t="s">
        <v>15</v>
      </c>
      <c r="O1093" s="32" t="s">
        <v>15</v>
      </c>
      <c r="P1093" s="32" t="s">
        <v>15</v>
      </c>
      <c r="Q1093" s="32" t="s">
        <v>15</v>
      </c>
      <c r="R1093" s="32" t="s">
        <v>15</v>
      </c>
      <c r="S1093" s="32" t="s">
        <v>15</v>
      </c>
      <c r="T1093" s="6" t="s">
        <v>1132</v>
      </c>
      <c r="U1093" s="6" t="s">
        <v>204</v>
      </c>
    </row>
    <row r="1094" spans="1:21" s="42" customFormat="1" x14ac:dyDescent="0.2">
      <c r="A1094" s="4" t="s">
        <v>1189</v>
      </c>
      <c r="B1094" s="4" t="s">
        <v>56</v>
      </c>
      <c r="C1094" s="33" t="s">
        <v>15</v>
      </c>
      <c r="D1094" s="5">
        <v>1.009E-2</v>
      </c>
      <c r="E1094" s="5">
        <f>VLOOKUP(A1094,[4]Sheet1!$C$2:$K$49,3,FALSE)</f>
        <v>0.183336</v>
      </c>
      <c r="F1094" s="5">
        <f>VLOOKUP(A1094,[4]Sheet1!$C$2:$K$49,4,FALSE)</f>
        <v>2.9009E-2</v>
      </c>
      <c r="G1094" s="5">
        <f>VLOOKUP(A1094,[4]Sheet1!$C$2:$K$49,5,FALSE)</f>
        <v>3.7465999999999999E-2</v>
      </c>
      <c r="H1094" s="5">
        <f>VLOOKUP(A1094,[4]Sheet1!$C$2:$K$49,6,FALSE)</f>
        <v>0.236954</v>
      </c>
      <c r="I1094" s="5">
        <f>VLOOKUP(A1094,[4]Sheet1!$C$2:$K$49,7,FALSE)</f>
        <v>2.1985999999999999E-2</v>
      </c>
      <c r="J1094" s="5">
        <v>0.40227299999999999</v>
      </c>
      <c r="K1094" s="5">
        <f>VLOOKUP(A1094,[4]Sheet1!$C$2:$K$49,9,FALSE)</f>
        <v>0.45586700000000002</v>
      </c>
      <c r="L1094" s="32" t="s">
        <v>15</v>
      </c>
      <c r="M1094" s="32" t="s">
        <v>15</v>
      </c>
      <c r="N1094" s="32" t="s">
        <v>15</v>
      </c>
      <c r="O1094" s="32" t="s">
        <v>60</v>
      </c>
      <c r="P1094" s="32" t="s">
        <v>60</v>
      </c>
      <c r="Q1094" s="32" t="s">
        <v>60</v>
      </c>
      <c r="R1094" s="32" t="s">
        <v>15</v>
      </c>
      <c r="S1094" s="32" t="s">
        <v>15</v>
      </c>
      <c r="T1094" s="6" t="s">
        <v>1140</v>
      </c>
      <c r="U1094" s="6" t="s">
        <v>204</v>
      </c>
    </row>
    <row r="1095" spans="1:21" s="42" customFormat="1" x14ac:dyDescent="0.2">
      <c r="A1095" s="4" t="s">
        <v>1190</v>
      </c>
      <c r="B1095" s="4" t="s">
        <v>56</v>
      </c>
      <c r="C1095" s="33" t="s">
        <v>15</v>
      </c>
      <c r="D1095" s="5">
        <v>7.3400000000000002E-3</v>
      </c>
      <c r="E1095" s="5">
        <f>VLOOKUP(A1095,[2]Sheet1!$C$2:$K$41,3,FALSE)</f>
        <v>0.30321799999999999</v>
      </c>
      <c r="F1095" s="5">
        <f>VLOOKUP(A1095,[2]Sheet1!$C$2:$K$41,4,FALSE)</f>
        <v>2.9328E-2</v>
      </c>
      <c r="G1095" s="5">
        <f>VLOOKUP(A1095,[2]Sheet1!$C$2:$K$41,5,FALSE)</f>
        <v>1.7416999999999998E-2</v>
      </c>
      <c r="H1095" s="5">
        <f>VLOOKUP(A1095,[2]Sheet1!$C$2:$K$41,6,FALSE)</f>
        <v>0.64761899999999994</v>
      </c>
      <c r="I1095" s="5">
        <f>VLOOKUP(A1095,[2]Sheet1!$C$2:$K$41,7,FALSE)</f>
        <v>2.0902E-2</v>
      </c>
      <c r="J1095" s="5">
        <v>0.23594200000000001</v>
      </c>
      <c r="K1095" s="5">
        <f>VLOOKUP(A1095,[2]Sheet1!$C$2:$K$41,9,FALSE)</f>
        <v>0.49196000000000001</v>
      </c>
      <c r="L1095" s="32" t="s">
        <v>15</v>
      </c>
      <c r="M1095" s="32" t="s">
        <v>60</v>
      </c>
      <c r="N1095" s="32" t="s">
        <v>15</v>
      </c>
      <c r="O1095" s="32" t="s">
        <v>15</v>
      </c>
      <c r="P1095" s="32" t="s">
        <v>60</v>
      </c>
      <c r="Q1095" s="32" t="s">
        <v>60</v>
      </c>
      <c r="R1095" s="32" t="s">
        <v>15</v>
      </c>
      <c r="S1095" s="32" t="s">
        <v>15</v>
      </c>
      <c r="T1095" s="6" t="s">
        <v>1106</v>
      </c>
      <c r="U1095" s="6" t="s">
        <v>204</v>
      </c>
    </row>
    <row r="1096" spans="1:21" s="42" customFormat="1" x14ac:dyDescent="0.2">
      <c r="A1096" s="4" t="s">
        <v>1191</v>
      </c>
      <c r="B1096" s="4" t="s">
        <v>56</v>
      </c>
      <c r="C1096" s="33" t="s">
        <v>15</v>
      </c>
      <c r="D1096" s="5">
        <v>9.2630000000000004E-3</v>
      </c>
      <c r="E1096" s="5">
        <f>VLOOKUP(A1096,[1]Edited!$B$2:$J$18,3,FALSE)</f>
        <v>0.16017899999999999</v>
      </c>
      <c r="F1096" s="5">
        <f>VLOOKUP(A1096,[1]Edited!$B$2:$J$18,4,FALSE)</f>
        <v>2.9194000000000001E-2</v>
      </c>
      <c r="G1096" s="5">
        <f>VLOOKUP(A1096,[1]Edited!$B$2:$J$18,5,FALSE)</f>
        <v>1.7252E-2</v>
      </c>
      <c r="H1096" s="5">
        <f>VLOOKUP(A1096,[1]Edited!$B$2:$J$18,6,FALSE)</f>
        <v>0.16789499999999999</v>
      </c>
      <c r="I1096" s="5">
        <f>VLOOKUP(A1096,[1]Edited!$B$2:$J$18,7,FALSE)</f>
        <v>2.1219999999999999E-2</v>
      </c>
      <c r="J1096" s="5">
        <v>0.21514800000000001</v>
      </c>
      <c r="K1096" s="5">
        <f>VLOOKUP(A1096,[1]Edited!$B$2:$J$18,9,FALSE)</f>
        <v>0.50813299999999995</v>
      </c>
      <c r="L1096" s="32" t="s">
        <v>15</v>
      </c>
      <c r="M1096" s="32" t="s">
        <v>15</v>
      </c>
      <c r="N1096" s="32" t="s">
        <v>15</v>
      </c>
      <c r="O1096" s="32" t="s">
        <v>15</v>
      </c>
      <c r="P1096" s="32" t="s">
        <v>15</v>
      </c>
      <c r="Q1096" s="32" t="s">
        <v>60</v>
      </c>
      <c r="R1096" s="32" t="s">
        <v>15</v>
      </c>
      <c r="S1096" s="32" t="s">
        <v>60</v>
      </c>
      <c r="T1096" s="6" t="s">
        <v>1103</v>
      </c>
      <c r="U1096" s="6" t="s">
        <v>204</v>
      </c>
    </row>
    <row r="1097" spans="1:21" s="42" customFormat="1" x14ac:dyDescent="0.2">
      <c r="A1097" s="4" t="s">
        <v>1192</v>
      </c>
      <c r="B1097" s="4" t="s">
        <v>56</v>
      </c>
      <c r="C1097" s="33" t="s">
        <v>15</v>
      </c>
      <c r="D1097" s="5">
        <v>1.155E-2</v>
      </c>
      <c r="E1097" s="5">
        <f>VLOOKUP(A1097,[3]Sheet1!$C$2:$K$65,3,FALSE)</f>
        <v>4.4906000000000001E-2</v>
      </c>
      <c r="F1097" s="5">
        <f>VLOOKUP(A1097,[3]Sheet1!$C$2:$K$65,4,FALSE)</f>
        <v>2.9239999999999999E-2</v>
      </c>
      <c r="G1097" s="5">
        <f>VLOOKUP(A1097,[3]Sheet1!$C$2:$K$65,5,FALSE)</f>
        <v>1.9768999999999998E-2</v>
      </c>
      <c r="H1097" s="5">
        <f>VLOOKUP(A1097,[3]Sheet1!$C$2:$K$65,6,FALSE)</f>
        <v>2.7122E-2</v>
      </c>
      <c r="I1097" s="5">
        <f>VLOOKUP(A1097,[3]Sheet1!$C$2:$K$65,7,FALSE)</f>
        <v>1.8318000000000001E-2</v>
      </c>
      <c r="J1097" s="5">
        <v>0.34774899999999997</v>
      </c>
      <c r="K1097" s="5">
        <f>VLOOKUP(A1097,[3]Sheet1!$C$2:$K$65,9,FALSE)</f>
        <v>0.50510900000000003</v>
      </c>
      <c r="L1097" s="32" t="s">
        <v>15</v>
      </c>
      <c r="M1097" s="32" t="s">
        <v>15</v>
      </c>
      <c r="N1097" s="32" t="s">
        <v>15</v>
      </c>
      <c r="O1097" s="32" t="s">
        <v>15</v>
      </c>
      <c r="P1097" s="32" t="s">
        <v>15</v>
      </c>
      <c r="Q1097" s="32" t="s">
        <v>15</v>
      </c>
      <c r="R1097" s="32" t="s">
        <v>15</v>
      </c>
      <c r="S1097" s="32" t="s">
        <v>60</v>
      </c>
      <c r="T1097" s="6" t="s">
        <v>1132</v>
      </c>
      <c r="U1097" s="6" t="s">
        <v>204</v>
      </c>
    </row>
    <row r="1098" spans="1:21" s="42" customFormat="1" x14ac:dyDescent="0.2">
      <c r="A1098" s="4" t="s">
        <v>1193</v>
      </c>
      <c r="B1098" s="4" t="s">
        <v>56</v>
      </c>
      <c r="C1098" s="33" t="s">
        <v>15</v>
      </c>
      <c r="D1098" s="5">
        <v>1.9310000000000001E-2</v>
      </c>
      <c r="E1098" s="5">
        <f>VLOOKUP(A1098,[3]Sheet1!$C$2:$K$65,3,FALSE)</f>
        <v>6.3391000000000003E-2</v>
      </c>
      <c r="F1098" s="5">
        <f>VLOOKUP(A1098,[3]Sheet1!$C$2:$K$65,4,FALSE)</f>
        <v>2.9264999999999999E-2</v>
      </c>
      <c r="G1098" s="5">
        <f>VLOOKUP(A1098,[3]Sheet1!$C$2:$K$65,5,FALSE)</f>
        <v>1.2415000000000001E-2</v>
      </c>
      <c r="H1098" s="5">
        <f>VLOOKUP(A1098,[3]Sheet1!$C$2:$K$65,6,FALSE)</f>
        <v>5.7320999999999997E-2</v>
      </c>
      <c r="I1098" s="5">
        <f>VLOOKUP(A1098,[3]Sheet1!$C$2:$K$65,7,FALSE)</f>
        <v>1.3246000000000001E-2</v>
      </c>
      <c r="J1098" s="5">
        <v>0.41752</v>
      </c>
      <c r="K1098" s="5">
        <f>VLOOKUP(A1098,[3]Sheet1!$C$2:$K$65,9,FALSE)</f>
        <v>0.48795300000000003</v>
      </c>
      <c r="L1098" s="32" t="s">
        <v>15</v>
      </c>
      <c r="M1098" s="32" t="s">
        <v>15</v>
      </c>
      <c r="N1098" s="32" t="s">
        <v>15</v>
      </c>
      <c r="O1098" s="32" t="s">
        <v>15</v>
      </c>
      <c r="P1098" s="32" t="s">
        <v>15</v>
      </c>
      <c r="Q1098" s="32" t="s">
        <v>15</v>
      </c>
      <c r="R1098" s="32" t="s">
        <v>15</v>
      </c>
      <c r="S1098" s="32" t="s">
        <v>15</v>
      </c>
      <c r="T1098" s="6" t="s">
        <v>1132</v>
      </c>
      <c r="U1098" s="6" t="s">
        <v>204</v>
      </c>
    </row>
    <row r="1099" spans="1:21" s="42" customFormat="1" x14ac:dyDescent="0.2">
      <c r="A1099" s="4" t="s">
        <v>1194</v>
      </c>
      <c r="B1099" s="4" t="s">
        <v>56</v>
      </c>
      <c r="C1099" s="33" t="s">
        <v>15</v>
      </c>
      <c r="D1099" s="5">
        <v>1.095E-2</v>
      </c>
      <c r="E1099" s="5">
        <f>VLOOKUP(A1099,[3]Sheet1!$C$2:$K$65,3,FALSE)</f>
        <v>9.8627000000000006E-2</v>
      </c>
      <c r="F1099" s="5">
        <f>VLOOKUP(A1099,[3]Sheet1!$C$2:$K$65,4,FALSE)</f>
        <v>2.9316999999999999E-2</v>
      </c>
      <c r="G1099" s="5">
        <f>VLOOKUP(A1099,[3]Sheet1!$C$2:$K$65,5,FALSE)</f>
        <v>2.0084000000000001E-2</v>
      </c>
      <c r="H1099" s="5">
        <f>VLOOKUP(A1099,[3]Sheet1!$C$2:$K$65,6,FALSE)</f>
        <v>0.103491</v>
      </c>
      <c r="I1099" s="5">
        <f>VLOOKUP(A1099,[3]Sheet1!$C$2:$K$65,7,FALSE)</f>
        <v>1.4104999999999999E-2</v>
      </c>
      <c r="J1099" s="5">
        <v>0.46374199999999999</v>
      </c>
      <c r="K1099" s="5">
        <f>VLOOKUP(A1099,[3]Sheet1!$C$2:$K$65,9,FALSE)</f>
        <v>0.47214899999999999</v>
      </c>
      <c r="L1099" s="32" t="s">
        <v>15</v>
      </c>
      <c r="M1099" s="32" t="s">
        <v>15</v>
      </c>
      <c r="N1099" s="32" t="s">
        <v>15</v>
      </c>
      <c r="O1099" s="32" t="s">
        <v>60</v>
      </c>
      <c r="P1099" s="32" t="s">
        <v>15</v>
      </c>
      <c r="Q1099" s="32" t="s">
        <v>15</v>
      </c>
      <c r="R1099" s="32" t="s">
        <v>15</v>
      </c>
      <c r="S1099" s="32" t="s">
        <v>15</v>
      </c>
      <c r="T1099" s="6" t="s">
        <v>1110</v>
      </c>
      <c r="U1099" s="6" t="s">
        <v>204</v>
      </c>
    </row>
    <row r="1100" spans="1:21" s="42" customFormat="1" x14ac:dyDescent="0.2">
      <c r="A1100" s="4" t="s">
        <v>1195</v>
      </c>
      <c r="B1100" s="4" t="s">
        <v>56</v>
      </c>
      <c r="C1100" s="33" t="s">
        <v>15</v>
      </c>
      <c r="D1100" s="5">
        <v>5.934E-3</v>
      </c>
      <c r="E1100" s="5">
        <f>VLOOKUP(A1100,[3]Sheet1!$C$2:$K$65,3,FALSE)</f>
        <v>0.11020099999999999</v>
      </c>
      <c r="F1100" s="5">
        <f>VLOOKUP(A1100,[3]Sheet1!$C$2:$K$65,4,FALSE)</f>
        <v>2.9250999999999999E-2</v>
      </c>
      <c r="G1100" s="5">
        <f>VLOOKUP(A1100,[3]Sheet1!$C$2:$K$65,5,FALSE)</f>
        <v>1.9342999999999999E-2</v>
      </c>
      <c r="H1100" s="5">
        <f>VLOOKUP(A1100,[3]Sheet1!$C$2:$K$65,6,FALSE)</f>
        <v>4.99E-2</v>
      </c>
      <c r="I1100" s="5">
        <f>VLOOKUP(A1100,[3]Sheet1!$C$2:$K$65,7,FALSE)</f>
        <v>1.7478E-2</v>
      </c>
      <c r="J1100" s="5">
        <v>0.47006399999999998</v>
      </c>
      <c r="K1100" s="5">
        <f>VLOOKUP(A1100,[3]Sheet1!$C$2:$K$65,9,FALSE)</f>
        <v>0.48439199999999999</v>
      </c>
      <c r="L1100" s="32" t="s">
        <v>15</v>
      </c>
      <c r="M1100" s="32" t="s">
        <v>15</v>
      </c>
      <c r="N1100" s="32" t="s">
        <v>15</v>
      </c>
      <c r="O1100" s="32" t="s">
        <v>15</v>
      </c>
      <c r="P1100" s="32" t="s">
        <v>15</v>
      </c>
      <c r="Q1100" s="32" t="s">
        <v>15</v>
      </c>
      <c r="R1100" s="32" t="s">
        <v>15</v>
      </c>
      <c r="S1100" s="32" t="s">
        <v>15</v>
      </c>
      <c r="T1100" s="6" t="s">
        <v>1114</v>
      </c>
      <c r="U1100" s="6" t="s">
        <v>204</v>
      </c>
    </row>
    <row r="1101" spans="1:21" s="42" customFormat="1" x14ac:dyDescent="0.2">
      <c r="A1101" s="4" t="s">
        <v>1196</v>
      </c>
      <c r="B1101" s="4" t="s">
        <v>56</v>
      </c>
      <c r="C1101" s="33" t="s">
        <v>15</v>
      </c>
      <c r="D1101" s="5">
        <v>1.18E-2</v>
      </c>
      <c r="E1101" s="5">
        <f>VLOOKUP(A1101,[3]Sheet1!$C$2:$K$65,3,FALSE)</f>
        <v>5.5419000000000003E-2</v>
      </c>
      <c r="F1101" s="5">
        <f>VLOOKUP(A1101,[3]Sheet1!$C$2:$K$65,4,FALSE)</f>
        <v>2.9227E-2</v>
      </c>
      <c r="G1101" s="5">
        <f>VLOOKUP(A1101,[3]Sheet1!$C$2:$K$65,5,FALSE)</f>
        <v>1.9796999999999999E-2</v>
      </c>
      <c r="H1101" s="5">
        <f>VLOOKUP(A1101,[3]Sheet1!$C$2:$K$65,6,FALSE)</f>
        <v>6.3209000000000001E-2</v>
      </c>
      <c r="I1101" s="5">
        <f>VLOOKUP(A1101,[3]Sheet1!$C$2:$K$65,7,FALSE)</f>
        <v>2.2207999999999999E-2</v>
      </c>
      <c r="J1101" s="5">
        <v>0.33390999999999998</v>
      </c>
      <c r="K1101" s="5">
        <f>VLOOKUP(A1101,[3]Sheet1!$C$2:$K$65,9,FALSE)</f>
        <v>0.50745700000000005</v>
      </c>
      <c r="L1101" s="32" t="s">
        <v>15</v>
      </c>
      <c r="M1101" s="32" t="s">
        <v>15</v>
      </c>
      <c r="N1101" s="32" t="s">
        <v>15</v>
      </c>
      <c r="O1101" s="32" t="s">
        <v>15</v>
      </c>
      <c r="P1101" s="32" t="s">
        <v>15</v>
      </c>
      <c r="Q1101" s="32" t="s">
        <v>60</v>
      </c>
      <c r="R1101" s="32" t="s">
        <v>15</v>
      </c>
      <c r="S1101" s="32" t="s">
        <v>60</v>
      </c>
      <c r="T1101" s="6" t="s">
        <v>1114</v>
      </c>
      <c r="U1101" s="6" t="s">
        <v>204</v>
      </c>
    </row>
    <row r="1102" spans="1:21" s="42" customFormat="1" x14ac:dyDescent="0.2">
      <c r="A1102" s="4" t="s">
        <v>1197</v>
      </c>
      <c r="B1102" s="4" t="s">
        <v>95</v>
      </c>
      <c r="C1102" s="33" t="s">
        <v>15</v>
      </c>
      <c r="D1102" s="5">
        <v>1.391E-2</v>
      </c>
      <c r="E1102" s="5">
        <f>VLOOKUP(A1102,[4]Sheet1!$C$2:$K$49,3,FALSE)</f>
        <v>0.16677400000000001</v>
      </c>
      <c r="F1102" s="5">
        <f>VLOOKUP(A1102,[4]Sheet1!$C$2:$K$49,4,FALSE)</f>
        <v>2.9205999999999999E-2</v>
      </c>
      <c r="G1102" s="5">
        <f>VLOOKUP(A1102,[4]Sheet1!$C$2:$K$49,5,FALSE)</f>
        <v>3.354E-2</v>
      </c>
      <c r="H1102" s="5">
        <f>VLOOKUP(A1102,[4]Sheet1!$C$2:$K$49,6,FALSE)</f>
        <v>0.202351</v>
      </c>
      <c r="I1102" s="5">
        <f>VLOOKUP(A1102,[4]Sheet1!$C$2:$K$49,7,FALSE)</f>
        <v>2.1108999999999999E-2</v>
      </c>
      <c r="J1102" s="5">
        <v>0.49776399999999998</v>
      </c>
      <c r="K1102" s="5">
        <f>VLOOKUP(A1102,[4]Sheet1!$C$2:$K$49,9,FALSE)</f>
        <v>0.454569</v>
      </c>
      <c r="L1102" s="32" t="s">
        <v>15</v>
      </c>
      <c r="M1102" s="32" t="s">
        <v>15</v>
      </c>
      <c r="N1102" s="32" t="s">
        <v>15</v>
      </c>
      <c r="O1102" s="32" t="s">
        <v>60</v>
      </c>
      <c r="P1102" s="32" t="s">
        <v>60</v>
      </c>
      <c r="Q1102" s="32" t="s">
        <v>60</v>
      </c>
      <c r="R1102" s="32" t="s">
        <v>15</v>
      </c>
      <c r="S1102" s="32" t="s">
        <v>15</v>
      </c>
      <c r="T1102" s="6" t="s">
        <v>1140</v>
      </c>
      <c r="U1102" s="6" t="s">
        <v>204</v>
      </c>
    </row>
    <row r="1103" spans="1:21" s="42" customFormat="1" x14ac:dyDescent="0.2">
      <c r="A1103" s="4" t="s">
        <v>1198</v>
      </c>
      <c r="B1103" s="4" t="s">
        <v>95</v>
      </c>
      <c r="C1103" s="33" t="s">
        <v>15</v>
      </c>
      <c r="D1103" s="5">
        <v>9.2899999999999996E-3</v>
      </c>
      <c r="E1103" s="5">
        <f>VLOOKUP(A1103,[3]Sheet1!$C$2:$K$65,3,FALSE)</f>
        <v>0.30425600000000003</v>
      </c>
      <c r="F1103" s="5">
        <f>VLOOKUP(A1103,[3]Sheet1!$C$2:$K$65,4,FALSE)</f>
        <v>2.9295000000000002E-2</v>
      </c>
      <c r="G1103" s="5">
        <f>VLOOKUP(A1103,[3]Sheet1!$C$2:$K$65,5,FALSE)</f>
        <v>1.9300000000000001E-2</v>
      </c>
      <c r="H1103" s="5">
        <f>VLOOKUP(A1103,[3]Sheet1!$C$2:$K$65,6,FALSE)</f>
        <v>0.51435200000000003</v>
      </c>
      <c r="I1103" s="5">
        <f>VLOOKUP(A1103,[3]Sheet1!$C$2:$K$65,7,FALSE)</f>
        <v>2.2733E-2</v>
      </c>
      <c r="J1103" s="5">
        <v>0.141846</v>
      </c>
      <c r="K1103" s="5">
        <f>VLOOKUP(A1103,[3]Sheet1!$C$2:$K$65,9,FALSE)</f>
        <v>0.499612</v>
      </c>
      <c r="L1103" s="32" t="s">
        <v>15</v>
      </c>
      <c r="M1103" s="32" t="s">
        <v>60</v>
      </c>
      <c r="N1103" s="32" t="s">
        <v>15</v>
      </c>
      <c r="O1103" s="32" t="s">
        <v>15</v>
      </c>
      <c r="P1103" s="32" t="s">
        <v>60</v>
      </c>
      <c r="Q1103" s="32" t="s">
        <v>60</v>
      </c>
      <c r="R1103" s="32" t="s">
        <v>15</v>
      </c>
      <c r="S1103" s="32" t="s">
        <v>60</v>
      </c>
      <c r="T1103" s="6" t="s">
        <v>1110</v>
      </c>
      <c r="U1103" s="6" t="s">
        <v>204</v>
      </c>
    </row>
    <row r="1104" spans="1:21" s="42" customFormat="1" x14ac:dyDescent="0.2">
      <c r="A1104" s="4" t="s">
        <v>1199</v>
      </c>
      <c r="B1104" s="4" t="s">
        <v>95</v>
      </c>
      <c r="C1104" s="33" t="s">
        <v>15</v>
      </c>
      <c r="D1104" s="5">
        <v>1.2409999999999999E-2</v>
      </c>
      <c r="E1104" s="5">
        <f>VLOOKUP(A1104,[4]Sheet1!$C$2:$K$49,3,FALSE)</f>
        <v>7.1750999999999995E-2</v>
      </c>
      <c r="F1104" s="5">
        <f>VLOOKUP(A1104,[4]Sheet1!$C$2:$K$49,4,FALSE)</f>
        <v>2.9145999999999998E-2</v>
      </c>
      <c r="G1104" s="5">
        <f>VLOOKUP(A1104,[4]Sheet1!$C$2:$K$49,5,FALSE)</f>
        <v>1.1365E-2</v>
      </c>
      <c r="H1104" s="5">
        <f>VLOOKUP(A1104,[4]Sheet1!$C$2:$K$49,6,FALSE)</f>
        <v>5.7835999999999999E-2</v>
      </c>
      <c r="I1104" s="5">
        <f>VLOOKUP(A1104,[4]Sheet1!$C$2:$K$49,7,FALSE)</f>
        <v>1.0841999999999999E-2</v>
      </c>
      <c r="J1104" s="5">
        <v>0.310303</v>
      </c>
      <c r="K1104" s="5">
        <f>VLOOKUP(A1104,[4]Sheet1!$C$2:$K$49,9,FALSE)</f>
        <v>0.49218499999999998</v>
      </c>
      <c r="L1104" s="32" t="s">
        <v>15</v>
      </c>
      <c r="M1104" s="32" t="s">
        <v>15</v>
      </c>
      <c r="N1104" s="32" t="s">
        <v>15</v>
      </c>
      <c r="O1104" s="32" t="s">
        <v>15</v>
      </c>
      <c r="P1104" s="32" t="s">
        <v>15</v>
      </c>
      <c r="Q1104" s="32" t="s">
        <v>15</v>
      </c>
      <c r="R1104" s="32" t="s">
        <v>15</v>
      </c>
      <c r="S1104" s="32" t="s">
        <v>15</v>
      </c>
      <c r="T1104" s="6" t="s">
        <v>1140</v>
      </c>
      <c r="U1104" s="6" t="s">
        <v>204</v>
      </c>
    </row>
    <row r="1105" spans="1:21" s="42" customFormat="1" x14ac:dyDescent="0.2">
      <c r="A1105" s="4" t="s">
        <v>1200</v>
      </c>
      <c r="B1105" s="4" t="s">
        <v>220</v>
      </c>
      <c r="C1105" s="33" t="s">
        <v>15</v>
      </c>
      <c r="D1105" s="5">
        <v>1.489E-2</v>
      </c>
      <c r="E1105" s="5">
        <f>VLOOKUP(A1105,[4]Sheet1!$C$2:$K$49,3,FALSE)</f>
        <v>9.4029000000000001E-2</v>
      </c>
      <c r="F1105" s="5">
        <f>VLOOKUP(A1105,[4]Sheet1!$C$2:$K$49,4,FALSE)</f>
        <v>2.9207E-2</v>
      </c>
      <c r="G1105" s="5">
        <f>VLOOKUP(A1105,[4]Sheet1!$C$2:$K$49,5,FALSE)</f>
        <v>1.8648999999999999E-2</v>
      </c>
      <c r="H1105" s="5">
        <f>VLOOKUP(A1105,[4]Sheet1!$C$2:$K$49,6,FALSE)</f>
        <v>8.0906000000000006E-2</v>
      </c>
      <c r="I1105" s="5">
        <f>VLOOKUP(A1105,[4]Sheet1!$C$2:$K$49,7,FALSE)</f>
        <v>2.1073000000000001E-2</v>
      </c>
      <c r="J1105" s="5">
        <v>0.37574999999999997</v>
      </c>
      <c r="K1105" s="5">
        <f>VLOOKUP(A1105,[4]Sheet1!$C$2:$K$49,9,FALSE)</f>
        <v>0.48468699999999998</v>
      </c>
      <c r="L1105" s="32" t="s">
        <v>15</v>
      </c>
      <c r="M1105" s="32" t="s">
        <v>15</v>
      </c>
      <c r="N1105" s="32" t="s">
        <v>15</v>
      </c>
      <c r="O1105" s="32" t="s">
        <v>15</v>
      </c>
      <c r="P1105" s="32" t="s">
        <v>15</v>
      </c>
      <c r="Q1105" s="32" t="s">
        <v>60</v>
      </c>
      <c r="R1105" s="32" t="s">
        <v>15</v>
      </c>
      <c r="S1105" s="32" t="s">
        <v>15</v>
      </c>
      <c r="T1105" s="6" t="s">
        <v>1140</v>
      </c>
      <c r="U1105" s="6" t="s">
        <v>204</v>
      </c>
    </row>
    <row r="1106" spans="1:21" s="42" customFormat="1" x14ac:dyDescent="0.2">
      <c r="A1106" s="4" t="s">
        <v>1201</v>
      </c>
      <c r="B1106" s="4" t="s">
        <v>220</v>
      </c>
      <c r="C1106" s="33" t="s">
        <v>15</v>
      </c>
      <c r="D1106" s="5">
        <v>1.2789999999999999E-2</v>
      </c>
      <c r="E1106" s="5">
        <f>VLOOKUP(A1106,[4]Sheet1!$C$2:$K$49,3,FALSE)</f>
        <v>0.13205900000000001</v>
      </c>
      <c r="F1106" s="5">
        <f>VLOOKUP(A1106,[4]Sheet1!$C$2:$K$49,4,FALSE)</f>
        <v>2.9284999999999999E-2</v>
      </c>
      <c r="G1106" s="5">
        <f>VLOOKUP(A1106,[4]Sheet1!$C$2:$K$49,5,FALSE)</f>
        <v>2.6058000000000001E-2</v>
      </c>
      <c r="H1106" s="5">
        <f>VLOOKUP(A1106,[4]Sheet1!$C$2:$K$49,6,FALSE)</f>
        <v>0.143812</v>
      </c>
      <c r="I1106" s="5">
        <f>VLOOKUP(A1106,[4]Sheet1!$C$2:$K$49,7,FALSE)</f>
        <v>1.6476000000000001E-2</v>
      </c>
      <c r="J1106" s="5">
        <v>0.40487899999999999</v>
      </c>
      <c r="K1106" s="5">
        <f>VLOOKUP(A1106,[4]Sheet1!$C$2:$K$49,9,FALSE)</f>
        <v>0.46538800000000002</v>
      </c>
      <c r="L1106" s="32" t="s">
        <v>15</v>
      </c>
      <c r="M1106" s="32" t="s">
        <v>15</v>
      </c>
      <c r="N1106" s="32" t="s">
        <v>15</v>
      </c>
      <c r="O1106" s="32" t="s">
        <v>60</v>
      </c>
      <c r="P1106" s="32" t="s">
        <v>15</v>
      </c>
      <c r="Q1106" s="32" t="s">
        <v>15</v>
      </c>
      <c r="R1106" s="32" t="s">
        <v>15</v>
      </c>
      <c r="S1106" s="32" t="s">
        <v>15</v>
      </c>
      <c r="T1106" s="6" t="s">
        <v>1140</v>
      </c>
      <c r="U1106" s="6" t="s">
        <v>204</v>
      </c>
    </row>
    <row r="1107" spans="1:21" s="42" customFormat="1" x14ac:dyDescent="0.2">
      <c r="A1107" s="4" t="s">
        <v>1202</v>
      </c>
      <c r="B1107" s="4" t="s">
        <v>220</v>
      </c>
      <c r="C1107" s="33" t="s">
        <v>15</v>
      </c>
      <c r="D1107" s="5">
        <v>9.691E-3</v>
      </c>
      <c r="E1107" s="5">
        <f>VLOOKUP(A1107,[4]Sheet1!$C$2:$K$49,3,FALSE)</f>
        <v>0.238068</v>
      </c>
      <c r="F1107" s="5">
        <f>VLOOKUP(A1107,[4]Sheet1!$C$2:$K$49,4,FALSE)</f>
        <v>2.9298000000000001E-2</v>
      </c>
      <c r="G1107" s="5">
        <f>VLOOKUP(A1107,[4]Sheet1!$C$2:$K$49,5,FALSE)</f>
        <v>2.1351999999999999E-2</v>
      </c>
      <c r="H1107" s="5">
        <f>VLOOKUP(A1107,[4]Sheet1!$C$2:$K$49,6,FALSE)</f>
        <v>0.18366199999999999</v>
      </c>
      <c r="I1107" s="5">
        <f>VLOOKUP(A1107,[4]Sheet1!$C$2:$K$49,7,FALSE)</f>
        <v>2.3653E-2</v>
      </c>
      <c r="J1107" s="5">
        <v>0.14904100000000001</v>
      </c>
      <c r="K1107" s="5">
        <f>VLOOKUP(A1107,[4]Sheet1!$C$2:$K$49,9,FALSE)</f>
        <v>0.496529</v>
      </c>
      <c r="L1107" s="32" t="s">
        <v>15</v>
      </c>
      <c r="M1107" s="32" t="s">
        <v>60</v>
      </c>
      <c r="N1107" s="32" t="s">
        <v>15</v>
      </c>
      <c r="O1107" s="32" t="s">
        <v>60</v>
      </c>
      <c r="P1107" s="32" t="s">
        <v>60</v>
      </c>
      <c r="Q1107" s="32" t="s">
        <v>60</v>
      </c>
      <c r="R1107" s="32" t="s">
        <v>15</v>
      </c>
      <c r="S1107" s="32" t="s">
        <v>15</v>
      </c>
      <c r="T1107" s="6" t="s">
        <v>1140</v>
      </c>
      <c r="U1107" s="6" t="s">
        <v>204</v>
      </c>
    </row>
    <row r="1108" spans="1:21" s="42" customFormat="1" x14ac:dyDescent="0.2">
      <c r="A1108" s="4" t="s">
        <v>1203</v>
      </c>
      <c r="B1108" s="4" t="s">
        <v>220</v>
      </c>
      <c r="C1108" s="33" t="s">
        <v>15</v>
      </c>
      <c r="D1108" s="5">
        <v>8.8780000000000005E-3</v>
      </c>
      <c r="E1108" s="5">
        <f>VLOOKUP(A1108,[4]Sheet1!$C$2:$K$49,3,FALSE)</f>
        <v>5.6419999999999998E-2</v>
      </c>
      <c r="F1108" s="5">
        <f>VLOOKUP(A1108,[4]Sheet1!$C$2:$K$49,4,FALSE)</f>
        <v>2.9208999999999999E-2</v>
      </c>
      <c r="G1108" s="5">
        <f>VLOOKUP(A1108,[4]Sheet1!$C$2:$K$49,5,FALSE)</f>
        <v>1.5247999999999999E-2</v>
      </c>
      <c r="H1108" s="5">
        <f>VLOOKUP(A1108,[4]Sheet1!$C$2:$K$49,6,FALSE)</f>
        <v>2.8018000000000001E-2</v>
      </c>
      <c r="I1108" s="5">
        <f>VLOOKUP(A1108,[4]Sheet1!$C$2:$K$49,7,FALSE)</f>
        <v>1.5207E-2</v>
      </c>
      <c r="J1108" s="5">
        <v>0.32151400000000002</v>
      </c>
      <c r="K1108" s="5">
        <f>VLOOKUP(A1108,[4]Sheet1!$C$2:$K$49,9,FALSE)</f>
        <v>0.49870100000000001</v>
      </c>
      <c r="L1108" s="32" t="s">
        <v>15</v>
      </c>
      <c r="M1108" s="32" t="s">
        <v>15</v>
      </c>
      <c r="N1108" s="32" t="s">
        <v>15</v>
      </c>
      <c r="O1108" s="32" t="s">
        <v>15</v>
      </c>
      <c r="P1108" s="32" t="s">
        <v>15</v>
      </c>
      <c r="Q1108" s="32" t="s">
        <v>15</v>
      </c>
      <c r="R1108" s="32" t="s">
        <v>15</v>
      </c>
      <c r="S1108" s="32" t="s">
        <v>15</v>
      </c>
      <c r="T1108" s="6" t="s">
        <v>1140</v>
      </c>
      <c r="U1108" s="6" t="s">
        <v>204</v>
      </c>
    </row>
    <row r="1109" spans="1:21" s="42" customFormat="1" x14ac:dyDescent="0.2">
      <c r="A1109" s="4" t="s">
        <v>1204</v>
      </c>
      <c r="B1109" s="4" t="s">
        <v>14</v>
      </c>
      <c r="C1109" s="33" t="s">
        <v>15</v>
      </c>
      <c r="D1109" s="5">
        <v>0</v>
      </c>
      <c r="E1109" s="5">
        <f>VLOOKUP(A1109,[4]Sheet1!$C$2:$K$49,3,FALSE)</f>
        <v>0.109458</v>
      </c>
      <c r="F1109" s="5">
        <f>VLOOKUP(A1109,[4]Sheet1!$C$2:$K$49,4,FALSE)</f>
        <v>2.9170999999999999E-2</v>
      </c>
      <c r="G1109" s="5">
        <f>VLOOKUP(A1109,[4]Sheet1!$C$2:$K$49,5,FALSE)</f>
        <v>1.6191000000000001E-2</v>
      </c>
      <c r="H1109" s="5">
        <f>VLOOKUP(A1109,[4]Sheet1!$C$2:$K$49,6,FALSE)</f>
        <v>9.6771999999999997E-2</v>
      </c>
      <c r="I1109" s="5">
        <f>VLOOKUP(A1109,[4]Sheet1!$C$2:$K$49,7,FALSE)</f>
        <v>1.6461E-2</v>
      </c>
      <c r="J1109" s="5">
        <v>0.29006500000000002</v>
      </c>
      <c r="K1109" s="5">
        <f>VLOOKUP(A1109,[4]Sheet1!$C$2:$K$49,9,FALSE)</f>
        <v>0.490813</v>
      </c>
      <c r="L1109" s="32" t="s">
        <v>15</v>
      </c>
      <c r="M1109" s="32" t="s">
        <v>15</v>
      </c>
      <c r="N1109" s="32" t="s">
        <v>15</v>
      </c>
      <c r="O1109" s="32" t="s">
        <v>15</v>
      </c>
      <c r="P1109" s="32" t="s">
        <v>15</v>
      </c>
      <c r="Q1109" s="32" t="s">
        <v>15</v>
      </c>
      <c r="R1109" s="32" t="s">
        <v>15</v>
      </c>
      <c r="S1109" s="32" t="s">
        <v>15</v>
      </c>
      <c r="T1109" s="6" t="s">
        <v>1140</v>
      </c>
      <c r="U1109" s="6" t="s">
        <v>204</v>
      </c>
    </row>
    <row r="1110" spans="1:21" s="42" customFormat="1" x14ac:dyDescent="0.2">
      <c r="A1110" s="4" t="s">
        <v>1205</v>
      </c>
      <c r="B1110" s="4" t="s">
        <v>146</v>
      </c>
      <c r="C1110" s="33" t="s">
        <v>15</v>
      </c>
      <c r="D1110" s="5">
        <v>1.1050000000000001E-2</v>
      </c>
      <c r="E1110" s="5">
        <f>VLOOKUP(A1110,[4]Sheet1!$C$2:$K$49,3,FALSE)</f>
        <v>9.7188999999999998E-2</v>
      </c>
      <c r="F1110" s="5">
        <f>VLOOKUP(A1110,[4]Sheet1!$C$2:$K$49,4,FALSE)</f>
        <v>2.9284000000000001E-2</v>
      </c>
      <c r="G1110" s="5">
        <f>VLOOKUP(A1110,[4]Sheet1!$C$2:$K$49,5,FALSE)</f>
        <v>1.2234999999999999E-2</v>
      </c>
      <c r="H1110" s="5">
        <f>VLOOKUP(A1110,[4]Sheet1!$C$2:$K$49,6,FALSE)</f>
        <v>7.8527E-2</v>
      </c>
      <c r="I1110" s="5">
        <f>VLOOKUP(A1110,[4]Sheet1!$C$2:$K$49,7,FALSE)</f>
        <v>1.3259E-2</v>
      </c>
      <c r="J1110" s="5">
        <v>0.27494499999999999</v>
      </c>
      <c r="K1110" s="5">
        <f>VLOOKUP(A1110,[4]Sheet1!$C$2:$K$49,9,FALSE)</f>
        <v>0.49741600000000002</v>
      </c>
      <c r="L1110" s="32" t="s">
        <v>15</v>
      </c>
      <c r="M1110" s="32" t="s">
        <v>15</v>
      </c>
      <c r="N1110" s="32" t="s">
        <v>15</v>
      </c>
      <c r="O1110" s="32" t="s">
        <v>15</v>
      </c>
      <c r="P1110" s="32" t="s">
        <v>15</v>
      </c>
      <c r="Q1110" s="32" t="s">
        <v>15</v>
      </c>
      <c r="R1110" s="32" t="s">
        <v>15</v>
      </c>
      <c r="S1110" s="32" t="s">
        <v>15</v>
      </c>
      <c r="T1110" s="6" t="s">
        <v>1140</v>
      </c>
      <c r="U1110" s="6" t="s">
        <v>204</v>
      </c>
    </row>
    <row r="1111" spans="1:21" s="42" customFormat="1" x14ac:dyDescent="0.2">
      <c r="A1111" s="4" t="s">
        <v>1206</v>
      </c>
      <c r="B1111" s="4" t="s">
        <v>146</v>
      </c>
      <c r="C1111" s="33" t="s">
        <v>15</v>
      </c>
      <c r="D1111" s="5">
        <v>8.0890000000000007E-3</v>
      </c>
      <c r="E1111" s="5">
        <f>VLOOKUP(A1111,[4]Sheet1!$C$2:$K$49,3,FALSE)</f>
        <v>5.9482E-2</v>
      </c>
      <c r="F1111" s="5">
        <f>VLOOKUP(A1111,[4]Sheet1!$C$2:$K$49,4,FALSE)</f>
        <v>2.9287000000000001E-2</v>
      </c>
      <c r="G1111" s="5">
        <f>VLOOKUP(A1111,[4]Sheet1!$C$2:$K$49,5,FALSE)</f>
        <v>1.1028E-2</v>
      </c>
      <c r="H1111" s="5">
        <f>VLOOKUP(A1111,[4]Sheet1!$C$2:$K$49,6,FALSE)</f>
        <v>6.7996000000000001E-2</v>
      </c>
      <c r="I1111" s="5">
        <f>VLOOKUP(A1111,[4]Sheet1!$C$2:$K$49,7,FALSE)</f>
        <v>1.0297000000000001E-2</v>
      </c>
      <c r="J1111" s="5">
        <v>0.34719899999999998</v>
      </c>
      <c r="K1111" s="5">
        <f>VLOOKUP(A1111,[4]Sheet1!$C$2:$K$49,9,FALSE)</f>
        <v>0.49058600000000002</v>
      </c>
      <c r="L1111" s="32" t="s">
        <v>15</v>
      </c>
      <c r="M1111" s="32" t="s">
        <v>15</v>
      </c>
      <c r="N1111" s="32" t="s">
        <v>15</v>
      </c>
      <c r="O1111" s="32" t="s">
        <v>15</v>
      </c>
      <c r="P1111" s="32" t="s">
        <v>15</v>
      </c>
      <c r="Q1111" s="32" t="s">
        <v>15</v>
      </c>
      <c r="R1111" s="32" t="s">
        <v>15</v>
      </c>
      <c r="S1111" s="32" t="s">
        <v>15</v>
      </c>
      <c r="T1111" s="6" t="s">
        <v>1140</v>
      </c>
      <c r="U1111" s="6" t="s">
        <v>204</v>
      </c>
    </row>
    <row r="1112" spans="1:21" s="42" customFormat="1" x14ac:dyDescent="0.2">
      <c r="A1112" s="4" t="s">
        <v>1207</v>
      </c>
      <c r="B1112" s="4" t="s">
        <v>146</v>
      </c>
      <c r="C1112" s="33" t="s">
        <v>15</v>
      </c>
      <c r="D1112" s="5">
        <v>0</v>
      </c>
      <c r="E1112" s="5">
        <f>VLOOKUP(A1112,[4]Sheet1!$C$2:$K$49,3,FALSE)</f>
        <v>8.7192000000000006E-2</v>
      </c>
      <c r="F1112" s="5">
        <f>VLOOKUP(A1112,[4]Sheet1!$C$2:$K$49,4,FALSE)</f>
        <v>2.9288999999999999E-2</v>
      </c>
      <c r="G1112" s="5">
        <f>VLOOKUP(A1112,[4]Sheet1!$C$2:$K$49,5,FALSE)</f>
        <v>1.3171E-2</v>
      </c>
      <c r="H1112" s="5">
        <f>VLOOKUP(A1112,[4]Sheet1!$C$2:$K$49,6,FALSE)</f>
        <v>8.3038000000000001E-2</v>
      </c>
      <c r="I1112" s="5">
        <f>VLOOKUP(A1112,[4]Sheet1!$C$2:$K$49,7,FALSE)</f>
        <v>1.3977E-2</v>
      </c>
      <c r="J1112" s="5">
        <v>0.29407699999999998</v>
      </c>
      <c r="K1112" s="5">
        <f>VLOOKUP(A1112,[4]Sheet1!$C$2:$K$49,9,FALSE)</f>
        <v>0.49183399999999999</v>
      </c>
      <c r="L1112" s="32" t="s">
        <v>15</v>
      </c>
      <c r="M1112" s="32" t="s">
        <v>15</v>
      </c>
      <c r="N1112" s="32" t="s">
        <v>15</v>
      </c>
      <c r="O1112" s="32" t="s">
        <v>15</v>
      </c>
      <c r="P1112" s="32" t="s">
        <v>15</v>
      </c>
      <c r="Q1112" s="32" t="s">
        <v>15</v>
      </c>
      <c r="R1112" s="32" t="s">
        <v>15</v>
      </c>
      <c r="S1112" s="32" t="s">
        <v>15</v>
      </c>
      <c r="T1112" s="6" t="s">
        <v>1140</v>
      </c>
      <c r="U1112" s="6" t="s">
        <v>204</v>
      </c>
    </row>
    <row r="1113" spans="1:21" s="42" customFormat="1" x14ac:dyDescent="0.2">
      <c r="A1113" s="4" t="s">
        <v>1208</v>
      </c>
      <c r="B1113" s="4" t="s">
        <v>146</v>
      </c>
      <c r="C1113" s="33" t="s">
        <v>15</v>
      </c>
      <c r="D1113" s="5">
        <v>9.2250000000000006E-3</v>
      </c>
      <c r="E1113" s="5">
        <f>VLOOKUP(A1113,[4]Sheet1!$C$2:$K$49,3,FALSE)</f>
        <v>0.15017800000000001</v>
      </c>
      <c r="F1113" s="5">
        <f>VLOOKUP(A1113,[4]Sheet1!$C$2:$K$49,4,FALSE)</f>
        <v>2.9277999999999998E-2</v>
      </c>
      <c r="G1113" s="5">
        <f>VLOOKUP(A1113,[4]Sheet1!$C$2:$K$49,5,FALSE)</f>
        <v>1.7711000000000001E-2</v>
      </c>
      <c r="H1113" s="5">
        <f>VLOOKUP(A1113,[4]Sheet1!$C$2:$K$49,6,FALSE)</f>
        <v>0.156163</v>
      </c>
      <c r="I1113" s="5">
        <f>VLOOKUP(A1113,[4]Sheet1!$C$2:$K$49,7,FALSE)</f>
        <v>1.6945000000000002E-2</v>
      </c>
      <c r="J1113" s="5">
        <v>0.25860100000000003</v>
      </c>
      <c r="K1113" s="5">
        <f>VLOOKUP(A1113,[4]Sheet1!$C$2:$K$49,9,FALSE)</f>
        <v>0.491205</v>
      </c>
      <c r="L1113" s="32" t="s">
        <v>15</v>
      </c>
      <c r="M1113" s="32" t="s">
        <v>15</v>
      </c>
      <c r="N1113" s="32" t="s">
        <v>15</v>
      </c>
      <c r="O1113" s="32" t="s">
        <v>15</v>
      </c>
      <c r="P1113" s="32" t="s">
        <v>15</v>
      </c>
      <c r="Q1113" s="32" t="s">
        <v>15</v>
      </c>
      <c r="R1113" s="32" t="s">
        <v>15</v>
      </c>
      <c r="S1113" s="32" t="s">
        <v>15</v>
      </c>
      <c r="T1113" s="6" t="s">
        <v>1140</v>
      </c>
      <c r="U1113" s="6" t="s">
        <v>204</v>
      </c>
    </row>
    <row r="1114" spans="1:21" s="42" customFormat="1" x14ac:dyDescent="0.2">
      <c r="A1114" s="4" t="s">
        <v>1209</v>
      </c>
      <c r="B1114" s="4" t="s">
        <v>146</v>
      </c>
      <c r="C1114" s="33" t="s">
        <v>15</v>
      </c>
      <c r="D1114" s="5">
        <v>7.1409999999999998E-3</v>
      </c>
      <c r="E1114" s="5">
        <f>VLOOKUP(A1114,[4]Sheet1!$C$2:$K$49,3,FALSE)</f>
        <v>6.4133999999999997E-2</v>
      </c>
      <c r="F1114" s="5">
        <f>VLOOKUP(A1114,[4]Sheet1!$C$2:$K$49,4,FALSE)</f>
        <v>2.9333999999999999E-2</v>
      </c>
      <c r="G1114" s="5">
        <f>VLOOKUP(A1114,[4]Sheet1!$C$2:$K$49,5,FALSE)</f>
        <v>1.3065E-2</v>
      </c>
      <c r="H1114" s="5">
        <f>VLOOKUP(A1114,[4]Sheet1!$C$2:$K$49,6,FALSE)</f>
        <v>4.3269000000000002E-2</v>
      </c>
      <c r="I1114" s="5">
        <f>VLOOKUP(A1114,[4]Sheet1!$C$2:$K$49,7,FALSE)</f>
        <v>1.1357000000000001E-2</v>
      </c>
      <c r="J1114" s="5">
        <v>0.33780100000000002</v>
      </c>
      <c r="K1114" s="5">
        <f>VLOOKUP(A1114,[4]Sheet1!$C$2:$K$49,9,FALSE)</f>
        <v>0.49191299999999999</v>
      </c>
      <c r="L1114" s="32" t="s">
        <v>15</v>
      </c>
      <c r="M1114" s="32" t="s">
        <v>15</v>
      </c>
      <c r="N1114" s="32" t="s">
        <v>15</v>
      </c>
      <c r="O1114" s="32" t="s">
        <v>15</v>
      </c>
      <c r="P1114" s="32" t="s">
        <v>15</v>
      </c>
      <c r="Q1114" s="32" t="s">
        <v>15</v>
      </c>
      <c r="R1114" s="32" t="s">
        <v>15</v>
      </c>
      <c r="S1114" s="32" t="s">
        <v>15</v>
      </c>
      <c r="T1114" s="6" t="s">
        <v>1140</v>
      </c>
      <c r="U1114" s="6" t="s">
        <v>204</v>
      </c>
    </row>
    <row r="1115" spans="1:21" s="42" customFormat="1" x14ac:dyDescent="0.2">
      <c r="A1115" s="4" t="s">
        <v>1210</v>
      </c>
      <c r="B1115" s="4" t="s">
        <v>146</v>
      </c>
      <c r="C1115" s="33" t="s">
        <v>15</v>
      </c>
      <c r="D1115" s="5">
        <v>0</v>
      </c>
      <c r="E1115" s="5">
        <f>VLOOKUP(A1115,[4]Sheet1!$C$2:$K$49,3,FALSE)</f>
        <v>5.5763E-2</v>
      </c>
      <c r="F1115" s="5">
        <f>VLOOKUP(A1115,[4]Sheet1!$C$2:$K$49,4,FALSE)</f>
        <v>2.9323999999999999E-2</v>
      </c>
      <c r="G1115" s="5">
        <f>VLOOKUP(A1115,[4]Sheet1!$C$2:$K$49,5,FALSE)</f>
        <v>1.7905999999999998E-2</v>
      </c>
      <c r="H1115" s="5">
        <f>VLOOKUP(A1115,[4]Sheet1!$C$2:$K$49,6,FALSE)</f>
        <v>1.9598999999999998E-2</v>
      </c>
      <c r="I1115" s="5">
        <f>VLOOKUP(A1115,[4]Sheet1!$C$2:$K$49,7,FALSE)</f>
        <v>1.1563E-2</v>
      </c>
      <c r="J1115" s="5">
        <v>0.38137399999999999</v>
      </c>
      <c r="K1115" s="5">
        <f>VLOOKUP(A1115,[4]Sheet1!$C$2:$K$49,9,FALSE)</f>
        <v>0.47525899999999999</v>
      </c>
      <c r="L1115" s="32" t="s">
        <v>15</v>
      </c>
      <c r="M1115" s="32" t="s">
        <v>15</v>
      </c>
      <c r="N1115" s="32" t="s">
        <v>15</v>
      </c>
      <c r="O1115" s="32" t="s">
        <v>15</v>
      </c>
      <c r="P1115" s="32" t="s">
        <v>15</v>
      </c>
      <c r="Q1115" s="32" t="s">
        <v>15</v>
      </c>
      <c r="R1115" s="32" t="s">
        <v>15</v>
      </c>
      <c r="S1115" s="32" t="s">
        <v>15</v>
      </c>
      <c r="T1115" s="6" t="s">
        <v>1140</v>
      </c>
      <c r="U1115" s="6" t="s">
        <v>204</v>
      </c>
    </row>
    <row r="1116" spans="1:21" s="42" customFormat="1" x14ac:dyDescent="0.2">
      <c r="A1116" s="4" t="s">
        <v>1211</v>
      </c>
      <c r="B1116" s="4" t="s">
        <v>146</v>
      </c>
      <c r="C1116" s="33" t="s">
        <v>15</v>
      </c>
      <c r="D1116" s="5">
        <v>1.4189999999999999E-2</v>
      </c>
      <c r="E1116" s="5">
        <f>VLOOKUP(A1116,[4]Sheet1!$C$2:$K$49,3,FALSE)</f>
        <v>5.9156E-2</v>
      </c>
      <c r="F1116" s="5">
        <f>VLOOKUP(A1116,[4]Sheet1!$C$2:$K$49,4,FALSE)</f>
        <v>2.928E-2</v>
      </c>
      <c r="G1116" s="5">
        <f>VLOOKUP(A1116,[4]Sheet1!$C$2:$K$49,5,FALSE)</f>
        <v>1.7284000000000001E-2</v>
      </c>
      <c r="H1116" s="5">
        <f>VLOOKUP(A1116,[4]Sheet1!$C$2:$K$49,6,FALSE)</f>
        <v>6.096E-2</v>
      </c>
      <c r="I1116" s="5">
        <f>VLOOKUP(A1116,[4]Sheet1!$C$2:$K$49,7,FALSE)</f>
        <v>1.5865000000000001E-2</v>
      </c>
      <c r="J1116" s="5">
        <v>0.32763100000000001</v>
      </c>
      <c r="K1116" s="5">
        <f>VLOOKUP(A1116,[4]Sheet1!$C$2:$K$49,9,FALSE)</f>
        <v>0.50245499999999998</v>
      </c>
      <c r="L1116" s="32" t="s">
        <v>15</v>
      </c>
      <c r="M1116" s="32" t="s">
        <v>15</v>
      </c>
      <c r="N1116" s="32" t="s">
        <v>15</v>
      </c>
      <c r="O1116" s="32" t="s">
        <v>15</v>
      </c>
      <c r="P1116" s="32" t="s">
        <v>15</v>
      </c>
      <c r="Q1116" s="32" t="s">
        <v>15</v>
      </c>
      <c r="R1116" s="32" t="s">
        <v>15</v>
      </c>
      <c r="S1116" s="32" t="s">
        <v>60</v>
      </c>
      <c r="T1116" s="6" t="s">
        <v>1140</v>
      </c>
      <c r="U1116" s="6" t="s">
        <v>204</v>
      </c>
    </row>
    <row r="1117" spans="1:21" s="42" customFormat="1" x14ac:dyDescent="0.2">
      <c r="A1117" s="4" t="s">
        <v>1212</v>
      </c>
      <c r="B1117" s="4" t="s">
        <v>146</v>
      </c>
      <c r="C1117" s="33" t="s">
        <v>15</v>
      </c>
      <c r="D1117" s="5">
        <v>1.286E-2</v>
      </c>
      <c r="E1117" s="5">
        <f>VLOOKUP(A1117,[4]Sheet1!$C$2:$K$49,3,FALSE)</f>
        <v>6.1505999999999998E-2</v>
      </c>
      <c r="F1117" s="5">
        <f>VLOOKUP(A1117,[4]Sheet1!$C$2:$K$49,4,FALSE)</f>
        <v>2.9175E-2</v>
      </c>
      <c r="G1117" s="5">
        <f>VLOOKUP(A1117,[4]Sheet1!$C$2:$K$49,5,FALSE)</f>
        <v>1.6303000000000002E-2</v>
      </c>
      <c r="H1117" s="5">
        <f>VLOOKUP(A1117,[4]Sheet1!$C$2:$K$49,6,FALSE)</f>
        <v>6.1227999999999998E-2</v>
      </c>
      <c r="I1117" s="5">
        <f>VLOOKUP(A1117,[4]Sheet1!$C$2:$K$49,7,FALSE)</f>
        <v>1.5129999999999999E-2</v>
      </c>
      <c r="J1117" s="5">
        <v>0.33729999999999999</v>
      </c>
      <c r="K1117" s="5">
        <f>VLOOKUP(A1117,[4]Sheet1!$C$2:$K$49,9,FALSE)</f>
        <v>0.50075800000000004</v>
      </c>
      <c r="L1117" s="32" t="s">
        <v>15</v>
      </c>
      <c r="M1117" s="32" t="s">
        <v>15</v>
      </c>
      <c r="N1117" s="32" t="s">
        <v>15</v>
      </c>
      <c r="O1117" s="32" t="s">
        <v>15</v>
      </c>
      <c r="P1117" s="32" t="s">
        <v>15</v>
      </c>
      <c r="Q1117" s="32" t="s">
        <v>15</v>
      </c>
      <c r="R1117" s="32" t="s">
        <v>15</v>
      </c>
      <c r="S1117" s="32" t="s">
        <v>60</v>
      </c>
      <c r="T1117" s="6" t="s">
        <v>1140</v>
      </c>
      <c r="U1117" s="6" t="s">
        <v>204</v>
      </c>
    </row>
    <row r="1118" spans="1:21" s="42" customFormat="1" x14ac:dyDescent="0.2">
      <c r="A1118" s="4" t="s">
        <v>1213</v>
      </c>
      <c r="B1118" s="4" t="s">
        <v>192</v>
      </c>
      <c r="C1118" s="33" t="s">
        <v>15</v>
      </c>
      <c r="D1118" s="5">
        <v>1.035E-2</v>
      </c>
      <c r="E1118" s="5">
        <f>VLOOKUP(A1118,[4]Sheet1!$C$2:$K$49,3,FALSE)</f>
        <v>5.8085999999999999E-2</v>
      </c>
      <c r="F1118" s="5">
        <f>VLOOKUP(A1118,[4]Sheet1!$C$2:$K$49,4,FALSE)</f>
        <v>2.9215000000000001E-2</v>
      </c>
      <c r="G1118" s="5">
        <f>VLOOKUP(A1118,[4]Sheet1!$C$2:$K$49,5,FALSE)</f>
        <v>1.4727000000000001E-2</v>
      </c>
      <c r="H1118" s="5">
        <f>VLOOKUP(A1118,[4]Sheet1!$C$2:$K$49,6,FALSE)</f>
        <v>2.1135999999999999E-2</v>
      </c>
      <c r="I1118" s="5">
        <f>VLOOKUP(A1118,[4]Sheet1!$C$2:$K$49,7,FALSE)</f>
        <v>1.2059E-2</v>
      </c>
      <c r="J1118" s="5">
        <v>0.39563500000000001</v>
      </c>
      <c r="K1118" s="5">
        <f>VLOOKUP(A1118,[4]Sheet1!$C$2:$K$49,9,FALSE)</f>
        <v>0.487757</v>
      </c>
      <c r="L1118" s="32" t="s">
        <v>15</v>
      </c>
      <c r="M1118" s="32" t="s">
        <v>15</v>
      </c>
      <c r="N1118" s="32" t="s">
        <v>15</v>
      </c>
      <c r="O1118" s="32" t="s">
        <v>15</v>
      </c>
      <c r="P1118" s="32" t="s">
        <v>15</v>
      </c>
      <c r="Q1118" s="32" t="s">
        <v>15</v>
      </c>
      <c r="R1118" s="32" t="s">
        <v>15</v>
      </c>
      <c r="S1118" s="32" t="s">
        <v>15</v>
      </c>
      <c r="T1118" s="6" t="s">
        <v>1140</v>
      </c>
      <c r="U1118" s="6" t="s">
        <v>204</v>
      </c>
    </row>
    <row r="1119" spans="1:21" s="42" customFormat="1" x14ac:dyDescent="0.2">
      <c r="A1119" s="4" t="s">
        <v>1214</v>
      </c>
      <c r="B1119" s="4" t="s">
        <v>192</v>
      </c>
      <c r="C1119" s="33" t="s">
        <v>60</v>
      </c>
      <c r="D1119" s="5">
        <v>7.0390000000000001E-3</v>
      </c>
      <c r="E1119" s="5">
        <f>VLOOKUP(A1119,[4]Sheet1!$C$2:$K$49,3,FALSE)</f>
        <v>7.2045999999999999E-2</v>
      </c>
      <c r="F1119" s="5">
        <f>VLOOKUP(A1119,[4]Sheet1!$C$2:$K$49,4,FALSE)</f>
        <v>2.9260000000000001E-2</v>
      </c>
      <c r="G1119" s="5">
        <f>VLOOKUP(A1119,[4]Sheet1!$C$2:$K$49,5,FALSE)</f>
        <v>1.3613999999999999E-2</v>
      </c>
      <c r="H1119" s="5">
        <f>VLOOKUP(A1119,[4]Sheet1!$C$2:$K$49,6,FALSE)</f>
        <v>7.8933000000000003E-2</v>
      </c>
      <c r="I1119" s="5">
        <f>VLOOKUP(A1119,[4]Sheet1!$C$2:$K$49,7,FALSE)</f>
        <v>1.0263E-2</v>
      </c>
      <c r="J1119" s="5">
        <v>0.37680799999999998</v>
      </c>
      <c r="K1119" s="5">
        <f>VLOOKUP(A1119,[4]Sheet1!$C$2:$K$49,9,FALSE)</f>
        <v>0.481769</v>
      </c>
      <c r="L1119" s="32" t="s">
        <v>15</v>
      </c>
      <c r="M1119" s="32" t="s">
        <v>15</v>
      </c>
      <c r="N1119" s="32" t="s">
        <v>15</v>
      </c>
      <c r="O1119" s="32" t="s">
        <v>15</v>
      </c>
      <c r="P1119" s="32" t="s">
        <v>15</v>
      </c>
      <c r="Q1119" s="32" t="s">
        <v>15</v>
      </c>
      <c r="R1119" s="32" t="s">
        <v>15</v>
      </c>
      <c r="S1119" s="32" t="s">
        <v>15</v>
      </c>
      <c r="T1119" s="6" t="s">
        <v>1140</v>
      </c>
      <c r="U1119" s="6" t="s">
        <v>204</v>
      </c>
    </row>
    <row r="1120" spans="1:21" s="42" customFormat="1" x14ac:dyDescent="0.2">
      <c r="A1120" s="4" t="s">
        <v>1215</v>
      </c>
      <c r="B1120" s="4" t="s">
        <v>192</v>
      </c>
      <c r="C1120" s="33" t="s">
        <v>15</v>
      </c>
      <c r="D1120" s="5">
        <v>1.367E-2</v>
      </c>
      <c r="E1120" s="5">
        <f>VLOOKUP(A1120,[4]Sheet1!$C$2:$K$49,3,FALSE)</f>
        <v>0.14186099999999999</v>
      </c>
      <c r="F1120" s="5">
        <f>VLOOKUP(A1120,[4]Sheet1!$C$2:$K$49,4,FALSE)</f>
        <v>2.9184000000000002E-2</v>
      </c>
      <c r="G1120" s="5">
        <f>VLOOKUP(A1120,[4]Sheet1!$C$2:$K$49,5,FALSE)</f>
        <v>1.5601E-2</v>
      </c>
      <c r="H1120" s="5">
        <f>VLOOKUP(A1120,[4]Sheet1!$C$2:$K$49,6,FALSE)</f>
        <v>0.124944</v>
      </c>
      <c r="I1120" s="5">
        <f>VLOOKUP(A1120,[4]Sheet1!$C$2:$K$49,7,FALSE)</f>
        <v>1.8154E-2</v>
      </c>
      <c r="J1120" s="5">
        <v>0.23411499999999999</v>
      </c>
      <c r="K1120" s="5">
        <f>VLOOKUP(A1120,[4]Sheet1!$C$2:$K$49,9,FALSE)</f>
        <v>0.50802499999999995</v>
      </c>
      <c r="L1120" s="32" t="s">
        <v>15</v>
      </c>
      <c r="M1120" s="32" t="s">
        <v>15</v>
      </c>
      <c r="N1120" s="32" t="s">
        <v>15</v>
      </c>
      <c r="O1120" s="32" t="s">
        <v>15</v>
      </c>
      <c r="P1120" s="32" t="s">
        <v>15</v>
      </c>
      <c r="Q1120" s="32" t="s">
        <v>15</v>
      </c>
      <c r="R1120" s="32" t="s">
        <v>15</v>
      </c>
      <c r="S1120" s="32" t="s">
        <v>60</v>
      </c>
      <c r="T1120" s="6" t="s">
        <v>1140</v>
      </c>
      <c r="U1120" s="6" t="s">
        <v>204</v>
      </c>
    </row>
    <row r="1121" spans="1:21" s="42" customFormat="1" x14ac:dyDescent="0.2">
      <c r="A1121" s="4" t="s">
        <v>1216</v>
      </c>
      <c r="B1121" s="4" t="s">
        <v>192</v>
      </c>
      <c r="C1121" s="33" t="s">
        <v>60</v>
      </c>
      <c r="D1121" s="5">
        <v>1.5939999999999999E-2</v>
      </c>
      <c r="E1121" s="5">
        <f>VLOOKUP(A1121,[4]Sheet1!$C$2:$K$49,3,FALSE)</f>
        <v>0.19673599999999999</v>
      </c>
      <c r="F1121" s="5">
        <f>VLOOKUP(A1121,[4]Sheet1!$C$2:$K$49,4,FALSE)</f>
        <v>2.9335E-2</v>
      </c>
      <c r="G1121" s="5">
        <f>VLOOKUP(A1121,[4]Sheet1!$C$2:$K$49,5,FALSE)</f>
        <v>1.9522000000000001E-2</v>
      </c>
      <c r="H1121" s="5">
        <f>VLOOKUP(A1121,[4]Sheet1!$C$2:$K$49,6,FALSE)</f>
        <v>0.20643700000000001</v>
      </c>
      <c r="I1121" s="5">
        <f>VLOOKUP(A1121,[4]Sheet1!$C$2:$K$49,7,FALSE)</f>
        <v>1.4208E-2</v>
      </c>
      <c r="J1121" s="5">
        <v>0.45925199999999999</v>
      </c>
      <c r="K1121" s="5">
        <f>VLOOKUP(A1121,[4]Sheet1!$C$2:$K$49,9,FALSE)</f>
        <v>0.46949200000000002</v>
      </c>
      <c r="L1121" s="32" t="s">
        <v>15</v>
      </c>
      <c r="M1121" s="32" t="s">
        <v>15</v>
      </c>
      <c r="N1121" s="32" t="s">
        <v>15</v>
      </c>
      <c r="O1121" s="32" t="s">
        <v>15</v>
      </c>
      <c r="P1121" s="32" t="s">
        <v>60</v>
      </c>
      <c r="Q1121" s="32" t="s">
        <v>15</v>
      </c>
      <c r="R1121" s="32" t="s">
        <v>15</v>
      </c>
      <c r="S1121" s="32" t="s">
        <v>15</v>
      </c>
      <c r="T1121" s="6" t="s">
        <v>1140</v>
      </c>
      <c r="U1121" s="6" t="s">
        <v>204</v>
      </c>
    </row>
    <row r="1122" spans="1:21" s="42" customFormat="1" x14ac:dyDescent="0.2">
      <c r="A1122" s="4" t="s">
        <v>1217</v>
      </c>
      <c r="B1122" s="4" t="s">
        <v>192</v>
      </c>
      <c r="C1122" s="33" t="s">
        <v>60</v>
      </c>
      <c r="D1122" s="5">
        <v>9.0989999999999994E-3</v>
      </c>
      <c r="E1122" s="5">
        <f>VLOOKUP(A1122,[4]Sheet1!$C$2:$K$49,3,FALSE)</f>
        <v>3.9560999999999999E-2</v>
      </c>
      <c r="F1122" s="5">
        <f>VLOOKUP(A1122,[4]Sheet1!$C$2:$K$49,4,FALSE)</f>
        <v>2.9153999999999999E-2</v>
      </c>
      <c r="G1122" s="5">
        <f>VLOOKUP(A1122,[4]Sheet1!$C$2:$K$49,5,FALSE)</f>
        <v>1.2527E-2</v>
      </c>
      <c r="H1122" s="5">
        <f>VLOOKUP(A1122,[4]Sheet1!$C$2:$K$49,6,FALSE)</f>
        <v>3.5868999999999998E-2</v>
      </c>
      <c r="I1122" s="5">
        <f>VLOOKUP(A1122,[4]Sheet1!$C$2:$K$49,7,FALSE)</f>
        <v>9.4020000000000006E-3</v>
      </c>
      <c r="J1122" s="5">
        <v>0.34551999999999999</v>
      </c>
      <c r="K1122" s="5">
        <f>VLOOKUP(A1122,[4]Sheet1!$C$2:$K$49,9,FALSE)</f>
        <v>0.488454</v>
      </c>
      <c r="L1122" s="32" t="s">
        <v>15</v>
      </c>
      <c r="M1122" s="32" t="s">
        <v>15</v>
      </c>
      <c r="N1122" s="32" t="s">
        <v>15</v>
      </c>
      <c r="O1122" s="32" t="s">
        <v>15</v>
      </c>
      <c r="P1122" s="32" t="s">
        <v>15</v>
      </c>
      <c r="Q1122" s="32" t="s">
        <v>15</v>
      </c>
      <c r="R1122" s="32" t="s">
        <v>15</v>
      </c>
      <c r="S1122" s="32" t="s">
        <v>15</v>
      </c>
      <c r="T1122" s="6" t="s">
        <v>1140</v>
      </c>
      <c r="U1122" s="6" t="s">
        <v>204</v>
      </c>
    </row>
    <row r="1123" spans="1:21" s="42" customFormat="1" x14ac:dyDescent="0.2">
      <c r="A1123" s="4" t="s">
        <v>1218</v>
      </c>
      <c r="B1123" s="4" t="s">
        <v>192</v>
      </c>
      <c r="C1123" s="33" t="s">
        <v>15</v>
      </c>
      <c r="D1123" s="5">
        <v>6.0939999999999996E-3</v>
      </c>
      <c r="E1123" s="5">
        <f>VLOOKUP(A1123,[4]Sheet1!$C$2:$K$49,3,FALSE)</f>
        <v>0.125667</v>
      </c>
      <c r="F1123" s="5">
        <f>VLOOKUP(A1123,[4]Sheet1!$C$2:$K$49,4,FALSE)</f>
        <v>2.9340000000000001E-2</v>
      </c>
      <c r="G1123" s="5">
        <f>VLOOKUP(A1123,[4]Sheet1!$C$2:$K$49,5,FALSE)</f>
        <v>2.1863E-2</v>
      </c>
      <c r="H1123" s="5">
        <f>VLOOKUP(A1123,[4]Sheet1!$C$2:$K$49,6,FALSE)</f>
        <v>0.10072399999999999</v>
      </c>
      <c r="I1123" s="5">
        <f>VLOOKUP(A1123,[4]Sheet1!$C$2:$K$49,7,FALSE)</f>
        <v>1.4423E-2</v>
      </c>
      <c r="J1123" s="5">
        <v>0.49536599999999997</v>
      </c>
      <c r="K1123" s="5">
        <f>VLOOKUP(A1123,[4]Sheet1!$C$2:$K$49,9,FALSE)</f>
        <v>0.46465499999999998</v>
      </c>
      <c r="L1123" s="32" t="s">
        <v>15</v>
      </c>
      <c r="M1123" s="32" t="s">
        <v>15</v>
      </c>
      <c r="N1123" s="32" t="s">
        <v>15</v>
      </c>
      <c r="O1123" s="32" t="s">
        <v>60</v>
      </c>
      <c r="P1123" s="32" t="s">
        <v>15</v>
      </c>
      <c r="Q1123" s="32" t="s">
        <v>15</v>
      </c>
      <c r="R1123" s="32" t="s">
        <v>15</v>
      </c>
      <c r="S1123" s="32" t="s">
        <v>15</v>
      </c>
      <c r="T1123" s="6" t="s">
        <v>1140</v>
      </c>
      <c r="U1123" s="6" t="s">
        <v>204</v>
      </c>
    </row>
    <row r="1124" spans="1:21" s="42" customFormat="1" x14ac:dyDescent="0.2">
      <c r="A1124" s="4" t="s">
        <v>1219</v>
      </c>
      <c r="B1124" s="4" t="s">
        <v>192</v>
      </c>
      <c r="C1124" s="33" t="s">
        <v>60</v>
      </c>
      <c r="D1124" s="5">
        <v>7.5770000000000004E-2</v>
      </c>
      <c r="E1124" s="5">
        <f>VLOOKUP(A1124,[4]Sheet1!$C$2:$K$49,3,FALSE)</f>
        <v>0.19769600000000001</v>
      </c>
      <c r="F1124" s="5">
        <f>VLOOKUP(A1124,[4]Sheet1!$C$2:$K$49,4,FALSE)</f>
        <v>2.9264999999999999E-2</v>
      </c>
      <c r="G1124" s="5">
        <f>VLOOKUP(A1124,[4]Sheet1!$C$2:$K$49,5,FALSE)</f>
        <v>2.3956000000000002E-2</v>
      </c>
      <c r="H1124" s="5">
        <f>VLOOKUP(A1124,[4]Sheet1!$C$2:$K$49,6,FALSE)</f>
        <v>0.174599</v>
      </c>
      <c r="I1124" s="5">
        <f>VLOOKUP(A1124,[4]Sheet1!$C$2:$K$49,7,FALSE)</f>
        <v>1.5146E-2</v>
      </c>
      <c r="J1124" s="5">
        <v>0.59001199999999998</v>
      </c>
      <c r="K1124" s="5">
        <f>VLOOKUP(A1124,[4]Sheet1!$C$2:$K$49,9,FALSE)</f>
        <v>0.458702</v>
      </c>
      <c r="L1124" s="32" t="s">
        <v>60</v>
      </c>
      <c r="M1124" s="32" t="s">
        <v>15</v>
      </c>
      <c r="N1124" s="32" t="s">
        <v>15</v>
      </c>
      <c r="O1124" s="32" t="s">
        <v>60</v>
      </c>
      <c r="P1124" s="32" t="s">
        <v>15</v>
      </c>
      <c r="Q1124" s="32" t="s">
        <v>15</v>
      </c>
      <c r="R1124" s="32" t="s">
        <v>60</v>
      </c>
      <c r="S1124" s="32" t="s">
        <v>15</v>
      </c>
      <c r="T1124" s="6" t="s">
        <v>1140</v>
      </c>
      <c r="U1124" s="6" t="s">
        <v>204</v>
      </c>
    </row>
    <row r="1125" spans="1:21" s="42" customFormat="1" x14ac:dyDescent="0.2">
      <c r="A1125" s="4" t="s">
        <v>1220</v>
      </c>
      <c r="B1125" s="4" t="s">
        <v>14</v>
      </c>
      <c r="C1125" s="33" t="s">
        <v>15</v>
      </c>
      <c r="D1125" s="5">
        <v>1.337E-2</v>
      </c>
      <c r="E1125" s="5">
        <f>VLOOKUP(A1125,[4]Sheet1!$C$2:$K$49,3,FALSE)</f>
        <v>9.6935999999999994E-2</v>
      </c>
      <c r="F1125" s="5">
        <f>VLOOKUP(A1125,[4]Sheet1!$C$2:$K$49,4,FALSE)</f>
        <v>2.9288000000000002E-2</v>
      </c>
      <c r="G1125" s="5">
        <f>VLOOKUP(A1125,[4]Sheet1!$C$2:$K$49,5,FALSE)</f>
        <v>1.4878000000000001E-2</v>
      </c>
      <c r="H1125" s="5">
        <f>VLOOKUP(A1125,[4]Sheet1!$C$2:$K$49,6,FALSE)</f>
        <v>9.9441000000000002E-2</v>
      </c>
      <c r="I1125" s="5">
        <f>VLOOKUP(A1125,[4]Sheet1!$C$2:$K$49,7,FALSE)</f>
        <v>1.8363000000000001E-2</v>
      </c>
      <c r="J1125" s="5">
        <v>0.28362599999999999</v>
      </c>
      <c r="K1125" s="5">
        <f>VLOOKUP(A1125,[4]Sheet1!$C$2:$K$49,9,FALSE)</f>
        <v>0.50390199999999996</v>
      </c>
      <c r="L1125" s="32" t="s">
        <v>15</v>
      </c>
      <c r="M1125" s="32" t="s">
        <v>15</v>
      </c>
      <c r="N1125" s="32" t="s">
        <v>15</v>
      </c>
      <c r="O1125" s="32" t="s">
        <v>15</v>
      </c>
      <c r="P1125" s="32" t="s">
        <v>15</v>
      </c>
      <c r="Q1125" s="32" t="s">
        <v>15</v>
      </c>
      <c r="R1125" s="32" t="s">
        <v>15</v>
      </c>
      <c r="S1125" s="32" t="s">
        <v>60</v>
      </c>
      <c r="T1125" s="6" t="s">
        <v>1140</v>
      </c>
      <c r="U1125" s="6" t="s">
        <v>204</v>
      </c>
    </row>
    <row r="1126" spans="1:21" s="42" customFormat="1" x14ac:dyDescent="0.2">
      <c r="A1126" s="4" t="s">
        <v>1221</v>
      </c>
      <c r="B1126" s="4" t="s">
        <v>56</v>
      </c>
      <c r="C1126" s="33" t="s">
        <v>15</v>
      </c>
      <c r="D1126" s="5">
        <v>4.5970000000000004E-3</v>
      </c>
      <c r="E1126" s="5">
        <f>VLOOKUP(A1126,[3]Sheet1!$C$2:$K$65,3,FALSE)</f>
        <v>0.127891</v>
      </c>
      <c r="F1126" s="5">
        <f>VLOOKUP(A1126,[3]Sheet1!$C$2:$K$65,4,FALSE)</f>
        <v>2.9346000000000001E-2</v>
      </c>
      <c r="G1126" s="5">
        <f>VLOOKUP(A1126,[3]Sheet1!$C$2:$K$65,5,FALSE)</f>
        <v>1.72E-2</v>
      </c>
      <c r="H1126" s="5">
        <f>VLOOKUP(A1126,[3]Sheet1!$C$2:$K$65,6,FALSE)</f>
        <v>0.15540399999999999</v>
      </c>
      <c r="I1126" s="5">
        <f>VLOOKUP(A1126,[3]Sheet1!$C$2:$K$65,7,FALSE)</f>
        <v>1.8159000000000002E-2</v>
      </c>
      <c r="J1126" s="5">
        <v>0.31220399999999998</v>
      </c>
      <c r="K1126" s="5">
        <f>VLOOKUP(A1126,[3]Sheet1!$C$2:$K$65,9,FALSE)</f>
        <v>0.48750900000000003</v>
      </c>
      <c r="L1126" s="32" t="s">
        <v>15</v>
      </c>
      <c r="M1126" s="32" t="s">
        <v>15</v>
      </c>
      <c r="N1126" s="32" t="s">
        <v>15</v>
      </c>
      <c r="O1126" s="32" t="s">
        <v>15</v>
      </c>
      <c r="P1126" s="32" t="s">
        <v>15</v>
      </c>
      <c r="Q1126" s="32" t="s">
        <v>15</v>
      </c>
      <c r="R1126" s="32" t="s">
        <v>15</v>
      </c>
      <c r="S1126" s="32" t="s">
        <v>15</v>
      </c>
      <c r="T1126" s="6" t="s">
        <v>1110</v>
      </c>
      <c r="U1126" s="6" t="s">
        <v>204</v>
      </c>
    </row>
    <row r="1127" spans="1:21" s="42" customFormat="1" x14ac:dyDescent="0.2">
      <c r="A1127" s="4" t="s">
        <v>1222</v>
      </c>
      <c r="B1127" s="4" t="s">
        <v>56</v>
      </c>
      <c r="C1127" s="33" t="s">
        <v>15</v>
      </c>
      <c r="D1127" s="5">
        <v>1.1480000000000001E-2</v>
      </c>
      <c r="E1127" s="5">
        <f>VLOOKUP(A1127,[2]Sheet1!$C$2:$K$41,3,FALSE)</f>
        <v>9.2485999999999999E-2</v>
      </c>
      <c r="F1127" s="5">
        <f>VLOOKUP(A1127,[2]Sheet1!$C$2:$K$41,4,FALSE)</f>
        <v>2.9377E-2</v>
      </c>
      <c r="G1127" s="5">
        <f>VLOOKUP(A1127,[2]Sheet1!$C$2:$K$41,5,FALSE)</f>
        <v>2.6721999999999999E-2</v>
      </c>
      <c r="H1127" s="5">
        <f>VLOOKUP(A1127,[2]Sheet1!$C$2:$K$41,6,FALSE)</f>
        <v>0.10798099999999999</v>
      </c>
      <c r="I1127" s="5">
        <f>VLOOKUP(A1127,[2]Sheet1!$C$2:$K$41,7,FALSE)</f>
        <v>1.8627000000000001E-2</v>
      </c>
      <c r="J1127" s="5">
        <v>0.43793900000000002</v>
      </c>
      <c r="K1127" s="5">
        <f>VLOOKUP(A1127,[2]Sheet1!$C$2:$K$41,9,FALSE)</f>
        <v>0.466914</v>
      </c>
      <c r="L1127" s="32" t="s">
        <v>15</v>
      </c>
      <c r="M1127" s="32" t="s">
        <v>15</v>
      </c>
      <c r="N1127" s="32" t="s">
        <v>15</v>
      </c>
      <c r="O1127" s="32" t="s">
        <v>60</v>
      </c>
      <c r="P1127" s="32" t="s">
        <v>15</v>
      </c>
      <c r="Q1127" s="32" t="s">
        <v>15</v>
      </c>
      <c r="R1127" s="32" t="s">
        <v>15</v>
      </c>
      <c r="S1127" s="32" t="s">
        <v>15</v>
      </c>
      <c r="T1127" s="6" t="s">
        <v>1106</v>
      </c>
      <c r="U1127" s="6" t="s">
        <v>204</v>
      </c>
    </row>
    <row r="1128" spans="1:21" s="42" customFormat="1" x14ac:dyDescent="0.2">
      <c r="A1128" s="4" t="s">
        <v>1223</v>
      </c>
      <c r="B1128" s="4" t="s">
        <v>56</v>
      </c>
      <c r="C1128" s="33" t="s">
        <v>15</v>
      </c>
      <c r="D1128" s="5">
        <v>5.6309999999999997E-3</v>
      </c>
      <c r="E1128" s="5">
        <f>VLOOKUP(A1128,[2]Sheet1!$C$2:$K$41,3,FALSE)</f>
        <v>0.26336700000000002</v>
      </c>
      <c r="F1128" s="5">
        <f>VLOOKUP(A1128,[2]Sheet1!$C$2:$K$41,4,FALSE)</f>
        <v>2.9274000000000001E-2</v>
      </c>
      <c r="G1128" s="5">
        <f>VLOOKUP(A1128,[2]Sheet1!$C$2:$K$41,5,FALSE)</f>
        <v>2.2008E-2</v>
      </c>
      <c r="H1128" s="5">
        <f>VLOOKUP(A1128,[2]Sheet1!$C$2:$K$41,6,FALSE)</f>
        <v>0.440772</v>
      </c>
      <c r="I1128" s="5">
        <f>VLOOKUP(A1128,[2]Sheet1!$C$2:$K$41,7,FALSE)</f>
        <v>2.4077999999999999E-2</v>
      </c>
      <c r="J1128" s="5">
        <v>0.19861300000000001</v>
      </c>
      <c r="K1128" s="5">
        <f>VLOOKUP(A1128,[2]Sheet1!$C$2:$K$41,9,FALSE)</f>
        <v>0.48825600000000002</v>
      </c>
      <c r="L1128" s="32" t="s">
        <v>15</v>
      </c>
      <c r="M1128" s="32" t="s">
        <v>60</v>
      </c>
      <c r="N1128" s="32" t="s">
        <v>15</v>
      </c>
      <c r="O1128" s="32" t="s">
        <v>60</v>
      </c>
      <c r="P1128" s="32" t="s">
        <v>60</v>
      </c>
      <c r="Q1128" s="32" t="s">
        <v>60</v>
      </c>
      <c r="R1128" s="32" t="s">
        <v>15</v>
      </c>
      <c r="S1128" s="32" t="s">
        <v>15</v>
      </c>
      <c r="T1128" s="6" t="s">
        <v>1106</v>
      </c>
      <c r="U1128" s="6" t="s">
        <v>204</v>
      </c>
    </row>
    <row r="1129" spans="1:21" s="42" customFormat="1" x14ac:dyDescent="0.2">
      <c r="A1129" s="4" t="s">
        <v>1224</v>
      </c>
      <c r="B1129" s="4" t="s">
        <v>56</v>
      </c>
      <c r="C1129" s="33" t="s">
        <v>15</v>
      </c>
      <c r="D1129" s="5">
        <v>1.3350000000000001E-2</v>
      </c>
      <c r="E1129" s="5">
        <f>VLOOKUP(A1129,[4]Sheet1!$C$2:$K$49,3,FALSE)</f>
        <v>6.6226999999999994E-2</v>
      </c>
      <c r="F1129" s="5">
        <f>VLOOKUP(A1129,[4]Sheet1!$C$2:$K$49,4,FALSE)</f>
        <v>2.9253999999999999E-2</v>
      </c>
      <c r="G1129" s="5">
        <f>VLOOKUP(A1129,[4]Sheet1!$C$2:$K$49,5,FALSE)</f>
        <v>1.018E-2</v>
      </c>
      <c r="H1129" s="5">
        <f>VLOOKUP(A1129,[4]Sheet1!$C$2:$K$49,6,FALSE)</f>
        <v>7.2188000000000002E-2</v>
      </c>
      <c r="I1129" s="5">
        <f>VLOOKUP(A1129,[4]Sheet1!$C$2:$K$49,7,FALSE)</f>
        <v>1.0347E-2</v>
      </c>
      <c r="J1129" s="5">
        <v>0.34088400000000002</v>
      </c>
      <c r="K1129" s="5">
        <f>VLOOKUP(A1129,[4]Sheet1!$C$2:$K$49,9,FALSE)</f>
        <v>0.49337799999999998</v>
      </c>
      <c r="L1129" s="32" t="s">
        <v>15</v>
      </c>
      <c r="M1129" s="32" t="s">
        <v>15</v>
      </c>
      <c r="N1129" s="32" t="s">
        <v>15</v>
      </c>
      <c r="O1129" s="32" t="s">
        <v>15</v>
      </c>
      <c r="P1129" s="32" t="s">
        <v>15</v>
      </c>
      <c r="Q1129" s="32" t="s">
        <v>15</v>
      </c>
      <c r="R1129" s="32" t="s">
        <v>15</v>
      </c>
      <c r="S1129" s="32" t="s">
        <v>15</v>
      </c>
      <c r="T1129" s="6" t="s">
        <v>1140</v>
      </c>
      <c r="U1129" s="6" t="s">
        <v>204</v>
      </c>
    </row>
    <row r="1130" spans="1:21" s="42" customFormat="1" x14ac:dyDescent="0.2">
      <c r="A1130" s="4" t="s">
        <v>1225</v>
      </c>
      <c r="B1130" s="4" t="s">
        <v>56</v>
      </c>
      <c r="C1130" s="33" t="s">
        <v>15</v>
      </c>
      <c r="D1130" s="5">
        <v>5.0949999999999997E-3</v>
      </c>
      <c r="E1130" s="5">
        <f>VLOOKUP(A1130,[4]Sheet1!$C$2:$K$49,3,FALSE)</f>
        <v>0.31290400000000002</v>
      </c>
      <c r="F1130" s="5">
        <f>VLOOKUP(A1130,[4]Sheet1!$C$2:$K$49,4,FALSE)</f>
        <v>2.9160999999999999E-2</v>
      </c>
      <c r="G1130" s="5">
        <f>VLOOKUP(A1130,[4]Sheet1!$C$2:$K$49,5,FALSE)</f>
        <v>2.0410000000000001E-2</v>
      </c>
      <c r="H1130" s="5">
        <f>VLOOKUP(A1130,[4]Sheet1!$C$2:$K$49,6,FALSE)</f>
        <v>0.447355</v>
      </c>
      <c r="I1130" s="5">
        <f>VLOOKUP(A1130,[4]Sheet1!$C$2:$K$49,7,FALSE)</f>
        <v>1.7815999999999999E-2</v>
      </c>
      <c r="J1130" s="5">
        <v>0.18610399999999999</v>
      </c>
      <c r="K1130" s="5">
        <f>VLOOKUP(A1130,[4]Sheet1!$C$2:$K$49,9,FALSE)</f>
        <v>0.48864200000000002</v>
      </c>
      <c r="L1130" s="32" t="s">
        <v>15</v>
      </c>
      <c r="M1130" s="32" t="s">
        <v>60</v>
      </c>
      <c r="N1130" s="32" t="s">
        <v>15</v>
      </c>
      <c r="O1130" s="32" t="s">
        <v>60</v>
      </c>
      <c r="P1130" s="32" t="s">
        <v>60</v>
      </c>
      <c r="Q1130" s="32" t="s">
        <v>15</v>
      </c>
      <c r="R1130" s="32" t="s">
        <v>15</v>
      </c>
      <c r="S1130" s="32" t="s">
        <v>15</v>
      </c>
      <c r="T1130" s="6" t="s">
        <v>1140</v>
      </c>
      <c r="U1130" s="6" t="s">
        <v>204</v>
      </c>
    </row>
    <row r="1131" spans="1:21" s="42" customFormat="1" x14ac:dyDescent="0.2">
      <c r="A1131" s="4" t="s">
        <v>1226</v>
      </c>
      <c r="B1131" s="4" t="s">
        <v>56</v>
      </c>
      <c r="C1131" s="33" t="s">
        <v>15</v>
      </c>
      <c r="D1131" s="5">
        <v>5.9020000000000001E-3</v>
      </c>
      <c r="E1131" s="5">
        <f>VLOOKUP(A1131,[4]Sheet1!$C$2:$K$49,3,FALSE)</f>
        <v>0.12751299999999999</v>
      </c>
      <c r="F1131" s="5">
        <f>VLOOKUP(A1131,[4]Sheet1!$C$2:$K$49,4,FALSE)</f>
        <v>2.9097999999999999E-2</v>
      </c>
      <c r="G1131" s="5">
        <f>VLOOKUP(A1131,[4]Sheet1!$C$2:$K$49,5,FALSE)</f>
        <v>1.6049000000000001E-2</v>
      </c>
      <c r="H1131" s="5">
        <f>VLOOKUP(A1131,[4]Sheet1!$C$2:$K$49,6,FALSE)</f>
        <v>0.121354</v>
      </c>
      <c r="I1131" s="5">
        <f>VLOOKUP(A1131,[4]Sheet1!$C$2:$K$49,7,FALSE)</f>
        <v>1.2364999999999999E-2</v>
      </c>
      <c r="J1131" s="5">
        <v>0.39846300000000001</v>
      </c>
      <c r="K1131" s="5">
        <f>VLOOKUP(A1131,[4]Sheet1!$C$2:$K$49,9,FALSE)</f>
        <v>0.47941400000000001</v>
      </c>
      <c r="L1131" s="32" t="s">
        <v>15</v>
      </c>
      <c r="M1131" s="32" t="s">
        <v>15</v>
      </c>
      <c r="N1131" s="32" t="s">
        <v>15</v>
      </c>
      <c r="O1131" s="32" t="s">
        <v>15</v>
      </c>
      <c r="P1131" s="32" t="s">
        <v>15</v>
      </c>
      <c r="Q1131" s="32" t="s">
        <v>15</v>
      </c>
      <c r="R1131" s="32" t="s">
        <v>15</v>
      </c>
      <c r="S1131" s="32" t="s">
        <v>15</v>
      </c>
      <c r="T1131" s="6" t="s">
        <v>1140</v>
      </c>
      <c r="U1131" s="6" t="s">
        <v>204</v>
      </c>
    </row>
    <row r="1132" spans="1:21" s="42" customFormat="1" x14ac:dyDescent="0.2">
      <c r="A1132" s="4" t="s">
        <v>1227</v>
      </c>
      <c r="B1132" s="4" t="s">
        <v>56</v>
      </c>
      <c r="C1132" s="33" t="s">
        <v>15</v>
      </c>
      <c r="D1132" s="5">
        <v>0</v>
      </c>
      <c r="E1132" s="5">
        <f>VLOOKUP(A1132,[4]Sheet1!$C$2:$K$49,3,FALSE)</f>
        <v>0.102406</v>
      </c>
      <c r="F1132" s="5">
        <f>VLOOKUP(A1132,[4]Sheet1!$C$2:$K$49,4,FALSE)</f>
        <v>2.9052999999999999E-2</v>
      </c>
      <c r="G1132" s="5">
        <f>VLOOKUP(A1132,[4]Sheet1!$C$2:$K$49,5,FALSE)</f>
        <v>1.1110999999999999E-2</v>
      </c>
      <c r="H1132" s="5">
        <f>VLOOKUP(A1132,[4]Sheet1!$C$2:$K$49,6,FALSE)</f>
        <v>0.115105</v>
      </c>
      <c r="I1132" s="5">
        <f>VLOOKUP(A1132,[4]Sheet1!$C$2:$K$49,7,FALSE)</f>
        <v>1.0737E-2</v>
      </c>
      <c r="J1132" s="5">
        <v>0.33274700000000001</v>
      </c>
      <c r="K1132" s="5">
        <f>VLOOKUP(A1132,[4]Sheet1!$C$2:$K$49,9,FALSE)</f>
        <v>0.49261100000000002</v>
      </c>
      <c r="L1132" s="32" t="s">
        <v>15</v>
      </c>
      <c r="M1132" s="32" t="s">
        <v>15</v>
      </c>
      <c r="N1132" s="32" t="s">
        <v>15</v>
      </c>
      <c r="O1132" s="32" t="s">
        <v>15</v>
      </c>
      <c r="P1132" s="32" t="s">
        <v>15</v>
      </c>
      <c r="Q1132" s="32" t="s">
        <v>15</v>
      </c>
      <c r="R1132" s="32" t="s">
        <v>15</v>
      </c>
      <c r="S1132" s="32" t="s">
        <v>15</v>
      </c>
      <c r="T1132" s="6" t="s">
        <v>1140</v>
      </c>
      <c r="U1132" s="6" t="s">
        <v>204</v>
      </c>
    </row>
    <row r="1133" spans="1:21" s="42" customFormat="1" x14ac:dyDescent="0.2">
      <c r="A1133" s="4" t="s">
        <v>1228</v>
      </c>
      <c r="B1133" s="4" t="s">
        <v>56</v>
      </c>
      <c r="C1133" s="33" t="s">
        <v>15</v>
      </c>
      <c r="D1133" s="5">
        <v>9.4769999999999993E-3</v>
      </c>
      <c r="E1133" s="5">
        <f>VLOOKUP(A1133,[4]Sheet1!$C$2:$K$49,3,FALSE)</f>
        <v>0.166323</v>
      </c>
      <c r="F1133" s="5">
        <f>VLOOKUP(A1133,[4]Sheet1!$C$2:$K$49,4,FALSE)</f>
        <v>2.9189E-2</v>
      </c>
      <c r="G1133" s="5">
        <f>VLOOKUP(A1133,[4]Sheet1!$C$2:$K$49,5,FALSE)</f>
        <v>1.4942E-2</v>
      </c>
      <c r="H1133" s="5">
        <f>VLOOKUP(A1133,[4]Sheet1!$C$2:$K$49,6,FALSE)</f>
        <v>0.170262</v>
      </c>
      <c r="I1133" s="5">
        <f>VLOOKUP(A1133,[4]Sheet1!$C$2:$K$49,7,FALSE)</f>
        <v>1.7715999999999999E-2</v>
      </c>
      <c r="J1133" s="5">
        <v>0.23374700000000001</v>
      </c>
      <c r="K1133" s="5">
        <f>VLOOKUP(A1133,[4]Sheet1!$C$2:$K$49,9,FALSE)</f>
        <v>0.50197499999999995</v>
      </c>
      <c r="L1133" s="32" t="s">
        <v>15</v>
      </c>
      <c r="M1133" s="32" t="s">
        <v>15</v>
      </c>
      <c r="N1133" s="32" t="s">
        <v>15</v>
      </c>
      <c r="O1133" s="32" t="s">
        <v>15</v>
      </c>
      <c r="P1133" s="32" t="s">
        <v>15</v>
      </c>
      <c r="Q1133" s="32" t="s">
        <v>15</v>
      </c>
      <c r="R1133" s="32" t="s">
        <v>15</v>
      </c>
      <c r="S1133" s="32" t="s">
        <v>60</v>
      </c>
      <c r="T1133" s="6" t="s">
        <v>1229</v>
      </c>
      <c r="U1133" s="6" t="s">
        <v>204</v>
      </c>
    </row>
    <row r="1134" spans="1:21" s="42" customFormat="1" x14ac:dyDescent="0.2">
      <c r="A1134" s="4" t="s">
        <v>1230</v>
      </c>
      <c r="B1134" s="4" t="s">
        <v>95</v>
      </c>
      <c r="C1134" s="33" t="s">
        <v>15</v>
      </c>
      <c r="D1134" s="5">
        <v>8.8159999999999992E-3</v>
      </c>
      <c r="E1134" s="5">
        <f>VLOOKUP(A1134,[4]Sheet1!$C$2:$K$49,3,FALSE)</f>
        <v>8.7697999999999998E-2</v>
      </c>
      <c r="F1134" s="5">
        <f>VLOOKUP(A1134,[4]Sheet1!$C$2:$K$49,4,FALSE)</f>
        <v>2.9215999999999999E-2</v>
      </c>
      <c r="G1134" s="5">
        <f>VLOOKUP(A1134,[4]Sheet1!$C$2:$K$49,5,FALSE)</f>
        <v>1.5101E-2</v>
      </c>
      <c r="H1134" s="5">
        <f>VLOOKUP(A1134,[4]Sheet1!$C$2:$K$49,6,FALSE)</f>
        <v>0.10233100000000001</v>
      </c>
      <c r="I1134" s="5">
        <f>VLOOKUP(A1134,[4]Sheet1!$C$2:$K$49,7,FALSE)</f>
        <v>1.5814000000000002E-2</v>
      </c>
      <c r="J1134" s="5">
        <v>0.29610500000000001</v>
      </c>
      <c r="K1134" s="5">
        <f>VLOOKUP(A1134,[4]Sheet1!$C$2:$K$49,9,FALSE)</f>
        <v>0.49122300000000002</v>
      </c>
      <c r="L1134" s="32" t="s">
        <v>15</v>
      </c>
      <c r="M1134" s="32" t="s">
        <v>15</v>
      </c>
      <c r="N1134" s="32" t="s">
        <v>15</v>
      </c>
      <c r="O1134" s="32" t="s">
        <v>15</v>
      </c>
      <c r="P1134" s="32" t="s">
        <v>15</v>
      </c>
      <c r="Q1134" s="32" t="s">
        <v>15</v>
      </c>
      <c r="R1134" s="32" t="s">
        <v>15</v>
      </c>
      <c r="S1134" s="32" t="s">
        <v>15</v>
      </c>
      <c r="T1134" s="6" t="s">
        <v>1229</v>
      </c>
      <c r="U1134" s="6" t="s">
        <v>204</v>
      </c>
    </row>
    <row r="1135" spans="1:21" s="42" customFormat="1" x14ac:dyDescent="0.2">
      <c r="A1135" s="4" t="s">
        <v>1231</v>
      </c>
      <c r="B1135" s="4" t="s">
        <v>95</v>
      </c>
      <c r="C1135" s="33" t="s">
        <v>15</v>
      </c>
      <c r="D1135" s="5">
        <v>6.4130000000000003E-3</v>
      </c>
      <c r="E1135" s="5">
        <f>VLOOKUP(A1135,[4]Sheet1!$C$2:$K$49,3,FALSE)</f>
        <v>0.29382200000000003</v>
      </c>
      <c r="F1135" s="5">
        <f>VLOOKUP(A1135,[4]Sheet1!$C$2:$K$49,4,FALSE)</f>
        <v>2.9194000000000001E-2</v>
      </c>
      <c r="G1135" s="5">
        <f>VLOOKUP(A1135,[4]Sheet1!$C$2:$K$49,5,FALSE)</f>
        <v>1.9288E-2</v>
      </c>
      <c r="H1135" s="5">
        <f>VLOOKUP(A1135,[4]Sheet1!$C$2:$K$49,6,FALSE)</f>
        <v>0.41623599999999999</v>
      </c>
      <c r="I1135" s="5">
        <f>VLOOKUP(A1135,[4]Sheet1!$C$2:$K$49,7,FALSE)</f>
        <v>2.1819999999999999E-2</v>
      </c>
      <c r="J1135" s="5">
        <v>0.14043800000000001</v>
      </c>
      <c r="K1135" s="5">
        <f>VLOOKUP(A1135,[4]Sheet1!$C$2:$K$49,9,FALSE)</f>
        <v>0.50316799999999995</v>
      </c>
      <c r="L1135" s="32" t="s">
        <v>15</v>
      </c>
      <c r="M1135" s="32" t="s">
        <v>60</v>
      </c>
      <c r="N1135" s="32" t="s">
        <v>15</v>
      </c>
      <c r="O1135" s="32" t="s">
        <v>15</v>
      </c>
      <c r="P1135" s="32" t="s">
        <v>60</v>
      </c>
      <c r="Q1135" s="32" t="s">
        <v>60</v>
      </c>
      <c r="R1135" s="32" t="s">
        <v>15</v>
      </c>
      <c r="S1135" s="32" t="s">
        <v>60</v>
      </c>
      <c r="T1135" s="6" t="s">
        <v>1229</v>
      </c>
      <c r="U1135" s="6" t="s">
        <v>204</v>
      </c>
    </row>
    <row r="1136" spans="1:21" s="42" customFormat="1" x14ac:dyDescent="0.2">
      <c r="A1136" s="4" t="s">
        <v>1232</v>
      </c>
      <c r="B1136" s="4" t="s">
        <v>95</v>
      </c>
      <c r="C1136" s="33" t="s">
        <v>15</v>
      </c>
      <c r="D1136" s="5">
        <v>8.0450000000000001E-3</v>
      </c>
      <c r="E1136" s="5">
        <f>VLOOKUP(A1136,[4]Sheet1!$C$2:$K$49,3,FALSE)</f>
        <v>0.34504000000000001</v>
      </c>
      <c r="F1136" s="5">
        <f>VLOOKUP(A1136,[4]Sheet1!$C$2:$K$49,4,FALSE)</f>
        <v>2.9218000000000001E-2</v>
      </c>
      <c r="G1136" s="5">
        <f>VLOOKUP(A1136,[4]Sheet1!$C$2:$K$49,5,FALSE)</f>
        <v>1.7509E-2</v>
      </c>
      <c r="H1136" s="5">
        <f>VLOOKUP(A1136,[4]Sheet1!$C$2:$K$49,6,FALSE)</f>
        <v>0.70205600000000001</v>
      </c>
      <c r="I1136" s="5">
        <f>VLOOKUP(A1136,[4]Sheet1!$C$2:$K$49,7,FALSE)</f>
        <v>2.0126999999999999E-2</v>
      </c>
      <c r="J1136" s="5">
        <v>0.174507</v>
      </c>
      <c r="K1136" s="5">
        <f>VLOOKUP(A1136,[4]Sheet1!$C$2:$K$49,9,FALSE)</f>
        <v>0.49390299999999998</v>
      </c>
      <c r="L1136" s="32" t="s">
        <v>15</v>
      </c>
      <c r="M1136" s="32" t="s">
        <v>60</v>
      </c>
      <c r="N1136" s="32" t="s">
        <v>15</v>
      </c>
      <c r="O1136" s="32" t="s">
        <v>15</v>
      </c>
      <c r="P1136" s="32" t="s">
        <v>60</v>
      </c>
      <c r="Q1136" s="32" t="s">
        <v>60</v>
      </c>
      <c r="R1136" s="32" t="s">
        <v>15</v>
      </c>
      <c r="S1136" s="32" t="s">
        <v>15</v>
      </c>
      <c r="T1136" s="6" t="s">
        <v>1229</v>
      </c>
      <c r="U1136" s="6" t="s">
        <v>204</v>
      </c>
    </row>
    <row r="1137" spans="1:21" s="42" customFormat="1" x14ac:dyDescent="0.2">
      <c r="A1137" s="4" t="s">
        <v>1233</v>
      </c>
      <c r="B1137" s="4" t="s">
        <v>220</v>
      </c>
      <c r="C1137" s="33" t="s">
        <v>15</v>
      </c>
      <c r="D1137" s="5">
        <v>1.6240000000000001E-2</v>
      </c>
      <c r="E1137" s="5">
        <f>VLOOKUP(A1137,[4]Sheet1!$C$2:$K$49,3,FALSE)</f>
        <v>0.31848599999999999</v>
      </c>
      <c r="F1137" s="5">
        <f>VLOOKUP(A1137,[4]Sheet1!$C$2:$K$49,4,FALSE)</f>
        <v>2.9134E-2</v>
      </c>
      <c r="G1137" s="5">
        <f>VLOOKUP(A1137,[4]Sheet1!$C$2:$K$49,5,FALSE)</f>
        <v>1.8353000000000001E-2</v>
      </c>
      <c r="H1137" s="5">
        <f>VLOOKUP(A1137,[4]Sheet1!$C$2:$K$49,6,FALSE)</f>
        <v>0.54351499999999997</v>
      </c>
      <c r="I1137" s="5">
        <f>VLOOKUP(A1137,[4]Sheet1!$C$2:$K$49,7,FALSE)</f>
        <v>2.1402999999999998E-2</v>
      </c>
      <c r="J1137" s="5">
        <v>0.110829</v>
      </c>
      <c r="K1137" s="5">
        <f>VLOOKUP(A1137,[4]Sheet1!$C$2:$K$49,9,FALSE)</f>
        <v>0.506409</v>
      </c>
      <c r="L1137" s="32" t="s">
        <v>15</v>
      </c>
      <c r="M1137" s="32" t="s">
        <v>60</v>
      </c>
      <c r="N1137" s="32" t="s">
        <v>15</v>
      </c>
      <c r="O1137" s="32" t="s">
        <v>15</v>
      </c>
      <c r="P1137" s="32" t="s">
        <v>60</v>
      </c>
      <c r="Q1137" s="32" t="s">
        <v>60</v>
      </c>
      <c r="R1137" s="32" t="s">
        <v>15</v>
      </c>
      <c r="S1137" s="32" t="s">
        <v>60</v>
      </c>
      <c r="T1137" s="6" t="s">
        <v>1229</v>
      </c>
      <c r="U1137" s="6" t="s">
        <v>204</v>
      </c>
    </row>
    <row r="1138" spans="1:21" s="42" customFormat="1" x14ac:dyDescent="0.2">
      <c r="A1138" s="4" t="s">
        <v>1234</v>
      </c>
      <c r="B1138" s="4" t="s">
        <v>220</v>
      </c>
      <c r="C1138" s="33" t="s">
        <v>15</v>
      </c>
      <c r="D1138" s="5">
        <v>0</v>
      </c>
      <c r="E1138" s="5">
        <f>VLOOKUP(A1138,[4]Sheet1!$C$2:$K$49,3,FALSE)</f>
        <v>0.23846899999999999</v>
      </c>
      <c r="F1138" s="5">
        <f>VLOOKUP(A1138,[4]Sheet1!$C$2:$K$49,4,FALSE)</f>
        <v>2.9225000000000001E-2</v>
      </c>
      <c r="G1138" s="5">
        <f>VLOOKUP(A1138,[4]Sheet1!$C$2:$K$49,5,FALSE)</f>
        <v>1.8239999999999999E-2</v>
      </c>
      <c r="H1138" s="5">
        <f>VLOOKUP(A1138,[4]Sheet1!$C$2:$K$49,6,FALSE)</f>
        <v>0.33452199999999999</v>
      </c>
      <c r="I1138" s="5">
        <f>VLOOKUP(A1138,[4]Sheet1!$C$2:$K$49,7,FALSE)</f>
        <v>2.2141000000000001E-2</v>
      </c>
      <c r="J1138" s="5">
        <v>0.23724100000000001</v>
      </c>
      <c r="K1138" s="5">
        <f>VLOOKUP(A1138,[4]Sheet1!$C$2:$K$49,9,FALSE)</f>
        <v>0.49158600000000002</v>
      </c>
      <c r="L1138" s="32" t="s">
        <v>15</v>
      </c>
      <c r="M1138" s="32" t="s">
        <v>60</v>
      </c>
      <c r="N1138" s="32" t="s">
        <v>15</v>
      </c>
      <c r="O1138" s="32" t="s">
        <v>15</v>
      </c>
      <c r="P1138" s="32" t="s">
        <v>60</v>
      </c>
      <c r="Q1138" s="32" t="s">
        <v>60</v>
      </c>
      <c r="R1138" s="32" t="s">
        <v>15</v>
      </c>
      <c r="S1138" s="32" t="s">
        <v>15</v>
      </c>
      <c r="T1138" s="6" t="s">
        <v>1229</v>
      </c>
      <c r="U1138" s="6" t="s">
        <v>204</v>
      </c>
    </row>
    <row r="1139" spans="1:21" s="42" customFormat="1" x14ac:dyDescent="0.2">
      <c r="A1139" s="4" t="s">
        <v>1235</v>
      </c>
      <c r="B1139" s="4" t="s">
        <v>220</v>
      </c>
      <c r="C1139" s="33" t="s">
        <v>15</v>
      </c>
      <c r="D1139" s="5">
        <v>8.4180000000000001E-3</v>
      </c>
      <c r="E1139" s="5">
        <f>VLOOKUP(A1139,[4]Sheet1!$C$2:$K$49,3,FALSE)</f>
        <v>7.5514999999999999E-2</v>
      </c>
      <c r="F1139" s="5">
        <f>VLOOKUP(A1139,[4]Sheet1!$C$2:$K$49,4,FALSE)</f>
        <v>2.9193E-2</v>
      </c>
      <c r="G1139" s="5">
        <f>VLOOKUP(A1139,[4]Sheet1!$C$2:$K$49,5,FALSE)</f>
        <v>1.3344E-2</v>
      </c>
      <c r="H1139" s="5">
        <f>VLOOKUP(A1139,[4]Sheet1!$C$2:$K$49,6,FALSE)</f>
        <v>6.6253999999999993E-2</v>
      </c>
      <c r="I1139" s="5">
        <f>VLOOKUP(A1139,[4]Sheet1!$C$2:$K$49,7,FALSE)</f>
        <v>1.2812E-2</v>
      </c>
      <c r="J1139" s="5">
        <v>0.32455600000000001</v>
      </c>
      <c r="K1139" s="5">
        <f>VLOOKUP(A1139,[4]Sheet1!$C$2:$K$49,9,FALSE)</f>
        <v>0.49315999999999999</v>
      </c>
      <c r="L1139" s="32" t="s">
        <v>15</v>
      </c>
      <c r="M1139" s="32" t="s">
        <v>15</v>
      </c>
      <c r="N1139" s="32" t="s">
        <v>15</v>
      </c>
      <c r="O1139" s="32" t="s">
        <v>15</v>
      </c>
      <c r="P1139" s="32" t="s">
        <v>15</v>
      </c>
      <c r="Q1139" s="32" t="s">
        <v>15</v>
      </c>
      <c r="R1139" s="32" t="s">
        <v>15</v>
      </c>
      <c r="S1139" s="32" t="s">
        <v>15</v>
      </c>
      <c r="T1139" s="6" t="s">
        <v>1229</v>
      </c>
      <c r="U1139" s="6" t="s">
        <v>204</v>
      </c>
    </row>
    <row r="1140" spans="1:21" s="42" customFormat="1" x14ac:dyDescent="0.2">
      <c r="A1140" s="4" t="s">
        <v>1236</v>
      </c>
      <c r="B1140" s="4" t="s">
        <v>220</v>
      </c>
      <c r="C1140" s="33" t="s">
        <v>15</v>
      </c>
      <c r="D1140" s="5">
        <v>1.074E-2</v>
      </c>
      <c r="E1140" s="5">
        <f>VLOOKUP(A1140,[4]Sheet1!$C$2:$K$49,3,FALSE)</f>
        <v>0.25119599999999997</v>
      </c>
      <c r="F1140" s="5">
        <f>VLOOKUP(A1140,[4]Sheet1!$C$2:$K$49,4,FALSE)</f>
        <v>2.8598999999999999E-2</v>
      </c>
      <c r="G1140" s="5">
        <f>VLOOKUP(A1140,[4]Sheet1!$C$2:$K$49,5,FALSE)</f>
        <v>2.5968999999999999E-2</v>
      </c>
      <c r="H1140" s="5">
        <f>VLOOKUP(A1140,[4]Sheet1!$C$2:$K$49,6,FALSE)</f>
        <v>0.28652699999999998</v>
      </c>
      <c r="I1140" s="5">
        <f>VLOOKUP(A1140,[4]Sheet1!$C$2:$K$49,7,FALSE)</f>
        <v>2.2081E-2</v>
      </c>
      <c r="J1140" s="5">
        <v>0.14097299999999999</v>
      </c>
      <c r="K1140" s="5">
        <f>VLOOKUP(A1140,[4]Sheet1!$C$2:$K$49,9,FALSE)</f>
        <v>0.49548799999999998</v>
      </c>
      <c r="L1140" s="32" t="s">
        <v>15</v>
      </c>
      <c r="M1140" s="32" t="s">
        <v>60</v>
      </c>
      <c r="N1140" s="32" t="s">
        <v>15</v>
      </c>
      <c r="O1140" s="32" t="s">
        <v>60</v>
      </c>
      <c r="P1140" s="32" t="s">
        <v>60</v>
      </c>
      <c r="Q1140" s="32" t="s">
        <v>60</v>
      </c>
      <c r="R1140" s="32" t="s">
        <v>15</v>
      </c>
      <c r="S1140" s="32" t="s">
        <v>15</v>
      </c>
      <c r="T1140" s="6" t="s">
        <v>1229</v>
      </c>
      <c r="U1140" s="6" t="s">
        <v>204</v>
      </c>
    </row>
    <row r="1141" spans="1:21" s="42" customFormat="1" x14ac:dyDescent="0.2">
      <c r="A1141" s="4" t="s">
        <v>1237</v>
      </c>
      <c r="B1141" s="4" t="s">
        <v>14</v>
      </c>
      <c r="C1141" s="33" t="s">
        <v>15</v>
      </c>
      <c r="D1141" s="5">
        <v>9.4140000000000005E-3</v>
      </c>
      <c r="E1141" s="5">
        <f>VLOOKUP(A1141,[4]Sheet1!$C$2:$K$49,3,FALSE)</f>
        <v>5.4434000000000003E-2</v>
      </c>
      <c r="F1141" s="5">
        <f>VLOOKUP(A1141,[4]Sheet1!$C$2:$K$49,4,FALSE)</f>
        <v>2.8864000000000001E-2</v>
      </c>
      <c r="G1141" s="5">
        <f>VLOOKUP(A1141,[4]Sheet1!$C$2:$K$49,5,FALSE)</f>
        <v>1.6338999999999999E-2</v>
      </c>
      <c r="H1141" s="5">
        <f>VLOOKUP(A1141,[4]Sheet1!$C$2:$K$49,6,FALSE)</f>
        <v>5.7072999999999999E-2</v>
      </c>
      <c r="I1141" s="5">
        <f>VLOOKUP(A1141,[4]Sheet1!$C$2:$K$49,7,FALSE)</f>
        <v>1.6837000000000001E-2</v>
      </c>
      <c r="J1141" s="5">
        <v>0.34306500000000001</v>
      </c>
      <c r="K1141" s="5">
        <f>VLOOKUP(A1141,[4]Sheet1!$C$2:$K$49,9,FALSE)</f>
        <v>0.488006</v>
      </c>
      <c r="L1141" s="32" t="s">
        <v>15</v>
      </c>
      <c r="M1141" s="32" t="s">
        <v>15</v>
      </c>
      <c r="N1141" s="32" t="s">
        <v>15</v>
      </c>
      <c r="O1141" s="32" t="s">
        <v>15</v>
      </c>
      <c r="P1141" s="32" t="s">
        <v>15</v>
      </c>
      <c r="Q1141" s="32" t="s">
        <v>15</v>
      </c>
      <c r="R1141" s="32" t="s">
        <v>15</v>
      </c>
      <c r="S1141" s="32" t="s">
        <v>15</v>
      </c>
      <c r="T1141" s="6" t="s">
        <v>1229</v>
      </c>
      <c r="U1141" s="6" t="s">
        <v>204</v>
      </c>
    </row>
    <row r="1142" spans="1:21" s="42" customFormat="1" x14ac:dyDescent="0.2">
      <c r="A1142" s="4" t="s">
        <v>1238</v>
      </c>
      <c r="B1142" s="4" t="s">
        <v>146</v>
      </c>
      <c r="C1142" s="33" t="s">
        <v>15</v>
      </c>
      <c r="D1142" s="5">
        <v>8.9180000000000006E-3</v>
      </c>
      <c r="E1142" s="5">
        <f>VLOOKUP(A1142,[2]Sheet1!$C$2:$K$41,3,FALSE)</f>
        <v>9.8899000000000001E-2</v>
      </c>
      <c r="F1142" s="5">
        <f>VLOOKUP(A1142,[2]Sheet1!$C$2:$K$41,4,FALSE)</f>
        <v>2.9395999999999999E-2</v>
      </c>
      <c r="G1142" s="5">
        <f>VLOOKUP(A1142,[2]Sheet1!$C$2:$K$41,5,FALSE)</f>
        <v>1.7274999999999999E-2</v>
      </c>
      <c r="H1142" s="5">
        <f>VLOOKUP(A1142,[2]Sheet1!$C$2:$K$41,6,FALSE)</f>
        <v>0.14522599999999999</v>
      </c>
      <c r="I1142" s="5">
        <f>VLOOKUP(A1142,[2]Sheet1!$C$2:$K$41,7,FALSE)</f>
        <v>1.5656E-2</v>
      </c>
      <c r="J1142" s="5">
        <v>0.36374400000000001</v>
      </c>
      <c r="K1142" s="5">
        <f>VLOOKUP(A1142,[2]Sheet1!$C$2:$K$41,9,FALSE)</f>
        <v>0.482462</v>
      </c>
      <c r="L1142" s="32" t="s">
        <v>15</v>
      </c>
      <c r="M1142" s="32" t="s">
        <v>15</v>
      </c>
      <c r="N1142" s="32" t="s">
        <v>15</v>
      </c>
      <c r="O1142" s="32" t="s">
        <v>15</v>
      </c>
      <c r="P1142" s="32" t="s">
        <v>15</v>
      </c>
      <c r="Q1142" s="32" t="s">
        <v>15</v>
      </c>
      <c r="R1142" s="32" t="s">
        <v>15</v>
      </c>
      <c r="S1142" s="32" t="s">
        <v>15</v>
      </c>
      <c r="T1142" s="6" t="s">
        <v>1106</v>
      </c>
      <c r="U1142" s="6" t="s">
        <v>204</v>
      </c>
    </row>
    <row r="1143" spans="1:21" s="42" customFormat="1" x14ac:dyDescent="0.2">
      <c r="A1143" s="4" t="s">
        <v>1239</v>
      </c>
      <c r="B1143" s="4" t="s">
        <v>146</v>
      </c>
      <c r="C1143" s="33" t="s">
        <v>15</v>
      </c>
      <c r="D1143" s="5">
        <v>1.193E-2</v>
      </c>
      <c r="E1143" s="5">
        <f>VLOOKUP(A1143,[2]Sheet1!$C$2:$K$41,3,FALSE)</f>
        <v>8.6371000000000003E-2</v>
      </c>
      <c r="F1143" s="5">
        <f>VLOOKUP(A1143,[2]Sheet1!$C$2:$K$41,4,FALSE)</f>
        <v>2.9412000000000001E-2</v>
      </c>
      <c r="G1143" s="5">
        <f>VLOOKUP(A1143,[2]Sheet1!$C$2:$K$41,5,FALSE)</f>
        <v>2.4403000000000001E-2</v>
      </c>
      <c r="H1143" s="5">
        <f>VLOOKUP(A1143,[2]Sheet1!$C$2:$K$41,6,FALSE)</f>
        <v>9.7702999999999998E-2</v>
      </c>
      <c r="I1143" s="5">
        <f>VLOOKUP(A1143,[2]Sheet1!$C$2:$K$41,7,FALSE)</f>
        <v>1.8485999999999999E-2</v>
      </c>
      <c r="J1143" s="5">
        <v>0.43021500000000001</v>
      </c>
      <c r="K1143" s="5">
        <f>VLOOKUP(A1143,[2]Sheet1!$C$2:$K$41,9,FALSE)</f>
        <v>0.47016999999999998</v>
      </c>
      <c r="L1143" s="32" t="s">
        <v>15</v>
      </c>
      <c r="M1143" s="32" t="s">
        <v>15</v>
      </c>
      <c r="N1143" s="32" t="s">
        <v>15</v>
      </c>
      <c r="O1143" s="32" t="s">
        <v>60</v>
      </c>
      <c r="P1143" s="32" t="s">
        <v>15</v>
      </c>
      <c r="Q1143" s="32" t="s">
        <v>15</v>
      </c>
      <c r="R1143" s="32" t="s">
        <v>15</v>
      </c>
      <c r="S1143" s="32" t="s">
        <v>15</v>
      </c>
      <c r="T1143" s="6" t="s">
        <v>1106</v>
      </c>
      <c r="U1143" s="6" t="s">
        <v>204</v>
      </c>
    </row>
    <row r="1144" spans="1:21" s="42" customFormat="1" x14ac:dyDescent="0.2">
      <c r="A1144" s="4" t="s">
        <v>1240</v>
      </c>
      <c r="B1144" s="4" t="s">
        <v>146</v>
      </c>
      <c r="C1144" s="33" t="s">
        <v>15</v>
      </c>
      <c r="D1144" s="5">
        <v>1.2489999999999999E-2</v>
      </c>
      <c r="E1144" s="5">
        <f>VLOOKUP(A1144,[2]Sheet1!$C$2:$K$41,3,FALSE)</f>
        <v>9.2008000000000006E-2</v>
      </c>
      <c r="F1144" s="5">
        <f>VLOOKUP(A1144,[2]Sheet1!$C$2:$K$41,4,FALSE)</f>
        <v>2.9353000000000001E-2</v>
      </c>
      <c r="G1144" s="5">
        <f>VLOOKUP(A1144,[2]Sheet1!$C$2:$K$41,5,FALSE)</f>
        <v>1.4918000000000001E-2</v>
      </c>
      <c r="H1144" s="5">
        <f>VLOOKUP(A1144,[2]Sheet1!$C$2:$K$41,6,FALSE)</f>
        <v>4.1522000000000003E-2</v>
      </c>
      <c r="I1144" s="5">
        <f>VLOOKUP(A1144,[2]Sheet1!$C$2:$K$41,7,FALSE)</f>
        <v>1.2819000000000001E-2</v>
      </c>
      <c r="J1144" s="5">
        <v>0.427095</v>
      </c>
      <c r="K1144" s="5">
        <f>VLOOKUP(A1144,[2]Sheet1!$C$2:$K$41,9,FALSE)</f>
        <v>0.48122399999999999</v>
      </c>
      <c r="L1144" s="32" t="s">
        <v>15</v>
      </c>
      <c r="M1144" s="32" t="s">
        <v>15</v>
      </c>
      <c r="N1144" s="32" t="s">
        <v>15</v>
      </c>
      <c r="O1144" s="32" t="s">
        <v>15</v>
      </c>
      <c r="P1144" s="32" t="s">
        <v>15</v>
      </c>
      <c r="Q1144" s="32" t="s">
        <v>15</v>
      </c>
      <c r="R1144" s="32" t="s">
        <v>15</v>
      </c>
      <c r="S1144" s="32" t="s">
        <v>15</v>
      </c>
      <c r="T1144" s="6" t="s">
        <v>1106</v>
      </c>
      <c r="U1144" s="6" t="s">
        <v>204</v>
      </c>
    </row>
    <row r="1145" spans="1:21" s="42" customFormat="1" x14ac:dyDescent="0.2">
      <c r="A1145" s="4" t="s">
        <v>1241</v>
      </c>
      <c r="B1145" s="4" t="s">
        <v>146</v>
      </c>
      <c r="C1145" s="33" t="s">
        <v>15</v>
      </c>
      <c r="D1145" s="5">
        <v>5.9350000000000002E-3</v>
      </c>
      <c r="E1145" s="5">
        <f>VLOOKUP(A1145,[2]Sheet1!$C$2:$K$41,3,FALSE)</f>
        <v>0.30580499999999999</v>
      </c>
      <c r="F1145" s="5">
        <f>VLOOKUP(A1145,[2]Sheet1!$C$2:$K$41,4,FALSE)</f>
        <v>2.945E-2</v>
      </c>
      <c r="G1145" s="5">
        <f>VLOOKUP(A1145,[2]Sheet1!$C$2:$K$41,5,FALSE)</f>
        <v>3.0358E-2</v>
      </c>
      <c r="H1145" s="5">
        <f>VLOOKUP(A1145,[2]Sheet1!$C$2:$K$41,6,FALSE)</f>
        <v>0.26303500000000002</v>
      </c>
      <c r="I1145" s="5">
        <f>VLOOKUP(A1145,[2]Sheet1!$C$2:$K$41,7,FALSE)</f>
        <v>2.4035999999999998E-2</v>
      </c>
      <c r="J1145" s="5">
        <v>0.709704</v>
      </c>
      <c r="K1145" s="5">
        <f>VLOOKUP(A1145,[2]Sheet1!$C$2:$K$41,9,FALSE)</f>
        <v>0.44971299999999997</v>
      </c>
      <c r="L1145" s="32" t="s">
        <v>15</v>
      </c>
      <c r="M1145" s="32" t="s">
        <v>60</v>
      </c>
      <c r="N1145" s="32" t="s">
        <v>15</v>
      </c>
      <c r="O1145" s="32" t="s">
        <v>60</v>
      </c>
      <c r="P1145" s="32" t="s">
        <v>60</v>
      </c>
      <c r="Q1145" s="32" t="s">
        <v>60</v>
      </c>
      <c r="R1145" s="32" t="s">
        <v>60</v>
      </c>
      <c r="S1145" s="32" t="s">
        <v>15</v>
      </c>
      <c r="T1145" s="6" t="s">
        <v>1106</v>
      </c>
      <c r="U1145" s="6" t="s">
        <v>204</v>
      </c>
    </row>
    <row r="1146" spans="1:21" s="42" customFormat="1" x14ac:dyDescent="0.2">
      <c r="A1146" s="4" t="s">
        <v>1242</v>
      </c>
      <c r="B1146" s="4" t="s">
        <v>146</v>
      </c>
      <c r="C1146" s="33" t="s">
        <v>15</v>
      </c>
      <c r="D1146" s="5">
        <v>8.5679999999999992E-3</v>
      </c>
      <c r="E1146" s="5">
        <f>VLOOKUP(A1146,[2]Sheet1!$C$2:$K$41,3,FALSE)</f>
        <v>0.110848</v>
      </c>
      <c r="F1146" s="5">
        <f>VLOOKUP(A1146,[2]Sheet1!$C$2:$K$41,4,FALSE)</f>
        <v>2.9340999999999999E-2</v>
      </c>
      <c r="G1146" s="5">
        <f>VLOOKUP(A1146,[2]Sheet1!$C$2:$K$41,5,FALSE)</f>
        <v>1.4770999999999999E-2</v>
      </c>
      <c r="H1146" s="5">
        <f>VLOOKUP(A1146,[2]Sheet1!$C$2:$K$41,6,FALSE)</f>
        <v>0.14199800000000001</v>
      </c>
      <c r="I1146" s="5">
        <f>VLOOKUP(A1146,[2]Sheet1!$C$2:$K$41,7,FALSE)</f>
        <v>1.5096999999999999E-2</v>
      </c>
      <c r="J1146" s="5">
        <v>0.33071499999999998</v>
      </c>
      <c r="K1146" s="5">
        <f>VLOOKUP(A1146,[2]Sheet1!$C$2:$K$41,9,FALSE)</f>
        <v>0.48926599999999998</v>
      </c>
      <c r="L1146" s="32" t="s">
        <v>15</v>
      </c>
      <c r="M1146" s="32" t="s">
        <v>15</v>
      </c>
      <c r="N1146" s="32" t="s">
        <v>15</v>
      </c>
      <c r="O1146" s="32" t="s">
        <v>15</v>
      </c>
      <c r="P1146" s="32" t="s">
        <v>15</v>
      </c>
      <c r="Q1146" s="32" t="s">
        <v>15</v>
      </c>
      <c r="R1146" s="32" t="s">
        <v>15</v>
      </c>
      <c r="S1146" s="32" t="s">
        <v>15</v>
      </c>
      <c r="T1146" s="6" t="s">
        <v>1106</v>
      </c>
      <c r="U1146" s="6" t="s">
        <v>204</v>
      </c>
    </row>
    <row r="1147" spans="1:21" s="42" customFormat="1" x14ac:dyDescent="0.2">
      <c r="A1147" s="4" t="s">
        <v>1243</v>
      </c>
      <c r="B1147" s="4" t="s">
        <v>192</v>
      </c>
      <c r="C1147" s="33" t="s">
        <v>60</v>
      </c>
      <c r="D1147" s="5">
        <v>5.969E-2</v>
      </c>
      <c r="E1147" s="5">
        <f>VLOOKUP(A1147,[2]Sheet1!$C$2:$K$41,3,FALSE)</f>
        <v>0.2492</v>
      </c>
      <c r="F1147" s="5">
        <f>VLOOKUP(A1147,[2]Sheet1!$C$2:$K$41,4,FALSE)</f>
        <v>2.9173999999999999E-2</v>
      </c>
      <c r="G1147" s="5">
        <f>VLOOKUP(A1147,[2]Sheet1!$C$2:$K$41,5,FALSE)</f>
        <v>2.6120999999999998E-2</v>
      </c>
      <c r="H1147" s="5">
        <f>VLOOKUP(A1147,[2]Sheet1!$C$2:$K$41,6,FALSE)</f>
        <v>0.16304299999999999</v>
      </c>
      <c r="I1147" s="5">
        <f>VLOOKUP(A1147,[2]Sheet1!$C$2:$K$41,7,FALSE)</f>
        <v>1.8508E-2</v>
      </c>
      <c r="J1147" s="5">
        <v>0.62707100000000005</v>
      </c>
      <c r="K1147" s="5">
        <f>VLOOKUP(A1147,[2]Sheet1!$C$2:$K$41,9,FALSE)</f>
        <v>0.45885500000000001</v>
      </c>
      <c r="L1147" s="32" t="s">
        <v>60</v>
      </c>
      <c r="M1147" s="32" t="s">
        <v>60</v>
      </c>
      <c r="N1147" s="32" t="s">
        <v>15</v>
      </c>
      <c r="O1147" s="32" t="s">
        <v>60</v>
      </c>
      <c r="P1147" s="32" t="s">
        <v>15</v>
      </c>
      <c r="Q1147" s="32" t="s">
        <v>15</v>
      </c>
      <c r="R1147" s="32" t="s">
        <v>60</v>
      </c>
      <c r="S1147" s="32" t="s">
        <v>15</v>
      </c>
      <c r="T1147" s="6" t="s">
        <v>1106</v>
      </c>
      <c r="U1147" s="6" t="s">
        <v>204</v>
      </c>
    </row>
    <row r="1148" spans="1:21" s="42" customFormat="1" x14ac:dyDescent="0.2">
      <c r="A1148" s="4" t="s">
        <v>1244</v>
      </c>
      <c r="B1148" s="4" t="s">
        <v>192</v>
      </c>
      <c r="C1148" s="33" t="s">
        <v>15</v>
      </c>
      <c r="D1148" s="5">
        <v>4.4489999999999998E-3</v>
      </c>
      <c r="E1148" s="5">
        <f>VLOOKUP(A1148,[2]Sheet1!$C$2:$K$41,3,FALSE)</f>
        <v>0.152647</v>
      </c>
      <c r="F1148" s="5">
        <f>VLOOKUP(A1148,[2]Sheet1!$C$2:$K$41,4,FALSE)</f>
        <v>2.9138000000000001E-2</v>
      </c>
      <c r="G1148" s="5">
        <f>VLOOKUP(A1148,[2]Sheet1!$C$2:$K$41,5,FALSE)</f>
        <v>1.9559E-2</v>
      </c>
      <c r="H1148" s="5">
        <f>VLOOKUP(A1148,[2]Sheet1!$C$2:$K$41,6,FALSE)</f>
        <v>8.0775E-2</v>
      </c>
      <c r="I1148" s="5">
        <f>VLOOKUP(A1148,[2]Sheet1!$C$2:$K$41,7,FALSE)</f>
        <v>2.0197E-2</v>
      </c>
      <c r="J1148" s="5">
        <v>0.46538099999999999</v>
      </c>
      <c r="K1148" s="5">
        <f>VLOOKUP(A1148,[2]Sheet1!$C$2:$K$41,9,FALSE)</f>
        <v>0.491425</v>
      </c>
      <c r="L1148" s="32" t="s">
        <v>15</v>
      </c>
      <c r="M1148" s="32" t="s">
        <v>15</v>
      </c>
      <c r="N1148" s="32" t="s">
        <v>15</v>
      </c>
      <c r="O1148" s="32" t="s">
        <v>15</v>
      </c>
      <c r="P1148" s="32" t="s">
        <v>15</v>
      </c>
      <c r="Q1148" s="32" t="s">
        <v>60</v>
      </c>
      <c r="R1148" s="32" t="s">
        <v>15</v>
      </c>
      <c r="S1148" s="32" t="s">
        <v>15</v>
      </c>
      <c r="T1148" s="6" t="s">
        <v>1106</v>
      </c>
      <c r="U1148" s="6" t="s">
        <v>204</v>
      </c>
    </row>
    <row r="1149" spans="1:21" s="42" customFormat="1" x14ac:dyDescent="0.2">
      <c r="A1149" s="4" t="s">
        <v>1245</v>
      </c>
      <c r="B1149" s="4" t="s">
        <v>14</v>
      </c>
      <c r="C1149" s="33" t="s">
        <v>15</v>
      </c>
      <c r="D1149" s="5">
        <v>8.8140000000000007E-3</v>
      </c>
      <c r="E1149" s="5">
        <f>VLOOKUP(A1149,[2]Sheet1!$C$2:$K$41,3,FALSE)</f>
        <v>5.7666000000000002E-2</v>
      </c>
      <c r="F1149" s="5">
        <f>VLOOKUP(A1149,[2]Sheet1!$C$2:$K$41,4,FALSE)</f>
        <v>2.9346000000000001E-2</v>
      </c>
      <c r="G1149" s="5">
        <f>VLOOKUP(A1149,[2]Sheet1!$C$2:$K$41,5,FALSE)</f>
        <v>1.3051E-2</v>
      </c>
      <c r="H1149" s="5">
        <f>VLOOKUP(A1149,[2]Sheet1!$C$2:$K$41,6,FALSE)</f>
        <v>7.3333999999999996E-2</v>
      </c>
      <c r="I1149" s="5">
        <f>VLOOKUP(A1149,[2]Sheet1!$C$2:$K$41,7,FALSE)</f>
        <v>1.6230000000000001E-2</v>
      </c>
      <c r="J1149" s="5">
        <v>0.34908400000000001</v>
      </c>
      <c r="K1149" s="5">
        <f>VLOOKUP(A1149,[2]Sheet1!$C$2:$K$41,9,FALSE)</f>
        <v>0.49589499999999997</v>
      </c>
      <c r="L1149" s="32" t="s">
        <v>15</v>
      </c>
      <c r="M1149" s="32" t="s">
        <v>15</v>
      </c>
      <c r="N1149" s="32" t="s">
        <v>15</v>
      </c>
      <c r="O1149" s="32" t="s">
        <v>15</v>
      </c>
      <c r="P1149" s="32" t="s">
        <v>15</v>
      </c>
      <c r="Q1149" s="32" t="s">
        <v>15</v>
      </c>
      <c r="R1149" s="32" t="s">
        <v>15</v>
      </c>
      <c r="S1149" s="32" t="s">
        <v>15</v>
      </c>
      <c r="T1149" s="6" t="s">
        <v>1106</v>
      </c>
      <c r="U1149" s="6" t="s">
        <v>204</v>
      </c>
    </row>
    <row r="1150" spans="1:21" s="42" customFormat="1" x14ac:dyDescent="0.2">
      <c r="A1150" s="4" t="s">
        <v>1246</v>
      </c>
      <c r="B1150" s="4" t="s">
        <v>56</v>
      </c>
      <c r="C1150" s="33" t="s">
        <v>15</v>
      </c>
      <c r="D1150" s="5">
        <v>1.1650000000000001E-2</v>
      </c>
      <c r="E1150" s="5">
        <f>VLOOKUP(A1150,[4]Sheet1!$C$2:$K$49,3,FALSE)</f>
        <v>0.34491300000000003</v>
      </c>
      <c r="F1150" s="5">
        <f>VLOOKUP(A1150,[4]Sheet1!$C$2:$K$49,4,FALSE)</f>
        <v>2.9170999999999999E-2</v>
      </c>
      <c r="G1150" s="5">
        <f>VLOOKUP(A1150,[4]Sheet1!$C$2:$K$49,5,FALSE)</f>
        <v>1.6968E-2</v>
      </c>
      <c r="H1150" s="5">
        <f>VLOOKUP(A1150,[4]Sheet1!$C$2:$K$49,6,FALSE)</f>
        <v>0.72794099999999995</v>
      </c>
      <c r="I1150" s="5">
        <f>VLOOKUP(A1150,[4]Sheet1!$C$2:$K$49,7,FALSE)</f>
        <v>1.6636000000000001E-2</v>
      </c>
      <c r="J1150" s="5">
        <v>0.20743500000000001</v>
      </c>
      <c r="K1150" s="5">
        <f>VLOOKUP(A1150,[4]Sheet1!$C$2:$K$49,9,FALSE)</f>
        <v>0.48647600000000002</v>
      </c>
      <c r="L1150" s="32" t="s">
        <v>15</v>
      </c>
      <c r="M1150" s="32" t="s">
        <v>60</v>
      </c>
      <c r="N1150" s="32" t="s">
        <v>15</v>
      </c>
      <c r="O1150" s="32" t="s">
        <v>15</v>
      </c>
      <c r="P1150" s="32" t="s">
        <v>60</v>
      </c>
      <c r="Q1150" s="32" t="s">
        <v>15</v>
      </c>
      <c r="R1150" s="32" t="s">
        <v>15</v>
      </c>
      <c r="S1150" s="32" t="s">
        <v>15</v>
      </c>
      <c r="T1150" s="6" t="s">
        <v>1229</v>
      </c>
      <c r="U1150" s="6" t="s">
        <v>204</v>
      </c>
    </row>
    <row r="1151" spans="1:21" s="42" customFormat="1" x14ac:dyDescent="0.2">
      <c r="A1151" s="4" t="s">
        <v>1247</v>
      </c>
      <c r="B1151" s="4" t="s">
        <v>56</v>
      </c>
      <c r="C1151" s="33" t="s">
        <v>15</v>
      </c>
      <c r="D1151" s="5">
        <v>1.0200000000000001E-2</v>
      </c>
      <c r="E1151" s="5">
        <f>VLOOKUP(A1151,[3]Sheet1!$C$2:$K$65,3,FALSE)</f>
        <v>0.37004300000000001</v>
      </c>
      <c r="F1151" s="5">
        <f>VLOOKUP(A1151,[3]Sheet1!$C$2:$K$65,4,FALSE)</f>
        <v>2.9250000000000002E-2</v>
      </c>
      <c r="G1151" s="5">
        <f>VLOOKUP(A1151,[3]Sheet1!$C$2:$K$65,5,FALSE)</f>
        <v>1.7599E-2</v>
      </c>
      <c r="H1151" s="5">
        <f>VLOOKUP(A1151,[3]Sheet1!$C$2:$K$65,6,FALSE)</f>
        <v>0.77105199999999996</v>
      </c>
      <c r="I1151" s="5">
        <f>VLOOKUP(A1151,[3]Sheet1!$C$2:$K$65,7,FALSE)</f>
        <v>2.0986000000000001E-2</v>
      </c>
      <c r="J1151" s="5">
        <v>0.102718</v>
      </c>
      <c r="K1151" s="5">
        <f>VLOOKUP(A1151,[3]Sheet1!$C$2:$K$65,9,FALSE)</f>
        <v>0.50028700000000004</v>
      </c>
      <c r="L1151" s="32" t="s">
        <v>15</v>
      </c>
      <c r="M1151" s="32" t="s">
        <v>60</v>
      </c>
      <c r="N1151" s="32" t="s">
        <v>15</v>
      </c>
      <c r="O1151" s="32" t="s">
        <v>15</v>
      </c>
      <c r="P1151" s="32" t="s">
        <v>60</v>
      </c>
      <c r="Q1151" s="32" t="s">
        <v>60</v>
      </c>
      <c r="R1151" s="32" t="s">
        <v>15</v>
      </c>
      <c r="S1151" s="32" t="s">
        <v>60</v>
      </c>
      <c r="T1151" s="6" t="s">
        <v>1114</v>
      </c>
      <c r="U1151" s="6" t="s">
        <v>204</v>
      </c>
    </row>
    <row r="1152" spans="1:21" s="42" customFormat="1" x14ac:dyDescent="0.2">
      <c r="A1152" s="4" t="s">
        <v>1248</v>
      </c>
      <c r="B1152" s="4" t="s">
        <v>56</v>
      </c>
      <c r="C1152" s="33" t="s">
        <v>15</v>
      </c>
      <c r="D1152" s="5">
        <v>9.9369999999999997E-3</v>
      </c>
      <c r="E1152" s="5">
        <f>VLOOKUP(A1152,[4]Sheet1!$C$2:$K$49,3,FALSE)</f>
        <v>0.16280500000000001</v>
      </c>
      <c r="F1152" s="5">
        <f>VLOOKUP(A1152,[4]Sheet1!$C$2:$K$49,4,FALSE)</f>
        <v>2.9267999999999999E-2</v>
      </c>
      <c r="G1152" s="5">
        <f>VLOOKUP(A1152,[4]Sheet1!$C$2:$K$49,5,FALSE)</f>
        <v>1.7840000000000002E-2</v>
      </c>
      <c r="H1152" s="5">
        <f>VLOOKUP(A1152,[4]Sheet1!$C$2:$K$49,6,FALSE)</f>
        <v>0.226941</v>
      </c>
      <c r="I1152" s="5">
        <f>VLOOKUP(A1152,[4]Sheet1!$C$2:$K$49,7,FALSE)</f>
        <v>1.5682999999999999E-2</v>
      </c>
      <c r="J1152" s="5">
        <v>0.34665200000000002</v>
      </c>
      <c r="K1152" s="5">
        <f>VLOOKUP(A1152,[4]Sheet1!$C$2:$K$49,9,FALSE)</f>
        <v>0.48059800000000003</v>
      </c>
      <c r="L1152" s="32" t="s">
        <v>15</v>
      </c>
      <c r="M1152" s="32" t="s">
        <v>15</v>
      </c>
      <c r="N1152" s="32" t="s">
        <v>15</v>
      </c>
      <c r="O1152" s="32" t="s">
        <v>15</v>
      </c>
      <c r="P1152" s="32" t="s">
        <v>60</v>
      </c>
      <c r="Q1152" s="32" t="s">
        <v>15</v>
      </c>
      <c r="R1152" s="32" t="s">
        <v>15</v>
      </c>
      <c r="S1152" s="32" t="s">
        <v>15</v>
      </c>
      <c r="T1152" s="6" t="s">
        <v>1229</v>
      </c>
      <c r="U1152" s="6" t="s">
        <v>204</v>
      </c>
    </row>
    <row r="1153" spans="1:21" s="42" customFormat="1" x14ac:dyDescent="0.2">
      <c r="A1153" s="4" t="s">
        <v>1249</v>
      </c>
      <c r="B1153" s="4" t="s">
        <v>56</v>
      </c>
      <c r="C1153" s="33" t="s">
        <v>15</v>
      </c>
      <c r="D1153" s="5">
        <v>0</v>
      </c>
      <c r="E1153" s="5">
        <f>VLOOKUP(A1153,[4]Sheet1!$C$2:$K$49,3,FALSE)</f>
        <v>0.15944</v>
      </c>
      <c r="F1153" s="5">
        <f>VLOOKUP(A1153,[4]Sheet1!$C$2:$K$49,4,FALSE)</f>
        <v>2.9315999999999998E-2</v>
      </c>
      <c r="G1153" s="5">
        <f>VLOOKUP(A1153,[4]Sheet1!$C$2:$K$49,5,FALSE)</f>
        <v>2.2914E-2</v>
      </c>
      <c r="H1153" s="5">
        <f>VLOOKUP(A1153,[4]Sheet1!$C$2:$K$49,6,FALSE)</f>
        <v>0.16095100000000001</v>
      </c>
      <c r="I1153" s="5">
        <f>VLOOKUP(A1153,[4]Sheet1!$C$2:$K$49,7,FALSE)</f>
        <v>1.6608999999999999E-2</v>
      </c>
      <c r="J1153" s="5">
        <v>0.29729299999999997</v>
      </c>
      <c r="K1153" s="5">
        <f>VLOOKUP(A1153,[4]Sheet1!$C$2:$K$49,9,FALSE)</f>
        <v>0.47927399999999998</v>
      </c>
      <c r="L1153" s="32" t="s">
        <v>15</v>
      </c>
      <c r="M1153" s="32" t="s">
        <v>15</v>
      </c>
      <c r="N1153" s="32" t="s">
        <v>15</v>
      </c>
      <c r="O1153" s="32" t="s">
        <v>60</v>
      </c>
      <c r="P1153" s="32" t="s">
        <v>15</v>
      </c>
      <c r="Q1153" s="32" t="s">
        <v>15</v>
      </c>
      <c r="R1153" s="32" t="s">
        <v>15</v>
      </c>
      <c r="S1153" s="32" t="s">
        <v>15</v>
      </c>
      <c r="T1153" s="6" t="s">
        <v>1229</v>
      </c>
      <c r="U1153" s="6" t="s">
        <v>204</v>
      </c>
    </row>
    <row r="1154" spans="1:21" s="42" customFormat="1" x14ac:dyDescent="0.2">
      <c r="A1154" s="4" t="s">
        <v>1250</v>
      </c>
      <c r="B1154" s="4" t="s">
        <v>56</v>
      </c>
      <c r="C1154" s="33" t="s">
        <v>15</v>
      </c>
      <c r="D1154" s="5">
        <v>7.8009999999999998E-3</v>
      </c>
      <c r="E1154" s="5">
        <f>VLOOKUP(A1154,[4]Sheet1!$C$2:$K$49,3,FALSE)</f>
        <v>0.12774099999999999</v>
      </c>
      <c r="F1154" s="5">
        <f>VLOOKUP(A1154,[4]Sheet1!$C$2:$K$49,4,FALSE)</f>
        <v>2.9257999999999999E-2</v>
      </c>
      <c r="G1154" s="5">
        <f>VLOOKUP(A1154,[4]Sheet1!$C$2:$K$49,5,FALSE)</f>
        <v>2.4083E-2</v>
      </c>
      <c r="H1154" s="5">
        <f>VLOOKUP(A1154,[4]Sheet1!$C$2:$K$49,6,FALSE)</f>
        <v>0.12529299999999999</v>
      </c>
      <c r="I1154" s="5">
        <f>VLOOKUP(A1154,[4]Sheet1!$C$2:$K$49,7,FALSE)</f>
        <v>2.1354999999999999E-2</v>
      </c>
      <c r="J1154" s="5">
        <v>0.26818700000000001</v>
      </c>
      <c r="K1154" s="5">
        <f>VLOOKUP(A1154,[4]Sheet1!$C$2:$K$49,9,FALSE)</f>
        <v>0.48209800000000003</v>
      </c>
      <c r="L1154" s="32" t="s">
        <v>15</v>
      </c>
      <c r="M1154" s="32" t="s">
        <v>15</v>
      </c>
      <c r="N1154" s="32" t="s">
        <v>15</v>
      </c>
      <c r="O1154" s="32" t="s">
        <v>60</v>
      </c>
      <c r="P1154" s="32" t="s">
        <v>15</v>
      </c>
      <c r="Q1154" s="32" t="s">
        <v>60</v>
      </c>
      <c r="R1154" s="32" t="s">
        <v>15</v>
      </c>
      <c r="S1154" s="32" t="s">
        <v>15</v>
      </c>
      <c r="T1154" s="6" t="s">
        <v>1229</v>
      </c>
      <c r="U1154" s="6" t="s">
        <v>204</v>
      </c>
    </row>
    <row r="1155" spans="1:21" s="42" customFormat="1" x14ac:dyDescent="0.2">
      <c r="A1155" s="4" t="s">
        <v>1251</v>
      </c>
      <c r="B1155" s="4" t="s">
        <v>56</v>
      </c>
      <c r="C1155" s="33" t="s">
        <v>15</v>
      </c>
      <c r="D1155" s="5">
        <v>8.0590000000000002E-3</v>
      </c>
      <c r="E1155" s="5">
        <f>VLOOKUP(A1155,[4]Sheet1!$C$2:$K$49,3,FALSE)</f>
        <v>0.33315800000000001</v>
      </c>
      <c r="F1155" s="5">
        <f>VLOOKUP(A1155,[4]Sheet1!$C$2:$K$49,4,FALSE)</f>
        <v>2.9270000000000001E-2</v>
      </c>
      <c r="G1155" s="5">
        <f>VLOOKUP(A1155,[4]Sheet1!$C$2:$K$49,5,FALSE)</f>
        <v>1.6140000000000002E-2</v>
      </c>
      <c r="H1155" s="5">
        <f>VLOOKUP(A1155,[4]Sheet1!$C$2:$K$49,6,FALSE)</f>
        <v>0.73995100000000003</v>
      </c>
      <c r="I1155" s="5">
        <f>VLOOKUP(A1155,[4]Sheet1!$C$2:$K$49,7,FALSE)</f>
        <v>2.0271000000000001E-2</v>
      </c>
      <c r="J1155" s="5">
        <v>0.234934</v>
      </c>
      <c r="K1155" s="5">
        <f>VLOOKUP(A1155,[4]Sheet1!$C$2:$K$49,9,FALSE)</f>
        <v>0.49298599999999998</v>
      </c>
      <c r="L1155" s="32" t="s">
        <v>15</v>
      </c>
      <c r="M1155" s="32" t="s">
        <v>60</v>
      </c>
      <c r="N1155" s="32" t="s">
        <v>15</v>
      </c>
      <c r="O1155" s="32" t="s">
        <v>15</v>
      </c>
      <c r="P1155" s="32" t="s">
        <v>60</v>
      </c>
      <c r="Q1155" s="32" t="s">
        <v>60</v>
      </c>
      <c r="R1155" s="32" t="s">
        <v>15</v>
      </c>
      <c r="S1155" s="32" t="s">
        <v>15</v>
      </c>
      <c r="T1155" s="6" t="s">
        <v>1229</v>
      </c>
      <c r="U1155" s="6" t="s">
        <v>204</v>
      </c>
    </row>
    <row r="1156" spans="1:21" s="42" customFormat="1" x14ac:dyDescent="0.2">
      <c r="A1156" s="4" t="s">
        <v>1252</v>
      </c>
      <c r="B1156" s="4" t="s">
        <v>56</v>
      </c>
      <c r="C1156" s="33" t="s">
        <v>15</v>
      </c>
      <c r="D1156" s="5">
        <v>9.9399999999999992E-3</v>
      </c>
      <c r="E1156" s="5">
        <f>VLOOKUP(A1156,[4]Sheet1!$C$2:$K$49,3,FALSE)</f>
        <v>0.125496</v>
      </c>
      <c r="F1156" s="5">
        <f>VLOOKUP(A1156,[4]Sheet1!$C$2:$K$49,4,FALSE)</f>
        <v>2.9198000000000002E-2</v>
      </c>
      <c r="G1156" s="5">
        <f>VLOOKUP(A1156,[4]Sheet1!$C$2:$K$49,5,FALSE)</f>
        <v>2.6251E-2</v>
      </c>
      <c r="H1156" s="5">
        <f>VLOOKUP(A1156,[4]Sheet1!$C$2:$K$49,6,FALSE)</f>
        <v>0.12834000000000001</v>
      </c>
      <c r="I1156" s="5">
        <f>VLOOKUP(A1156,[4]Sheet1!$C$2:$K$49,7,FALSE)</f>
        <v>1.6990999999999999E-2</v>
      </c>
      <c r="J1156" s="5">
        <v>0.31620799999999999</v>
      </c>
      <c r="K1156" s="5">
        <f>VLOOKUP(A1156,[4]Sheet1!$C$2:$K$49,9,FALSE)</f>
        <v>0.47281800000000002</v>
      </c>
      <c r="L1156" s="32" t="s">
        <v>15</v>
      </c>
      <c r="M1156" s="32" t="s">
        <v>15</v>
      </c>
      <c r="N1156" s="32" t="s">
        <v>15</v>
      </c>
      <c r="O1156" s="32" t="s">
        <v>60</v>
      </c>
      <c r="P1156" s="32" t="s">
        <v>15</v>
      </c>
      <c r="Q1156" s="32" t="s">
        <v>15</v>
      </c>
      <c r="R1156" s="32" t="s">
        <v>15</v>
      </c>
      <c r="S1156" s="32" t="s">
        <v>15</v>
      </c>
      <c r="T1156" s="6" t="s">
        <v>1229</v>
      </c>
      <c r="U1156" s="6" t="s">
        <v>204</v>
      </c>
    </row>
    <row r="1157" spans="1:21" s="42" customFormat="1" x14ac:dyDescent="0.2">
      <c r="A1157" s="4" t="s">
        <v>1253</v>
      </c>
      <c r="B1157" s="4" t="s">
        <v>56</v>
      </c>
      <c r="C1157" s="33" t="s">
        <v>15</v>
      </c>
      <c r="D1157" s="5">
        <v>8.0680000000000005E-3</v>
      </c>
      <c r="E1157" s="5">
        <f>VLOOKUP(A1157,[4]Sheet1!$C$2:$K$49,3,FALSE)</f>
        <v>0.104658</v>
      </c>
      <c r="F1157" s="5">
        <f>VLOOKUP(A1157,[4]Sheet1!$C$2:$K$49,4,FALSE)</f>
        <v>2.9239000000000001E-2</v>
      </c>
      <c r="G1157" s="5">
        <f>VLOOKUP(A1157,[4]Sheet1!$C$2:$K$49,5,FALSE)</f>
        <v>1.3566E-2</v>
      </c>
      <c r="H1157" s="5">
        <f>VLOOKUP(A1157,[4]Sheet1!$C$2:$K$49,6,FALSE)</f>
        <v>0.13667199999999999</v>
      </c>
      <c r="I1157" s="5">
        <f>VLOOKUP(A1157,[4]Sheet1!$C$2:$K$49,7,FALSE)</f>
        <v>1.5793999999999999E-2</v>
      </c>
      <c r="J1157" s="5">
        <v>0.306197</v>
      </c>
      <c r="K1157" s="5">
        <f>VLOOKUP(A1157,[4]Sheet1!$C$2:$K$49,9,FALSE)</f>
        <v>0.493641</v>
      </c>
      <c r="L1157" s="32" t="s">
        <v>15</v>
      </c>
      <c r="M1157" s="32" t="s">
        <v>15</v>
      </c>
      <c r="N1157" s="32" t="s">
        <v>15</v>
      </c>
      <c r="O1157" s="32" t="s">
        <v>15</v>
      </c>
      <c r="P1157" s="32" t="s">
        <v>15</v>
      </c>
      <c r="Q1157" s="32" t="s">
        <v>15</v>
      </c>
      <c r="R1157" s="32" t="s">
        <v>15</v>
      </c>
      <c r="S1157" s="32" t="s">
        <v>15</v>
      </c>
      <c r="T1157" s="6" t="s">
        <v>1229</v>
      </c>
      <c r="U1157" s="6" t="s">
        <v>204</v>
      </c>
    </row>
    <row r="1158" spans="1:21" s="42" customFormat="1" x14ac:dyDescent="0.2">
      <c r="A1158" s="4" t="s">
        <v>1254</v>
      </c>
      <c r="B1158" s="4" t="s">
        <v>95</v>
      </c>
      <c r="C1158" s="33" t="s">
        <v>15</v>
      </c>
      <c r="D1158" s="5">
        <v>1.025E-2</v>
      </c>
      <c r="E1158" s="5">
        <f>VLOOKUP(A1158,[1]Edited!$B$2:$J$18,3,FALSE)</f>
        <v>0.144339</v>
      </c>
      <c r="F1158" s="5">
        <f>VLOOKUP(A1158,[1]Edited!$B$2:$J$18,4,FALSE)</f>
        <v>2.9392000000000001E-2</v>
      </c>
      <c r="G1158" s="5">
        <f>VLOOKUP(A1158,[1]Edited!$B$2:$J$18,5,FALSE)</f>
        <v>1.9573E-2</v>
      </c>
      <c r="H1158" s="5">
        <f>VLOOKUP(A1158,[1]Edited!$B$2:$J$18,6,FALSE)</f>
        <v>0.127385</v>
      </c>
      <c r="I1158" s="5">
        <f>VLOOKUP(A1158,[1]Edited!$B$2:$J$18,7,FALSE)</f>
        <v>1.5105E-2</v>
      </c>
      <c r="J1158" s="5">
        <v>0.53188899999999995</v>
      </c>
      <c r="K1158" s="5">
        <f>VLOOKUP(A1158,[1]Edited!$B$2:$J$18,9,FALSE)</f>
        <v>0.46751500000000001</v>
      </c>
      <c r="L1158" s="32" t="s">
        <v>15</v>
      </c>
      <c r="M1158" s="32" t="s">
        <v>15</v>
      </c>
      <c r="N1158" s="32" t="s">
        <v>15</v>
      </c>
      <c r="O1158" s="32" t="s">
        <v>15</v>
      </c>
      <c r="P1158" s="32" t="s">
        <v>15</v>
      </c>
      <c r="Q1158" s="32" t="s">
        <v>15</v>
      </c>
      <c r="R1158" s="32" t="s">
        <v>60</v>
      </c>
      <c r="S1158" s="32" t="s">
        <v>15</v>
      </c>
      <c r="T1158" s="6" t="s">
        <v>1103</v>
      </c>
      <c r="U1158" s="6" t="s">
        <v>204</v>
      </c>
    </row>
    <row r="1159" spans="1:21" s="42" customFormat="1" x14ac:dyDescent="0.2">
      <c r="A1159" s="4" t="s">
        <v>1255</v>
      </c>
      <c r="B1159" s="4" t="s">
        <v>95</v>
      </c>
      <c r="C1159" s="33" t="s">
        <v>15</v>
      </c>
      <c r="D1159" s="5">
        <v>1.1560000000000001E-2</v>
      </c>
      <c r="E1159" s="5">
        <f>VLOOKUP(A1159,[3]Sheet1!$C$2:$K$65,3,FALSE)</f>
        <v>5.7629E-2</v>
      </c>
      <c r="F1159" s="5">
        <f>VLOOKUP(A1159,[3]Sheet1!$C$2:$K$65,4,FALSE)</f>
        <v>2.9298999999999999E-2</v>
      </c>
      <c r="G1159" s="5">
        <f>VLOOKUP(A1159,[3]Sheet1!$C$2:$K$65,5,FALSE)</f>
        <v>1.4793000000000001E-2</v>
      </c>
      <c r="H1159" s="5">
        <f>VLOOKUP(A1159,[3]Sheet1!$C$2:$K$65,6,FALSE)</f>
        <v>5.5573999999999998E-2</v>
      </c>
      <c r="I1159" s="5">
        <f>VLOOKUP(A1159,[3]Sheet1!$C$2:$K$65,7,FALSE)</f>
        <v>1.5779999999999999E-2</v>
      </c>
      <c r="J1159" s="5">
        <v>0.359734</v>
      </c>
      <c r="K1159" s="5">
        <f>VLOOKUP(A1159,[3]Sheet1!$C$2:$K$65,9,FALSE)</f>
        <v>0.49150199999999999</v>
      </c>
      <c r="L1159" s="32" t="s">
        <v>15</v>
      </c>
      <c r="M1159" s="32" t="s">
        <v>15</v>
      </c>
      <c r="N1159" s="32" t="s">
        <v>15</v>
      </c>
      <c r="O1159" s="32" t="s">
        <v>15</v>
      </c>
      <c r="P1159" s="32" t="s">
        <v>15</v>
      </c>
      <c r="Q1159" s="32" t="s">
        <v>15</v>
      </c>
      <c r="R1159" s="32" t="s">
        <v>15</v>
      </c>
      <c r="S1159" s="32" t="s">
        <v>15</v>
      </c>
      <c r="T1159" s="6" t="s">
        <v>1110</v>
      </c>
      <c r="U1159" s="6" t="s">
        <v>204</v>
      </c>
    </row>
    <row r="1160" spans="1:21" s="42" customFormat="1" x14ac:dyDescent="0.2">
      <c r="A1160" s="4" t="s">
        <v>1256</v>
      </c>
      <c r="B1160" s="4" t="s">
        <v>95</v>
      </c>
      <c r="C1160" s="33" t="s">
        <v>15</v>
      </c>
      <c r="D1160" s="5">
        <v>8.9800000000000001E-3</v>
      </c>
      <c r="E1160" s="5">
        <f>VLOOKUP(A1160,[2]Sheet1!$C$2:$K$41,3,FALSE)</f>
        <v>0.19828299999999999</v>
      </c>
      <c r="F1160" s="5">
        <f>VLOOKUP(A1160,[2]Sheet1!$C$2:$K$41,4,FALSE)</f>
        <v>2.9398000000000001E-2</v>
      </c>
      <c r="G1160" s="5">
        <f>VLOOKUP(A1160,[2]Sheet1!$C$2:$K$41,5,FALSE)</f>
        <v>1.7356E-2</v>
      </c>
      <c r="H1160" s="5">
        <f>VLOOKUP(A1160,[2]Sheet1!$C$2:$K$41,6,FALSE)</f>
        <v>0.288217</v>
      </c>
      <c r="I1160" s="5">
        <f>VLOOKUP(A1160,[2]Sheet1!$C$2:$K$41,7,FALSE)</f>
        <v>2.0233000000000001E-2</v>
      </c>
      <c r="J1160" s="5">
        <v>0.241037</v>
      </c>
      <c r="K1160" s="5">
        <f>VLOOKUP(A1160,[2]Sheet1!$C$2:$K$41,9,FALSE)</f>
        <v>0.49197800000000003</v>
      </c>
      <c r="L1160" s="32" t="s">
        <v>15</v>
      </c>
      <c r="M1160" s="32" t="s">
        <v>15</v>
      </c>
      <c r="N1160" s="32" t="s">
        <v>15</v>
      </c>
      <c r="O1160" s="32" t="s">
        <v>15</v>
      </c>
      <c r="P1160" s="32" t="s">
        <v>60</v>
      </c>
      <c r="Q1160" s="32" t="s">
        <v>60</v>
      </c>
      <c r="R1160" s="32" t="s">
        <v>15</v>
      </c>
      <c r="S1160" s="32" t="s">
        <v>15</v>
      </c>
      <c r="T1160" s="6" t="s">
        <v>1106</v>
      </c>
      <c r="U1160" s="6" t="s">
        <v>204</v>
      </c>
    </row>
    <row r="1161" spans="1:21" s="42" customFormat="1" x14ac:dyDescent="0.2">
      <c r="A1161" s="4" t="s">
        <v>1257</v>
      </c>
      <c r="B1161" s="4" t="s">
        <v>220</v>
      </c>
      <c r="C1161" s="33" t="s">
        <v>15</v>
      </c>
      <c r="D1161" s="5">
        <v>1.187E-2</v>
      </c>
      <c r="E1161" s="5">
        <f>VLOOKUP(A1161,[2]Sheet1!$C$2:$K$41,3,FALSE)</f>
        <v>0.14155400000000001</v>
      </c>
      <c r="F1161" s="5">
        <f>VLOOKUP(A1161,[2]Sheet1!$C$2:$K$41,4,FALSE)</f>
        <v>2.938E-2</v>
      </c>
      <c r="G1161" s="5">
        <f>VLOOKUP(A1161,[2]Sheet1!$C$2:$K$41,5,FALSE)</f>
        <v>2.0705999999999999E-2</v>
      </c>
      <c r="H1161" s="5">
        <f>VLOOKUP(A1161,[2]Sheet1!$C$2:$K$41,6,FALSE)</f>
        <v>0.120284</v>
      </c>
      <c r="I1161" s="5">
        <f>VLOOKUP(A1161,[2]Sheet1!$C$2:$K$41,7,FALSE)</f>
        <v>2.1606E-2</v>
      </c>
      <c r="J1161" s="5">
        <v>0.20643</v>
      </c>
      <c r="K1161" s="5">
        <f>VLOOKUP(A1161,[2]Sheet1!$C$2:$K$41,9,FALSE)</f>
        <v>0.51135299999999995</v>
      </c>
      <c r="L1161" s="32" t="s">
        <v>15</v>
      </c>
      <c r="M1161" s="32" t="s">
        <v>15</v>
      </c>
      <c r="N1161" s="32" t="s">
        <v>15</v>
      </c>
      <c r="O1161" s="32" t="s">
        <v>60</v>
      </c>
      <c r="P1161" s="32" t="s">
        <v>15</v>
      </c>
      <c r="Q1161" s="32" t="s">
        <v>60</v>
      </c>
      <c r="R1161" s="32" t="s">
        <v>15</v>
      </c>
      <c r="S1161" s="32" t="s">
        <v>60</v>
      </c>
      <c r="T1161" s="6" t="s">
        <v>1106</v>
      </c>
      <c r="U1161" s="6" t="s">
        <v>204</v>
      </c>
    </row>
    <row r="1162" spans="1:21" s="42" customFormat="1" x14ac:dyDescent="0.2">
      <c r="A1162" s="4" t="s">
        <v>1258</v>
      </c>
      <c r="B1162" s="4" t="s">
        <v>220</v>
      </c>
      <c r="C1162" s="33" t="s">
        <v>15</v>
      </c>
      <c r="D1162" s="5">
        <v>6.0369999999999998E-3</v>
      </c>
      <c r="E1162" s="5">
        <f>VLOOKUP(A1162,[2]Sheet1!$C$2:$K$41,3,FALSE)</f>
        <v>3.7511999999999997E-2</v>
      </c>
      <c r="F1162" s="5">
        <f>VLOOKUP(A1162,[2]Sheet1!$C$2:$K$41,4,FALSE)</f>
        <v>2.9373E-2</v>
      </c>
      <c r="G1162" s="5">
        <f>VLOOKUP(A1162,[2]Sheet1!$C$2:$K$41,5,FALSE)</f>
        <v>1.5973000000000001E-2</v>
      </c>
      <c r="H1162" s="5">
        <f>VLOOKUP(A1162,[2]Sheet1!$C$2:$K$41,6,FALSE)</f>
        <v>4.1302999999999999E-2</v>
      </c>
      <c r="I1162" s="5">
        <f>VLOOKUP(A1162,[2]Sheet1!$C$2:$K$41,7,FALSE)</f>
        <v>1.5629000000000001E-2</v>
      </c>
      <c r="J1162" s="5">
        <v>0.36195300000000002</v>
      </c>
      <c r="K1162" s="5">
        <f>VLOOKUP(A1162,[2]Sheet1!$C$2:$K$41,9,FALSE)</f>
        <v>0.48294100000000001</v>
      </c>
      <c r="L1162" s="32" t="s">
        <v>15</v>
      </c>
      <c r="M1162" s="32" t="s">
        <v>15</v>
      </c>
      <c r="N1162" s="32" t="s">
        <v>15</v>
      </c>
      <c r="O1162" s="32" t="s">
        <v>15</v>
      </c>
      <c r="P1162" s="32" t="s">
        <v>15</v>
      </c>
      <c r="Q1162" s="32" t="s">
        <v>15</v>
      </c>
      <c r="R1162" s="32" t="s">
        <v>15</v>
      </c>
      <c r="S1162" s="32" t="s">
        <v>15</v>
      </c>
      <c r="T1162" s="6" t="s">
        <v>1106</v>
      </c>
      <c r="U1162" s="6" t="s">
        <v>204</v>
      </c>
    </row>
    <row r="1163" spans="1:21" s="42" customFormat="1" x14ac:dyDescent="0.2">
      <c r="A1163" s="4" t="s">
        <v>1259</v>
      </c>
      <c r="B1163" s="4" t="s">
        <v>220</v>
      </c>
      <c r="C1163" s="33" t="s">
        <v>15</v>
      </c>
      <c r="D1163" s="5">
        <v>5.5110000000000003E-3</v>
      </c>
      <c r="E1163" s="5">
        <f>VLOOKUP(A1163,[2]Sheet1!$C$2:$K$41,3,FALSE)</f>
        <v>0.198208</v>
      </c>
      <c r="F1163" s="5">
        <f>VLOOKUP(A1163,[2]Sheet1!$C$2:$K$41,4,FALSE)</f>
        <v>2.9434999999999999E-2</v>
      </c>
      <c r="G1163" s="5">
        <f>VLOOKUP(A1163,[2]Sheet1!$C$2:$K$41,5,FALSE)</f>
        <v>2.1128000000000001E-2</v>
      </c>
      <c r="H1163" s="5">
        <f>VLOOKUP(A1163,[2]Sheet1!$C$2:$K$41,6,FALSE)</f>
        <v>0.25292399999999998</v>
      </c>
      <c r="I1163" s="5">
        <f>VLOOKUP(A1163,[2]Sheet1!$C$2:$K$41,7,FALSE)</f>
        <v>2.1887E-2</v>
      </c>
      <c r="J1163" s="5">
        <v>0.26658900000000002</v>
      </c>
      <c r="K1163" s="5">
        <f>VLOOKUP(A1163,[2]Sheet1!$C$2:$K$41,9,FALSE)</f>
        <v>0.486317</v>
      </c>
      <c r="L1163" s="32" t="s">
        <v>15</v>
      </c>
      <c r="M1163" s="32" t="s">
        <v>15</v>
      </c>
      <c r="N1163" s="32" t="s">
        <v>15</v>
      </c>
      <c r="O1163" s="32" t="s">
        <v>60</v>
      </c>
      <c r="P1163" s="32" t="s">
        <v>60</v>
      </c>
      <c r="Q1163" s="32" t="s">
        <v>60</v>
      </c>
      <c r="R1163" s="32" t="s">
        <v>15</v>
      </c>
      <c r="S1163" s="32" t="s">
        <v>15</v>
      </c>
      <c r="T1163" s="6" t="s">
        <v>1106</v>
      </c>
      <c r="U1163" s="6" t="s">
        <v>204</v>
      </c>
    </row>
    <row r="1164" spans="1:21" s="42" customFormat="1" x14ac:dyDescent="0.2">
      <c r="A1164" s="4" t="s">
        <v>1260</v>
      </c>
      <c r="B1164" s="4" t="s">
        <v>220</v>
      </c>
      <c r="C1164" s="33" t="s">
        <v>15</v>
      </c>
      <c r="D1164" s="5">
        <v>1.5089999999999999E-2</v>
      </c>
      <c r="E1164" s="5">
        <f>VLOOKUP(A1164,[2]Sheet1!$C$2:$K$41,3,FALSE)</f>
        <v>9.0468000000000007E-2</v>
      </c>
      <c r="F1164" s="5">
        <f>VLOOKUP(A1164,[2]Sheet1!$C$2:$K$41,4,FALSE)</f>
        <v>2.9408E-2</v>
      </c>
      <c r="G1164" s="5">
        <f>VLOOKUP(A1164,[2]Sheet1!$C$2:$K$41,5,FALSE)</f>
        <v>1.5594E-2</v>
      </c>
      <c r="H1164" s="5">
        <f>VLOOKUP(A1164,[2]Sheet1!$C$2:$K$41,6,FALSE)</f>
        <v>9.6324000000000007E-2</v>
      </c>
      <c r="I1164" s="5">
        <f>VLOOKUP(A1164,[2]Sheet1!$C$2:$K$41,7,FALSE)</f>
        <v>1.7579000000000001E-2</v>
      </c>
      <c r="J1164" s="5">
        <v>0.39990300000000001</v>
      </c>
      <c r="K1164" s="5">
        <f>VLOOKUP(A1164,[2]Sheet1!$C$2:$K$41,9,FALSE)</f>
        <v>0.48577199999999998</v>
      </c>
      <c r="L1164" s="32" t="s">
        <v>15</v>
      </c>
      <c r="M1164" s="32" t="s">
        <v>15</v>
      </c>
      <c r="N1164" s="32" t="s">
        <v>15</v>
      </c>
      <c r="O1164" s="32" t="s">
        <v>15</v>
      </c>
      <c r="P1164" s="32" t="s">
        <v>15</v>
      </c>
      <c r="Q1164" s="32" t="s">
        <v>15</v>
      </c>
      <c r="R1164" s="32" t="s">
        <v>15</v>
      </c>
      <c r="S1164" s="32" t="s">
        <v>15</v>
      </c>
      <c r="T1164" s="6" t="s">
        <v>1106</v>
      </c>
      <c r="U1164" s="6" t="s">
        <v>204</v>
      </c>
    </row>
    <row r="1165" spans="1:21" s="42" customFormat="1" x14ac:dyDescent="0.2">
      <c r="A1165" s="4" t="s">
        <v>1261</v>
      </c>
      <c r="B1165" s="4" t="s">
        <v>14</v>
      </c>
      <c r="C1165" s="33" t="s">
        <v>15</v>
      </c>
      <c r="D1165" s="5">
        <v>1.17E-2</v>
      </c>
      <c r="E1165" s="5">
        <f>VLOOKUP(A1165,[2]Sheet1!$C$2:$K$41,3,FALSE)</f>
        <v>0.32595800000000003</v>
      </c>
      <c r="F1165" s="5">
        <f>VLOOKUP(A1165,[2]Sheet1!$C$2:$K$41,4,FALSE)</f>
        <v>2.9387E-2</v>
      </c>
      <c r="G1165" s="5">
        <f>VLOOKUP(A1165,[2]Sheet1!$C$2:$K$41,5,FALSE)</f>
        <v>1.7713E-2</v>
      </c>
      <c r="H1165" s="5">
        <f>VLOOKUP(A1165,[2]Sheet1!$C$2:$K$41,6,FALSE)</f>
        <v>0.61859500000000001</v>
      </c>
      <c r="I1165" s="5">
        <f>VLOOKUP(A1165,[2]Sheet1!$C$2:$K$41,7,FALSE)</f>
        <v>2.1222000000000001E-2</v>
      </c>
      <c r="J1165" s="5">
        <v>0.177951</v>
      </c>
      <c r="K1165" s="5">
        <f>VLOOKUP(A1165,[2]Sheet1!$C$2:$K$41,9,FALSE)</f>
        <v>0.49240400000000001</v>
      </c>
      <c r="L1165" s="32" t="s">
        <v>15</v>
      </c>
      <c r="M1165" s="32" t="s">
        <v>60</v>
      </c>
      <c r="N1165" s="32" t="s">
        <v>15</v>
      </c>
      <c r="O1165" s="32" t="s">
        <v>15</v>
      </c>
      <c r="P1165" s="32" t="s">
        <v>60</v>
      </c>
      <c r="Q1165" s="32" t="s">
        <v>60</v>
      </c>
      <c r="R1165" s="32" t="s">
        <v>15</v>
      </c>
      <c r="S1165" s="32" t="s">
        <v>15</v>
      </c>
      <c r="T1165" s="6" t="s">
        <v>1106</v>
      </c>
      <c r="U1165" s="6" t="s">
        <v>204</v>
      </c>
    </row>
    <row r="1166" spans="1:21" s="42" customFormat="1" x14ac:dyDescent="0.2">
      <c r="A1166" s="4" t="s">
        <v>1262</v>
      </c>
      <c r="B1166" s="4" t="s">
        <v>56</v>
      </c>
      <c r="C1166" s="33" t="s">
        <v>15</v>
      </c>
      <c r="D1166" s="5">
        <v>6.2870000000000001E-3</v>
      </c>
      <c r="E1166" s="5">
        <f>VLOOKUP(A1166,[3]Sheet1!$C$2:$K$65,3,FALSE)</f>
        <v>0.13299</v>
      </c>
      <c r="F1166" s="5">
        <f>VLOOKUP(A1166,[3]Sheet1!$C$2:$K$65,4,FALSE)</f>
        <v>2.9298999999999999E-2</v>
      </c>
      <c r="G1166" s="5">
        <f>VLOOKUP(A1166,[3]Sheet1!$C$2:$K$65,5,FALSE)</f>
        <v>2.1361999999999999E-2</v>
      </c>
      <c r="H1166" s="5">
        <f>VLOOKUP(A1166,[3]Sheet1!$C$2:$K$65,6,FALSE)</f>
        <v>0.126335</v>
      </c>
      <c r="I1166" s="5">
        <f>VLOOKUP(A1166,[3]Sheet1!$C$2:$K$65,7,FALSE)</f>
        <v>1.5041000000000001E-2</v>
      </c>
      <c r="J1166" s="5">
        <v>0.48741800000000002</v>
      </c>
      <c r="K1166" s="5">
        <f>VLOOKUP(A1166,[3]Sheet1!$C$2:$K$65,9,FALSE)</f>
        <v>0.471389</v>
      </c>
      <c r="L1166" s="32" t="s">
        <v>15</v>
      </c>
      <c r="M1166" s="32" t="s">
        <v>15</v>
      </c>
      <c r="N1166" s="32" t="s">
        <v>15</v>
      </c>
      <c r="O1166" s="32" t="s">
        <v>60</v>
      </c>
      <c r="P1166" s="32" t="s">
        <v>15</v>
      </c>
      <c r="Q1166" s="32" t="s">
        <v>15</v>
      </c>
      <c r="R1166" s="32" t="s">
        <v>15</v>
      </c>
      <c r="S1166" s="32" t="s">
        <v>15</v>
      </c>
      <c r="T1166" s="6" t="s">
        <v>1114</v>
      </c>
      <c r="U1166" s="6" t="s">
        <v>204</v>
      </c>
    </row>
    <row r="1167" spans="1:21" s="42" customFormat="1" x14ac:dyDescent="0.2">
      <c r="A1167" s="4" t="s">
        <v>1263</v>
      </c>
      <c r="B1167" s="4" t="s">
        <v>56</v>
      </c>
      <c r="C1167" s="33" t="s">
        <v>15</v>
      </c>
      <c r="D1167" s="5">
        <v>5.365E-3</v>
      </c>
      <c r="E1167" s="5">
        <f>VLOOKUP(A1167,[3]Sheet1!$C$2:$K$65,3,FALSE)</f>
        <v>0.125225</v>
      </c>
      <c r="F1167" s="5">
        <f>VLOOKUP(A1167,[3]Sheet1!$C$2:$K$65,4,FALSE)</f>
        <v>2.9304E-2</v>
      </c>
      <c r="G1167" s="5">
        <f>VLOOKUP(A1167,[3]Sheet1!$C$2:$K$65,5,FALSE)</f>
        <v>1.5596E-2</v>
      </c>
      <c r="H1167" s="5">
        <f>VLOOKUP(A1167,[3]Sheet1!$C$2:$K$65,6,FALSE)</f>
        <v>0.12026000000000001</v>
      </c>
      <c r="I1167" s="5">
        <f>VLOOKUP(A1167,[3]Sheet1!$C$2:$K$65,7,FALSE)</f>
        <v>1.8071E-2</v>
      </c>
      <c r="J1167" s="5">
        <v>0.250224</v>
      </c>
      <c r="K1167" s="5">
        <f>VLOOKUP(A1167,[3]Sheet1!$C$2:$K$65,9,FALSE)</f>
        <v>0.50317199999999995</v>
      </c>
      <c r="L1167" s="32" t="s">
        <v>15</v>
      </c>
      <c r="M1167" s="32" t="s">
        <v>15</v>
      </c>
      <c r="N1167" s="32" t="s">
        <v>15</v>
      </c>
      <c r="O1167" s="32" t="s">
        <v>15</v>
      </c>
      <c r="P1167" s="32" t="s">
        <v>15</v>
      </c>
      <c r="Q1167" s="32" t="s">
        <v>15</v>
      </c>
      <c r="R1167" s="32" t="s">
        <v>15</v>
      </c>
      <c r="S1167" s="32" t="s">
        <v>60</v>
      </c>
      <c r="T1167" s="6" t="s">
        <v>1114</v>
      </c>
      <c r="U1167" s="6" t="s">
        <v>204</v>
      </c>
    </row>
    <row r="1168" spans="1:21" s="42" customFormat="1" x14ac:dyDescent="0.2">
      <c r="A1168" s="4" t="s">
        <v>1264</v>
      </c>
      <c r="B1168" s="4" t="s">
        <v>56</v>
      </c>
      <c r="C1168" s="33" t="s">
        <v>15</v>
      </c>
      <c r="D1168" s="5">
        <v>1.123E-2</v>
      </c>
      <c r="E1168" s="5">
        <f>VLOOKUP(A1168,[2]Sheet1!$C$2:$K$41,3,FALSE)</f>
        <v>0.22480700000000001</v>
      </c>
      <c r="F1168" s="5">
        <f>VLOOKUP(A1168,[2]Sheet1!$C$2:$K$41,4,FALSE)</f>
        <v>2.9340000000000001E-2</v>
      </c>
      <c r="G1168" s="5">
        <f>VLOOKUP(A1168,[2]Sheet1!$C$2:$K$41,5,FALSE)</f>
        <v>1.8693000000000001E-2</v>
      </c>
      <c r="H1168" s="5">
        <f>VLOOKUP(A1168,[2]Sheet1!$C$2:$K$41,6,FALSE)</f>
        <v>0.37969199999999997</v>
      </c>
      <c r="I1168" s="5">
        <f>VLOOKUP(A1168,[2]Sheet1!$C$2:$K$41,7,FALSE)</f>
        <v>2.0549999999999999E-2</v>
      </c>
      <c r="J1168" s="5">
        <v>0.23800399999999999</v>
      </c>
      <c r="K1168" s="5">
        <f>VLOOKUP(A1168,[2]Sheet1!$C$2:$K$41,9,FALSE)</f>
        <v>0.48771900000000001</v>
      </c>
      <c r="L1168" s="32" t="s">
        <v>15</v>
      </c>
      <c r="M1168" s="32" t="s">
        <v>15</v>
      </c>
      <c r="N1168" s="32" t="s">
        <v>15</v>
      </c>
      <c r="O1168" s="32" t="s">
        <v>15</v>
      </c>
      <c r="P1168" s="32" t="s">
        <v>60</v>
      </c>
      <c r="Q1168" s="32" t="s">
        <v>60</v>
      </c>
      <c r="R1168" s="32" t="s">
        <v>15</v>
      </c>
      <c r="S1168" s="32" t="s">
        <v>15</v>
      </c>
      <c r="T1168" s="6" t="s">
        <v>1106</v>
      </c>
      <c r="U1168" s="6" t="s">
        <v>204</v>
      </c>
    </row>
    <row r="1169" spans="1:21" s="42" customFormat="1" x14ac:dyDescent="0.2">
      <c r="A1169" s="4" t="s">
        <v>1265</v>
      </c>
      <c r="B1169" s="4" t="s">
        <v>56</v>
      </c>
      <c r="C1169" s="33" t="s">
        <v>15</v>
      </c>
      <c r="D1169" s="5">
        <v>8.2609999999999992E-3</v>
      </c>
      <c r="E1169" s="5">
        <f>VLOOKUP(A1169,[4]Sheet1!$C$2:$K$49,3,FALSE)</f>
        <v>5.9173999999999997E-2</v>
      </c>
      <c r="F1169" s="5">
        <f>VLOOKUP(A1169,[4]Sheet1!$C$2:$K$49,4,FALSE)</f>
        <v>2.9071E-2</v>
      </c>
      <c r="G1169" s="5">
        <f>VLOOKUP(A1169,[4]Sheet1!$C$2:$K$49,5,FALSE)</f>
        <v>1.3946999999999999E-2</v>
      </c>
      <c r="H1169" s="5">
        <f>VLOOKUP(A1169,[4]Sheet1!$C$2:$K$49,6,FALSE)</f>
        <v>6.2783000000000005E-2</v>
      </c>
      <c r="I1169" s="5">
        <f>VLOOKUP(A1169,[4]Sheet1!$C$2:$K$49,7,FALSE)</f>
        <v>1.0789999999999999E-2</v>
      </c>
      <c r="J1169" s="5">
        <v>0.40461200000000003</v>
      </c>
      <c r="K1169" s="5">
        <f>VLOOKUP(A1169,[4]Sheet1!$C$2:$K$49,9,FALSE)</f>
        <v>0.48214000000000001</v>
      </c>
      <c r="L1169" s="32" t="s">
        <v>15</v>
      </c>
      <c r="M1169" s="32" t="s">
        <v>15</v>
      </c>
      <c r="N1169" s="32" t="s">
        <v>15</v>
      </c>
      <c r="O1169" s="32" t="s">
        <v>15</v>
      </c>
      <c r="P1169" s="32" t="s">
        <v>15</v>
      </c>
      <c r="Q1169" s="32" t="s">
        <v>15</v>
      </c>
      <c r="R1169" s="32" t="s">
        <v>15</v>
      </c>
      <c r="S1169" s="32" t="s">
        <v>15</v>
      </c>
      <c r="T1169" s="6" t="s">
        <v>1140</v>
      </c>
      <c r="U1169" s="6" t="s">
        <v>204</v>
      </c>
    </row>
    <row r="1170" spans="1:21" s="42" customFormat="1" x14ac:dyDescent="0.2">
      <c r="A1170" s="4" t="s">
        <v>1266</v>
      </c>
      <c r="B1170" s="4" t="s">
        <v>56</v>
      </c>
      <c r="C1170" s="33" t="s">
        <v>15</v>
      </c>
      <c r="D1170" s="5">
        <v>5.3860000000000002E-3</v>
      </c>
      <c r="E1170" s="5">
        <f>VLOOKUP(A1170,[3]Sheet1!$C$2:$K$65,3,FALSE)</f>
        <v>9.1421000000000002E-2</v>
      </c>
      <c r="F1170" s="5">
        <f>VLOOKUP(A1170,[3]Sheet1!$C$2:$K$65,4,FALSE)</f>
        <v>2.9321E-2</v>
      </c>
      <c r="G1170" s="5">
        <f>VLOOKUP(A1170,[3]Sheet1!$C$2:$K$65,5,FALSE)</f>
        <v>1.8780999999999999E-2</v>
      </c>
      <c r="H1170" s="5">
        <f>VLOOKUP(A1170,[3]Sheet1!$C$2:$K$65,6,FALSE)</f>
        <v>0.10285</v>
      </c>
      <c r="I1170" s="5">
        <f>VLOOKUP(A1170,[3]Sheet1!$C$2:$K$65,7,FALSE)</f>
        <v>1.4522E-2</v>
      </c>
      <c r="J1170" s="5">
        <v>0.39599600000000001</v>
      </c>
      <c r="K1170" s="5">
        <f>VLOOKUP(A1170,[3]Sheet1!$C$2:$K$65,9,FALSE)</f>
        <v>0.47862300000000002</v>
      </c>
      <c r="L1170" s="32" t="s">
        <v>15</v>
      </c>
      <c r="M1170" s="32" t="s">
        <v>15</v>
      </c>
      <c r="N1170" s="32" t="s">
        <v>15</v>
      </c>
      <c r="O1170" s="32" t="s">
        <v>15</v>
      </c>
      <c r="P1170" s="32" t="s">
        <v>15</v>
      </c>
      <c r="Q1170" s="32" t="s">
        <v>15</v>
      </c>
      <c r="R1170" s="32" t="s">
        <v>15</v>
      </c>
      <c r="S1170" s="32" t="s">
        <v>15</v>
      </c>
      <c r="T1170" s="6" t="s">
        <v>1110</v>
      </c>
      <c r="U1170" s="6" t="s">
        <v>204</v>
      </c>
    </row>
    <row r="1171" spans="1:21" s="42" customFormat="1" x14ac:dyDescent="0.2">
      <c r="A1171" s="4" t="s">
        <v>1267</v>
      </c>
      <c r="B1171" s="4" t="s">
        <v>56</v>
      </c>
      <c r="C1171" s="33" t="s">
        <v>15</v>
      </c>
      <c r="D1171" s="5">
        <v>1.051E-2</v>
      </c>
      <c r="E1171" s="5">
        <f>VLOOKUP(A1171,[3]Sheet1!$C$2:$K$65,3,FALSE)</f>
        <v>0.18500900000000001</v>
      </c>
      <c r="F1171" s="5">
        <f>VLOOKUP(A1171,[3]Sheet1!$C$2:$K$65,4,FALSE)</f>
        <v>2.9270000000000001E-2</v>
      </c>
      <c r="G1171" s="5">
        <f>VLOOKUP(A1171,[3]Sheet1!$C$2:$K$65,5,FALSE)</f>
        <v>2.4174000000000001E-2</v>
      </c>
      <c r="H1171" s="5">
        <f>VLOOKUP(A1171,[3]Sheet1!$C$2:$K$65,6,FALSE)</f>
        <v>0.136521</v>
      </c>
      <c r="I1171" s="5">
        <f>VLOOKUP(A1171,[3]Sheet1!$C$2:$K$65,7,FALSE)</f>
        <v>2.2564000000000001E-2</v>
      </c>
      <c r="J1171" s="5">
        <v>0.57996800000000004</v>
      </c>
      <c r="K1171" s="5">
        <f>VLOOKUP(A1171,[3]Sheet1!$C$2:$K$65,9,FALSE)</f>
        <v>0.47587000000000002</v>
      </c>
      <c r="L1171" s="32" t="s">
        <v>15</v>
      </c>
      <c r="M1171" s="32" t="s">
        <v>15</v>
      </c>
      <c r="N1171" s="32" t="s">
        <v>15</v>
      </c>
      <c r="O1171" s="32" t="s">
        <v>60</v>
      </c>
      <c r="P1171" s="32" t="s">
        <v>15</v>
      </c>
      <c r="Q1171" s="32" t="s">
        <v>60</v>
      </c>
      <c r="R1171" s="32" t="s">
        <v>60</v>
      </c>
      <c r="S1171" s="32" t="s">
        <v>15</v>
      </c>
      <c r="T1171" s="6" t="s">
        <v>1114</v>
      </c>
      <c r="U1171" s="6" t="s">
        <v>204</v>
      </c>
    </row>
    <row r="1172" spans="1:21" s="42" customFormat="1" x14ac:dyDescent="0.2">
      <c r="A1172" s="4" t="s">
        <v>1268</v>
      </c>
      <c r="B1172" s="4" t="s">
        <v>56</v>
      </c>
      <c r="C1172" s="33" t="s">
        <v>15</v>
      </c>
      <c r="D1172" s="5">
        <v>1.2500000000000001E-2</v>
      </c>
      <c r="E1172" s="5">
        <f>VLOOKUP(A1172,[3]Sheet1!$C$2:$K$65,3,FALSE)</f>
        <v>9.5513000000000001E-2</v>
      </c>
      <c r="F1172" s="5">
        <f>VLOOKUP(A1172,[3]Sheet1!$C$2:$K$65,4,FALSE)</f>
        <v>2.9271999999999999E-2</v>
      </c>
      <c r="G1172" s="5">
        <f>VLOOKUP(A1172,[3]Sheet1!$C$2:$K$65,5,FALSE)</f>
        <v>1.5043000000000001E-2</v>
      </c>
      <c r="H1172" s="5">
        <f>VLOOKUP(A1172,[3]Sheet1!$C$2:$K$65,6,FALSE)</f>
        <v>0.117544</v>
      </c>
      <c r="I1172" s="5">
        <f>VLOOKUP(A1172,[3]Sheet1!$C$2:$K$65,7,FALSE)</f>
        <v>1.7840000000000002E-2</v>
      </c>
      <c r="J1172" s="5">
        <v>0.281246</v>
      </c>
      <c r="K1172" s="5">
        <f>VLOOKUP(A1172,[3]Sheet1!$C$2:$K$65,9,FALSE)</f>
        <v>0.49954199999999999</v>
      </c>
      <c r="L1172" s="32" t="s">
        <v>15</v>
      </c>
      <c r="M1172" s="32" t="s">
        <v>15</v>
      </c>
      <c r="N1172" s="32" t="s">
        <v>15</v>
      </c>
      <c r="O1172" s="32" t="s">
        <v>15</v>
      </c>
      <c r="P1172" s="32" t="s">
        <v>15</v>
      </c>
      <c r="Q1172" s="32" t="s">
        <v>15</v>
      </c>
      <c r="R1172" s="32" t="s">
        <v>15</v>
      </c>
      <c r="S1172" s="32" t="s">
        <v>60</v>
      </c>
      <c r="T1172" s="6" t="s">
        <v>1114</v>
      </c>
      <c r="U1172" s="6" t="s">
        <v>204</v>
      </c>
    </row>
    <row r="1173" spans="1:21" s="42" customFormat="1" x14ac:dyDescent="0.2">
      <c r="A1173" s="4" t="s">
        <v>1269</v>
      </c>
      <c r="B1173" s="4" t="s">
        <v>56</v>
      </c>
      <c r="C1173" s="33" t="s">
        <v>15</v>
      </c>
      <c r="D1173" s="5">
        <v>5.6730000000000001E-3</v>
      </c>
      <c r="E1173" s="5">
        <f>VLOOKUP(A1173,[4]Sheet1!$C$2:$K$49,3,FALSE)</f>
        <v>0.12915599999999999</v>
      </c>
      <c r="F1173" s="5">
        <f>VLOOKUP(A1173,[4]Sheet1!$C$2:$K$49,4,FALSE)</f>
        <v>2.9182E-2</v>
      </c>
      <c r="G1173" s="5">
        <f>VLOOKUP(A1173,[4]Sheet1!$C$2:$K$49,5,FALSE)</f>
        <v>1.3762999999999999E-2</v>
      </c>
      <c r="H1173" s="5">
        <f>VLOOKUP(A1173,[4]Sheet1!$C$2:$K$49,6,FALSE)</f>
        <v>0.105738</v>
      </c>
      <c r="I1173" s="5">
        <f>VLOOKUP(A1173,[4]Sheet1!$C$2:$K$49,7,FALSE)</f>
        <v>1.3547999999999999E-2</v>
      </c>
      <c r="J1173" s="5">
        <v>0.22300800000000001</v>
      </c>
      <c r="K1173" s="5">
        <f>VLOOKUP(A1173,[4]Sheet1!$C$2:$K$49,9,FALSE)</f>
        <v>0.50003799999999998</v>
      </c>
      <c r="L1173" s="32" t="s">
        <v>15</v>
      </c>
      <c r="M1173" s="32" t="s">
        <v>15</v>
      </c>
      <c r="N1173" s="32" t="s">
        <v>15</v>
      </c>
      <c r="O1173" s="32" t="s">
        <v>15</v>
      </c>
      <c r="P1173" s="32" t="s">
        <v>15</v>
      </c>
      <c r="Q1173" s="32" t="s">
        <v>15</v>
      </c>
      <c r="R1173" s="32" t="s">
        <v>15</v>
      </c>
      <c r="S1173" s="32" t="s">
        <v>60</v>
      </c>
      <c r="T1173" s="6" t="s">
        <v>1140</v>
      </c>
      <c r="U1173" s="6" t="s">
        <v>204</v>
      </c>
    </row>
    <row r="1174" spans="1:21" s="42" customFormat="1" x14ac:dyDescent="0.2">
      <c r="A1174" s="4" t="s">
        <v>1270</v>
      </c>
      <c r="B1174" s="4" t="s">
        <v>95</v>
      </c>
      <c r="C1174" s="33" t="s">
        <v>15</v>
      </c>
      <c r="D1174" s="5">
        <v>4.692E-3</v>
      </c>
      <c r="E1174" s="5">
        <f>VLOOKUP(A1174,[2]Sheet1!$C$2:$K$41,3,FALSE)</f>
        <v>0.15837399999999999</v>
      </c>
      <c r="F1174" s="5">
        <f>VLOOKUP(A1174,[2]Sheet1!$C$2:$K$41,4,FALSE)</f>
        <v>2.9409000000000001E-2</v>
      </c>
      <c r="G1174" s="5">
        <f>VLOOKUP(A1174,[2]Sheet1!$C$2:$K$41,5,FALSE)</f>
        <v>1.5499000000000001E-2</v>
      </c>
      <c r="H1174" s="5">
        <f>VLOOKUP(A1174,[2]Sheet1!$C$2:$K$41,6,FALSE)</f>
        <v>0.243396</v>
      </c>
      <c r="I1174" s="5">
        <f>VLOOKUP(A1174,[2]Sheet1!$C$2:$K$41,7,FALSE)</f>
        <v>1.9302E-2</v>
      </c>
      <c r="J1174" s="5">
        <v>0.24121600000000001</v>
      </c>
      <c r="K1174" s="5">
        <f>VLOOKUP(A1174,[2]Sheet1!$C$2:$K$41,9,FALSE)</f>
        <v>0.50430299999999995</v>
      </c>
      <c r="L1174" s="32" t="s">
        <v>15</v>
      </c>
      <c r="M1174" s="32" t="s">
        <v>15</v>
      </c>
      <c r="N1174" s="32" t="s">
        <v>15</v>
      </c>
      <c r="O1174" s="32" t="s">
        <v>15</v>
      </c>
      <c r="P1174" s="32" t="s">
        <v>60</v>
      </c>
      <c r="Q1174" s="32" t="s">
        <v>15</v>
      </c>
      <c r="R1174" s="32" t="s">
        <v>15</v>
      </c>
      <c r="S1174" s="32" t="s">
        <v>60</v>
      </c>
      <c r="T1174" s="6" t="s">
        <v>1106</v>
      </c>
      <c r="U1174" s="6" t="s">
        <v>204</v>
      </c>
    </row>
    <row r="1175" spans="1:21" s="42" customFormat="1" x14ac:dyDescent="0.2">
      <c r="A1175" s="4" t="s">
        <v>1271</v>
      </c>
      <c r="B1175" s="4" t="s">
        <v>95</v>
      </c>
      <c r="C1175" s="33" t="s">
        <v>15</v>
      </c>
      <c r="D1175" s="5">
        <v>9.5969999999999996E-3</v>
      </c>
      <c r="E1175" s="5">
        <f>VLOOKUP(A1175,[1]Edited!$B$2:$J$18,3,FALSE)</f>
        <v>0.297848</v>
      </c>
      <c r="F1175" s="5">
        <f>VLOOKUP(A1175,[1]Edited!$B$2:$J$18,4,FALSE)</f>
        <v>2.9375999999999999E-2</v>
      </c>
      <c r="G1175" s="5">
        <f>VLOOKUP(A1175,[1]Edited!$B$2:$J$18,5,FALSE)</f>
        <v>1.4911000000000001E-2</v>
      </c>
      <c r="H1175" s="5">
        <f>VLOOKUP(A1175,[1]Edited!$B$2:$J$18,6,FALSE)</f>
        <v>0.61463100000000004</v>
      </c>
      <c r="I1175" s="5">
        <f>VLOOKUP(A1175,[1]Edited!$B$2:$J$18,7,FALSE)</f>
        <v>1.7513000000000001E-2</v>
      </c>
      <c r="J1175" s="5">
        <v>0.248643</v>
      </c>
      <c r="K1175" s="5">
        <f>VLOOKUP(A1175,[1]Edited!$B$2:$J$18,9,FALSE)</f>
        <v>0.48903799999999997</v>
      </c>
      <c r="L1175" s="32" t="s">
        <v>15</v>
      </c>
      <c r="M1175" s="32" t="s">
        <v>60</v>
      </c>
      <c r="N1175" s="32" t="s">
        <v>15</v>
      </c>
      <c r="O1175" s="32" t="s">
        <v>15</v>
      </c>
      <c r="P1175" s="32" t="s">
        <v>60</v>
      </c>
      <c r="Q1175" s="32" t="s">
        <v>15</v>
      </c>
      <c r="R1175" s="32" t="s">
        <v>15</v>
      </c>
      <c r="S1175" s="32" t="s">
        <v>15</v>
      </c>
      <c r="T1175" s="6" t="s">
        <v>1103</v>
      </c>
      <c r="U1175" s="6" t="s">
        <v>204</v>
      </c>
    </row>
    <row r="1176" spans="1:21" s="42" customFormat="1" x14ac:dyDescent="0.2">
      <c r="A1176" s="4" t="s">
        <v>1272</v>
      </c>
      <c r="B1176" s="4" t="s">
        <v>95</v>
      </c>
      <c r="C1176" s="33" t="s">
        <v>15</v>
      </c>
      <c r="D1176" s="5">
        <v>6.1479999999999998E-3</v>
      </c>
      <c r="E1176" s="5">
        <f>VLOOKUP(A1176,[1]Edited!$B$2:$J$18,3,FALSE)</f>
        <v>6.5078999999999998E-2</v>
      </c>
      <c r="F1176" s="5">
        <f>VLOOKUP(A1176,[1]Edited!$B$2:$J$18,4,FALSE)</f>
        <v>2.9454000000000001E-2</v>
      </c>
      <c r="G1176" s="5">
        <f>VLOOKUP(A1176,[1]Edited!$B$2:$J$18,5,FALSE)</f>
        <v>1.6079E-2</v>
      </c>
      <c r="H1176" s="5">
        <f>VLOOKUP(A1176,[1]Edited!$B$2:$J$18,6,FALSE)</f>
        <v>3.6562999999999998E-2</v>
      </c>
      <c r="I1176" s="5">
        <f>VLOOKUP(A1176,[1]Edited!$B$2:$J$18,7,FALSE)</f>
        <v>1.3506000000000001E-2</v>
      </c>
      <c r="J1176" s="5">
        <v>0.35196899999999998</v>
      </c>
      <c r="K1176" s="5">
        <f>VLOOKUP(A1176,[1]Edited!$B$2:$J$18,9,FALSE)</f>
        <v>0.48454900000000001</v>
      </c>
      <c r="L1176" s="32" t="s">
        <v>15</v>
      </c>
      <c r="M1176" s="32" t="s">
        <v>15</v>
      </c>
      <c r="N1176" s="32" t="s">
        <v>15</v>
      </c>
      <c r="O1176" s="32" t="s">
        <v>15</v>
      </c>
      <c r="P1176" s="32" t="s">
        <v>15</v>
      </c>
      <c r="Q1176" s="32" t="s">
        <v>15</v>
      </c>
      <c r="R1176" s="32" t="s">
        <v>15</v>
      </c>
      <c r="S1176" s="32" t="s">
        <v>15</v>
      </c>
      <c r="T1176" s="6" t="s">
        <v>1103</v>
      </c>
      <c r="U1176" s="6" t="s">
        <v>204</v>
      </c>
    </row>
    <row r="1177" spans="1:21" s="42" customFormat="1" x14ac:dyDescent="0.2">
      <c r="A1177" s="4" t="s">
        <v>1273</v>
      </c>
      <c r="B1177" s="4" t="s">
        <v>220</v>
      </c>
      <c r="C1177" s="33" t="s">
        <v>15</v>
      </c>
      <c r="D1177" s="5">
        <v>8.0649999999999993E-3</v>
      </c>
      <c r="E1177" s="5">
        <f>VLOOKUP(A1177,[2]Sheet1!$C$2:$K$41,3,FALSE)</f>
        <v>0.14155200000000001</v>
      </c>
      <c r="F1177" s="5">
        <f>VLOOKUP(A1177,[2]Sheet1!$C$2:$K$41,4,FALSE)</f>
        <v>2.9330999999999999E-2</v>
      </c>
      <c r="G1177" s="5">
        <f>VLOOKUP(A1177,[2]Sheet1!$C$2:$K$41,5,FALSE)</f>
        <v>1.7447000000000001E-2</v>
      </c>
      <c r="H1177" s="5">
        <f>VLOOKUP(A1177,[2]Sheet1!$C$2:$K$41,6,FALSE)</f>
        <v>0.13712199999999999</v>
      </c>
      <c r="I1177" s="5">
        <f>VLOOKUP(A1177,[2]Sheet1!$C$2:$K$41,7,FALSE)</f>
        <v>2.2401999999999998E-2</v>
      </c>
      <c r="J1177" s="5">
        <v>0.225327</v>
      </c>
      <c r="K1177" s="5">
        <f>VLOOKUP(A1177,[2]Sheet1!$C$2:$K$41,9,FALSE)</f>
        <v>0.50601499999999999</v>
      </c>
      <c r="L1177" s="32" t="s">
        <v>15</v>
      </c>
      <c r="M1177" s="32" t="s">
        <v>15</v>
      </c>
      <c r="N1177" s="32" t="s">
        <v>15</v>
      </c>
      <c r="O1177" s="32" t="s">
        <v>15</v>
      </c>
      <c r="P1177" s="32" t="s">
        <v>15</v>
      </c>
      <c r="Q1177" s="32" t="s">
        <v>60</v>
      </c>
      <c r="R1177" s="32" t="s">
        <v>15</v>
      </c>
      <c r="S1177" s="32" t="s">
        <v>60</v>
      </c>
      <c r="T1177" s="6" t="s">
        <v>1106</v>
      </c>
      <c r="U1177" s="6" t="s">
        <v>204</v>
      </c>
    </row>
    <row r="1178" spans="1:21" s="42" customFormat="1" x14ac:dyDescent="0.2">
      <c r="A1178" s="4" t="s">
        <v>1274</v>
      </c>
      <c r="B1178" s="4" t="s">
        <v>220</v>
      </c>
      <c r="C1178" s="33" t="s">
        <v>15</v>
      </c>
      <c r="D1178" s="5">
        <v>1.0460000000000001E-2</v>
      </c>
      <c r="E1178" s="5">
        <f>VLOOKUP(A1178,[2]Sheet1!$C$2:$K$41,3,FALSE)</f>
        <v>0.101963</v>
      </c>
      <c r="F1178" s="5">
        <f>VLOOKUP(A1178,[2]Sheet1!$C$2:$K$41,4,FALSE)</f>
        <v>2.9474E-2</v>
      </c>
      <c r="G1178" s="5">
        <f>VLOOKUP(A1178,[2]Sheet1!$C$2:$K$41,5,FALSE)</f>
        <v>1.8863000000000001E-2</v>
      </c>
      <c r="H1178" s="5">
        <f>VLOOKUP(A1178,[2]Sheet1!$C$2:$K$41,6,FALSE)</f>
        <v>0.117715</v>
      </c>
      <c r="I1178" s="5">
        <f>VLOOKUP(A1178,[2]Sheet1!$C$2:$K$41,7,FALSE)</f>
        <v>1.6976999999999999E-2</v>
      </c>
      <c r="J1178" s="5">
        <v>0.41680499999999998</v>
      </c>
      <c r="K1178" s="5">
        <f>VLOOKUP(A1178,[2]Sheet1!$C$2:$K$41,9,FALSE)</f>
        <v>0.47814800000000002</v>
      </c>
      <c r="L1178" s="32" t="s">
        <v>15</v>
      </c>
      <c r="M1178" s="32" t="s">
        <v>15</v>
      </c>
      <c r="N1178" s="32" t="s">
        <v>15</v>
      </c>
      <c r="O1178" s="32" t="s">
        <v>15</v>
      </c>
      <c r="P1178" s="32" t="s">
        <v>15</v>
      </c>
      <c r="Q1178" s="32" t="s">
        <v>15</v>
      </c>
      <c r="R1178" s="32" t="s">
        <v>15</v>
      </c>
      <c r="S1178" s="32" t="s">
        <v>15</v>
      </c>
      <c r="T1178" s="6" t="s">
        <v>1106</v>
      </c>
      <c r="U1178" s="6" t="s">
        <v>204</v>
      </c>
    </row>
    <row r="1179" spans="1:21" s="42" customFormat="1" x14ac:dyDescent="0.2">
      <c r="A1179" s="4" t="s">
        <v>1275</v>
      </c>
      <c r="B1179" s="4" t="s">
        <v>220</v>
      </c>
      <c r="C1179" s="33" t="s">
        <v>15</v>
      </c>
      <c r="D1179" s="5">
        <v>9.9869999999999994E-3</v>
      </c>
      <c r="E1179" s="5">
        <f>VLOOKUP(A1179,[2]Sheet1!$C$2:$K$41,3,FALSE)</f>
        <v>0.112556</v>
      </c>
      <c r="F1179" s="5">
        <f>VLOOKUP(A1179,[2]Sheet1!$C$2:$K$41,4,FALSE)</f>
        <v>2.9402000000000001E-2</v>
      </c>
      <c r="G1179" s="5">
        <f>VLOOKUP(A1179,[2]Sheet1!$C$2:$K$41,5,FALSE)</f>
        <v>2.0256E-2</v>
      </c>
      <c r="H1179" s="5">
        <f>VLOOKUP(A1179,[2]Sheet1!$C$2:$K$41,6,FALSE)</f>
        <v>7.2687000000000002E-2</v>
      </c>
      <c r="I1179" s="5">
        <f>VLOOKUP(A1179,[2]Sheet1!$C$2:$K$41,7,FALSE)</f>
        <v>2.0397999999999999E-2</v>
      </c>
      <c r="J1179" s="5">
        <v>0.31600400000000001</v>
      </c>
      <c r="K1179" s="5">
        <f>VLOOKUP(A1179,[2]Sheet1!$C$2:$K$41,9,FALSE)</f>
        <v>0.50609999999999999</v>
      </c>
      <c r="L1179" s="32" t="s">
        <v>15</v>
      </c>
      <c r="M1179" s="32" t="s">
        <v>15</v>
      </c>
      <c r="N1179" s="32" t="s">
        <v>15</v>
      </c>
      <c r="O1179" s="32" t="s">
        <v>60</v>
      </c>
      <c r="P1179" s="32" t="s">
        <v>15</v>
      </c>
      <c r="Q1179" s="32" t="s">
        <v>60</v>
      </c>
      <c r="R1179" s="32" t="s">
        <v>15</v>
      </c>
      <c r="S1179" s="32" t="s">
        <v>60</v>
      </c>
      <c r="T1179" s="6" t="s">
        <v>1106</v>
      </c>
      <c r="U1179" s="6" t="s">
        <v>204</v>
      </c>
    </row>
    <row r="1180" spans="1:21" s="42" customFormat="1" x14ac:dyDescent="0.2">
      <c r="A1180" s="4" t="s">
        <v>1276</v>
      </c>
      <c r="B1180" s="4" t="s">
        <v>220</v>
      </c>
      <c r="C1180" s="33" t="s">
        <v>15</v>
      </c>
      <c r="D1180" s="5">
        <v>6.234E-3</v>
      </c>
      <c r="E1180" s="5">
        <f>VLOOKUP(A1180,[2]Sheet1!$C$2:$K$41,3,FALSE)</f>
        <v>9.9389000000000005E-2</v>
      </c>
      <c r="F1180" s="5">
        <f>VLOOKUP(A1180,[2]Sheet1!$C$2:$K$41,4,FALSE)</f>
        <v>2.9537999999999998E-2</v>
      </c>
      <c r="G1180" s="5">
        <f>VLOOKUP(A1180,[2]Sheet1!$C$2:$K$41,5,FALSE)</f>
        <v>2.1285999999999999E-2</v>
      </c>
      <c r="H1180" s="5">
        <f>VLOOKUP(A1180,[2]Sheet1!$C$2:$K$41,6,FALSE)</f>
        <v>7.571E-2</v>
      </c>
      <c r="I1180" s="5">
        <f>VLOOKUP(A1180,[2]Sheet1!$C$2:$K$41,7,FALSE)</f>
        <v>2.5075E-2</v>
      </c>
      <c r="J1180" s="5">
        <v>0.29450700000000002</v>
      </c>
      <c r="K1180" s="5">
        <f>VLOOKUP(A1180,[2]Sheet1!$C$2:$K$41,9,FALSE)</f>
        <v>0.48539399999999999</v>
      </c>
      <c r="L1180" s="32" t="s">
        <v>15</v>
      </c>
      <c r="M1180" s="32" t="s">
        <v>15</v>
      </c>
      <c r="N1180" s="32" t="s">
        <v>15</v>
      </c>
      <c r="O1180" s="32" t="s">
        <v>60</v>
      </c>
      <c r="P1180" s="32" t="s">
        <v>15</v>
      </c>
      <c r="Q1180" s="32" t="s">
        <v>60</v>
      </c>
      <c r="R1180" s="32" t="s">
        <v>15</v>
      </c>
      <c r="S1180" s="32" t="s">
        <v>15</v>
      </c>
      <c r="T1180" s="6" t="s">
        <v>1106</v>
      </c>
      <c r="U1180" s="6" t="s">
        <v>204</v>
      </c>
    </row>
    <row r="1181" spans="1:21" s="42" customFormat="1" x14ac:dyDescent="0.2">
      <c r="A1181" s="4" t="s">
        <v>1277</v>
      </c>
      <c r="B1181" s="4" t="s">
        <v>14</v>
      </c>
      <c r="C1181" s="33" t="s">
        <v>15</v>
      </c>
      <c r="D1181" s="5">
        <v>1.2239999999999999E-2</v>
      </c>
      <c r="E1181" s="5">
        <f>VLOOKUP(A1181,[2]Sheet1!$C$2:$K$41,3,FALSE)</f>
        <v>0.152201</v>
      </c>
      <c r="F1181" s="5">
        <f>VLOOKUP(A1181,[2]Sheet1!$C$2:$K$41,4,FALSE)</f>
        <v>2.9439E-2</v>
      </c>
      <c r="G1181" s="5">
        <f>VLOOKUP(A1181,[2]Sheet1!$C$2:$K$41,5,FALSE)</f>
        <v>2.1878000000000002E-2</v>
      </c>
      <c r="H1181" s="5">
        <f>VLOOKUP(A1181,[2]Sheet1!$C$2:$K$41,6,FALSE)</f>
        <v>0.170538</v>
      </c>
      <c r="I1181" s="5">
        <f>VLOOKUP(A1181,[2]Sheet1!$C$2:$K$41,7,FALSE)</f>
        <v>2.1281999999999999E-2</v>
      </c>
      <c r="J1181" s="5">
        <v>0.27044200000000002</v>
      </c>
      <c r="K1181" s="5">
        <f>VLOOKUP(A1181,[2]Sheet1!$C$2:$K$41,9,FALSE)</f>
        <v>0.48566500000000001</v>
      </c>
      <c r="L1181" s="32" t="s">
        <v>15</v>
      </c>
      <c r="M1181" s="32" t="s">
        <v>15</v>
      </c>
      <c r="N1181" s="32" t="s">
        <v>15</v>
      </c>
      <c r="O1181" s="32" t="s">
        <v>60</v>
      </c>
      <c r="P1181" s="32" t="s">
        <v>15</v>
      </c>
      <c r="Q1181" s="32" t="s">
        <v>60</v>
      </c>
      <c r="R1181" s="32" t="s">
        <v>15</v>
      </c>
      <c r="S1181" s="32" t="s">
        <v>15</v>
      </c>
      <c r="T1181" s="6" t="s">
        <v>1106</v>
      </c>
      <c r="U1181" s="6" t="s">
        <v>204</v>
      </c>
    </row>
    <row r="1182" spans="1:21" s="42" customFormat="1" x14ac:dyDescent="0.2">
      <c r="A1182" s="4" t="s">
        <v>1278</v>
      </c>
      <c r="B1182" s="4" t="s">
        <v>56</v>
      </c>
      <c r="C1182" s="33" t="s">
        <v>15</v>
      </c>
      <c r="D1182" s="5">
        <v>7.1710000000000003E-3</v>
      </c>
      <c r="E1182" s="5">
        <f>VLOOKUP(A1182,[5]Sheet1!$C$2:$K$60,3,FALSE)</f>
        <v>4.5207999999999998E-2</v>
      </c>
      <c r="F1182" s="5">
        <f>VLOOKUP(A1182,[5]Sheet1!$C$2:$K$60,4,FALSE)</f>
        <v>2.9495E-2</v>
      </c>
      <c r="G1182" s="5">
        <f>VLOOKUP(A1182,[5]Sheet1!$C$2:$K$60,5,FALSE)</f>
        <v>1.2862999999999999E-2</v>
      </c>
      <c r="H1182" s="5">
        <f>VLOOKUP(A1182,[5]Sheet1!$C$2:$K$60,6,FALSE)</f>
        <v>2.5658E-2</v>
      </c>
      <c r="I1182" s="5">
        <f>VLOOKUP(A1182,[5]Sheet1!$C$2:$K$60,7,FALSE)</f>
        <v>1.3672E-2</v>
      </c>
      <c r="J1182" s="5">
        <v>0.33641900000000002</v>
      </c>
      <c r="K1182" s="5">
        <f>VLOOKUP(A1182,[5]Sheet1!$C$2:$K$60,9,FALSE)</f>
        <v>0.49285600000000002</v>
      </c>
      <c r="L1182" s="32" t="s">
        <v>15</v>
      </c>
      <c r="M1182" s="32" t="s">
        <v>15</v>
      </c>
      <c r="N1182" s="32" t="s">
        <v>15</v>
      </c>
      <c r="O1182" s="32" t="s">
        <v>15</v>
      </c>
      <c r="P1182" s="32" t="s">
        <v>15</v>
      </c>
      <c r="Q1182" s="32" t="s">
        <v>15</v>
      </c>
      <c r="R1182" s="32" t="s">
        <v>15</v>
      </c>
      <c r="S1182" s="32" t="s">
        <v>15</v>
      </c>
      <c r="T1182" s="6" t="s">
        <v>1279</v>
      </c>
      <c r="U1182" s="6" t="s">
        <v>204</v>
      </c>
    </row>
    <row r="1183" spans="1:21" s="42" customFormat="1" x14ac:dyDescent="0.2">
      <c r="A1183" s="4" t="s">
        <v>1280</v>
      </c>
      <c r="B1183" s="4" t="s">
        <v>56</v>
      </c>
      <c r="C1183" s="33" t="s">
        <v>15</v>
      </c>
      <c r="D1183" s="5">
        <v>1.125E-2</v>
      </c>
      <c r="E1183" s="5">
        <f>VLOOKUP(A1183,[5]Sheet1!$C$2:$K$60,3,FALSE)</f>
        <v>0.112927</v>
      </c>
      <c r="F1183" s="5">
        <f>VLOOKUP(A1183,[5]Sheet1!$C$2:$K$60,4,FALSE)</f>
        <v>2.9398000000000001E-2</v>
      </c>
      <c r="G1183" s="5">
        <f>VLOOKUP(A1183,[5]Sheet1!$C$2:$K$60,5,FALSE)</f>
        <v>1.6709999999999999E-2</v>
      </c>
      <c r="H1183" s="5">
        <f>VLOOKUP(A1183,[5]Sheet1!$C$2:$K$60,6,FALSE)</f>
        <v>0.107054</v>
      </c>
      <c r="I1183" s="5">
        <f>VLOOKUP(A1183,[5]Sheet1!$C$2:$K$60,7,FALSE)</f>
        <v>1.4928E-2</v>
      </c>
      <c r="J1183" s="5">
        <v>0.34378599999999998</v>
      </c>
      <c r="K1183" s="5">
        <f>VLOOKUP(A1183,[5]Sheet1!$C$2:$K$60,9,FALSE)</f>
        <v>0.48089199999999999</v>
      </c>
      <c r="L1183" s="32" t="s">
        <v>15</v>
      </c>
      <c r="M1183" s="32" t="s">
        <v>15</v>
      </c>
      <c r="N1183" s="32" t="s">
        <v>15</v>
      </c>
      <c r="O1183" s="32" t="s">
        <v>15</v>
      </c>
      <c r="P1183" s="32" t="s">
        <v>15</v>
      </c>
      <c r="Q1183" s="32" t="s">
        <v>15</v>
      </c>
      <c r="R1183" s="32" t="s">
        <v>15</v>
      </c>
      <c r="S1183" s="32" t="s">
        <v>15</v>
      </c>
      <c r="T1183" s="6" t="s">
        <v>1279</v>
      </c>
      <c r="U1183" s="6" t="s">
        <v>204</v>
      </c>
    </row>
    <row r="1184" spans="1:21" s="42" customFormat="1" x14ac:dyDescent="0.2">
      <c r="A1184" s="4" t="s">
        <v>1281</v>
      </c>
      <c r="B1184" s="4" t="s">
        <v>56</v>
      </c>
      <c r="C1184" s="33" t="s">
        <v>15</v>
      </c>
      <c r="D1184" s="5">
        <v>8.9789999999999991E-3</v>
      </c>
      <c r="E1184" s="5">
        <f>VLOOKUP(A1184,[5]Sheet1!$C$2:$K$60,3,FALSE)</f>
        <v>6.4834000000000003E-2</v>
      </c>
      <c r="F1184" s="5">
        <f>VLOOKUP(A1184,[5]Sheet1!$C$2:$K$60,4,FALSE)</f>
        <v>2.9395999999999999E-2</v>
      </c>
      <c r="G1184" s="5">
        <f>VLOOKUP(A1184,[5]Sheet1!$C$2:$K$60,5,FALSE)</f>
        <v>1.3204E-2</v>
      </c>
      <c r="H1184" s="5">
        <f>VLOOKUP(A1184,[5]Sheet1!$C$2:$K$60,6,FALSE)</f>
        <v>5.6957000000000001E-2</v>
      </c>
      <c r="I1184" s="5">
        <f>VLOOKUP(A1184,[5]Sheet1!$C$2:$K$60,7,FALSE)</f>
        <v>1.3816E-2</v>
      </c>
      <c r="J1184" s="5">
        <v>0.309865</v>
      </c>
      <c r="K1184" s="5">
        <f>VLOOKUP(A1184,[5]Sheet1!$C$2:$K$60,9,FALSE)</f>
        <v>0.50236700000000001</v>
      </c>
      <c r="L1184" s="32" t="s">
        <v>15</v>
      </c>
      <c r="M1184" s="32" t="s">
        <v>15</v>
      </c>
      <c r="N1184" s="32" t="s">
        <v>15</v>
      </c>
      <c r="O1184" s="32" t="s">
        <v>15</v>
      </c>
      <c r="P1184" s="32" t="s">
        <v>15</v>
      </c>
      <c r="Q1184" s="32" t="s">
        <v>15</v>
      </c>
      <c r="R1184" s="32" t="s">
        <v>15</v>
      </c>
      <c r="S1184" s="32" t="s">
        <v>60</v>
      </c>
      <c r="T1184" s="6" t="s">
        <v>1279</v>
      </c>
      <c r="U1184" s="6" t="s">
        <v>204</v>
      </c>
    </row>
    <row r="1185" spans="1:21" s="42" customFormat="1" x14ac:dyDescent="0.2">
      <c r="A1185" s="4" t="s">
        <v>1282</v>
      </c>
      <c r="B1185" s="4" t="s">
        <v>56</v>
      </c>
      <c r="C1185" s="33" t="s">
        <v>15</v>
      </c>
      <c r="D1185" s="5">
        <v>7.927E-3</v>
      </c>
      <c r="E1185" s="5">
        <f>VLOOKUP(A1185,[5]Sheet1!$C$2:$K$60,3,FALSE)</f>
        <v>4.4276000000000003E-2</v>
      </c>
      <c r="F1185" s="5">
        <f>VLOOKUP(A1185,[5]Sheet1!$C$2:$K$60,4,FALSE)</f>
        <v>2.9395999999999999E-2</v>
      </c>
      <c r="G1185" s="5">
        <f>VLOOKUP(A1185,[5]Sheet1!$C$2:$K$60,5,FALSE)</f>
        <v>1.1922E-2</v>
      </c>
      <c r="H1185" s="5">
        <f>VLOOKUP(A1185,[5]Sheet1!$C$2:$K$60,6,FALSE)</f>
        <v>2.4435999999999999E-2</v>
      </c>
      <c r="I1185" s="5">
        <f>VLOOKUP(A1185,[5]Sheet1!$C$2:$K$60,7,FALSE)</f>
        <v>1.1962E-2</v>
      </c>
      <c r="J1185" s="5">
        <v>0.37984200000000001</v>
      </c>
      <c r="K1185" s="5">
        <f>VLOOKUP(A1185,[5]Sheet1!$C$2:$K$60,9,FALSE)</f>
        <v>0.49433899999999997</v>
      </c>
      <c r="L1185" s="32" t="s">
        <v>15</v>
      </c>
      <c r="M1185" s="32" t="s">
        <v>15</v>
      </c>
      <c r="N1185" s="32" t="s">
        <v>15</v>
      </c>
      <c r="O1185" s="32" t="s">
        <v>15</v>
      </c>
      <c r="P1185" s="32" t="s">
        <v>15</v>
      </c>
      <c r="Q1185" s="32" t="s">
        <v>15</v>
      </c>
      <c r="R1185" s="32" t="s">
        <v>15</v>
      </c>
      <c r="S1185" s="32" t="s">
        <v>15</v>
      </c>
      <c r="T1185" s="6" t="s">
        <v>1279</v>
      </c>
      <c r="U1185" s="6" t="s">
        <v>204</v>
      </c>
    </row>
    <row r="1186" spans="1:21" s="42" customFormat="1" x14ac:dyDescent="0.2">
      <c r="A1186" s="4" t="s">
        <v>1283</v>
      </c>
      <c r="B1186" s="4" t="s">
        <v>56</v>
      </c>
      <c r="C1186" s="33" t="s">
        <v>15</v>
      </c>
      <c r="D1186" s="5">
        <v>6.9800000000000001E-3</v>
      </c>
      <c r="E1186" s="5">
        <f>VLOOKUP(A1186,[5]Sheet1!$C$2:$K$60,3,FALSE)</f>
        <v>0.109596</v>
      </c>
      <c r="F1186" s="5">
        <f>VLOOKUP(A1186,[5]Sheet1!$C$2:$K$60,4,FALSE)</f>
        <v>2.9426999999999998E-2</v>
      </c>
      <c r="G1186" s="5">
        <f>VLOOKUP(A1186,[5]Sheet1!$C$2:$K$60,5,FALSE)</f>
        <v>1.1776E-2</v>
      </c>
      <c r="H1186" s="5">
        <f>VLOOKUP(A1186,[5]Sheet1!$C$2:$K$60,6,FALSE)</f>
        <v>8.6889999999999995E-2</v>
      </c>
      <c r="I1186" s="5">
        <f>VLOOKUP(A1186,[5]Sheet1!$C$2:$K$60,7,FALSE)</f>
        <v>1.2692E-2</v>
      </c>
      <c r="J1186" s="5">
        <v>0.27413300000000002</v>
      </c>
      <c r="K1186" s="5">
        <f>VLOOKUP(A1186,[5]Sheet1!$C$2:$K$60,9,FALSE)</f>
        <v>0.49714599999999998</v>
      </c>
      <c r="L1186" s="32" t="s">
        <v>15</v>
      </c>
      <c r="M1186" s="32" t="s">
        <v>15</v>
      </c>
      <c r="N1186" s="32" t="s">
        <v>15</v>
      </c>
      <c r="O1186" s="32" t="s">
        <v>15</v>
      </c>
      <c r="P1186" s="32" t="s">
        <v>15</v>
      </c>
      <c r="Q1186" s="32" t="s">
        <v>15</v>
      </c>
      <c r="R1186" s="32" t="s">
        <v>15</v>
      </c>
      <c r="S1186" s="32" t="s">
        <v>15</v>
      </c>
      <c r="T1186" s="6" t="s">
        <v>1279</v>
      </c>
      <c r="U1186" s="6" t="s">
        <v>204</v>
      </c>
    </row>
    <row r="1187" spans="1:21" s="42" customFormat="1" x14ac:dyDescent="0.2">
      <c r="A1187" s="4" t="s">
        <v>1284</v>
      </c>
      <c r="B1187" s="4" t="s">
        <v>56</v>
      </c>
      <c r="C1187" s="33" t="s">
        <v>15</v>
      </c>
      <c r="D1187" s="5">
        <v>1.004E-2</v>
      </c>
      <c r="E1187" s="5">
        <f>VLOOKUP(A1187,[5]Sheet1!$C$2:$K$60,3,FALSE)</f>
        <v>4.9389000000000002E-2</v>
      </c>
      <c r="F1187" s="5">
        <f>VLOOKUP(A1187,[5]Sheet1!$C$2:$K$60,4,FALSE)</f>
        <v>2.9413999999999999E-2</v>
      </c>
      <c r="G1187" s="5">
        <f>VLOOKUP(A1187,[5]Sheet1!$C$2:$K$60,5,FALSE)</f>
        <v>1.3783999999999999E-2</v>
      </c>
      <c r="H1187" s="5">
        <f>VLOOKUP(A1187,[5]Sheet1!$C$2:$K$60,6,FALSE)</f>
        <v>3.4651000000000001E-2</v>
      </c>
      <c r="I1187" s="5">
        <f>VLOOKUP(A1187,[5]Sheet1!$C$2:$K$60,7,FALSE)</f>
        <v>1.391E-2</v>
      </c>
      <c r="J1187" s="5">
        <v>0.32991799999999999</v>
      </c>
      <c r="K1187" s="5">
        <f>VLOOKUP(A1187,[5]Sheet1!$C$2:$K$60,9,FALSE)</f>
        <v>0.49145899999999998</v>
      </c>
      <c r="L1187" s="32" t="s">
        <v>15</v>
      </c>
      <c r="M1187" s="32" t="s">
        <v>15</v>
      </c>
      <c r="N1187" s="32" t="s">
        <v>15</v>
      </c>
      <c r="O1187" s="32" t="s">
        <v>15</v>
      </c>
      <c r="P1187" s="32" t="s">
        <v>15</v>
      </c>
      <c r="Q1187" s="32" t="s">
        <v>15</v>
      </c>
      <c r="R1187" s="32" t="s">
        <v>15</v>
      </c>
      <c r="S1187" s="32" t="s">
        <v>15</v>
      </c>
      <c r="T1187" s="6" t="s">
        <v>1279</v>
      </c>
      <c r="U1187" s="6" t="s">
        <v>204</v>
      </c>
    </row>
    <row r="1188" spans="1:21" s="42" customFormat="1" x14ac:dyDescent="0.2">
      <c r="A1188" s="4" t="s">
        <v>1285</v>
      </c>
      <c r="B1188" s="4" t="s">
        <v>95</v>
      </c>
      <c r="C1188" s="33" t="s">
        <v>15</v>
      </c>
      <c r="D1188" s="5">
        <v>9.7450000000000002E-3</v>
      </c>
      <c r="E1188" s="5">
        <f>VLOOKUP(A1188,[5]Sheet1!$C$2:$K$60,3,FALSE)</f>
        <v>8.3208000000000004E-2</v>
      </c>
      <c r="F1188" s="5">
        <f>VLOOKUP(A1188,[5]Sheet1!$C$2:$K$60,4,FALSE)</f>
        <v>2.937E-2</v>
      </c>
      <c r="G1188" s="5">
        <f>VLOOKUP(A1188,[5]Sheet1!$C$2:$K$60,5,FALSE)</f>
        <v>1.4983E-2</v>
      </c>
      <c r="H1188" s="5">
        <f>VLOOKUP(A1188,[5]Sheet1!$C$2:$K$60,6,FALSE)</f>
        <v>7.3396000000000003E-2</v>
      </c>
      <c r="I1188" s="5">
        <f>VLOOKUP(A1188,[5]Sheet1!$C$2:$K$60,7,FALSE)</f>
        <v>1.7072E-2</v>
      </c>
      <c r="J1188" s="5">
        <v>0.33603100000000002</v>
      </c>
      <c r="K1188" s="5">
        <f>VLOOKUP(A1188,[5]Sheet1!$C$2:$K$60,9,FALSE)</f>
        <v>0.49133199999999999</v>
      </c>
      <c r="L1188" s="32" t="s">
        <v>15</v>
      </c>
      <c r="M1188" s="32" t="s">
        <v>15</v>
      </c>
      <c r="N1188" s="32" t="s">
        <v>15</v>
      </c>
      <c r="O1188" s="32" t="s">
        <v>15</v>
      </c>
      <c r="P1188" s="32" t="s">
        <v>15</v>
      </c>
      <c r="Q1188" s="32" t="s">
        <v>15</v>
      </c>
      <c r="R1188" s="32" t="s">
        <v>15</v>
      </c>
      <c r="S1188" s="32" t="s">
        <v>15</v>
      </c>
      <c r="T1188" s="6" t="s">
        <v>1279</v>
      </c>
      <c r="U1188" s="6" t="s">
        <v>204</v>
      </c>
    </row>
    <row r="1189" spans="1:21" s="42" customFormat="1" x14ac:dyDescent="0.2">
      <c r="A1189" s="4" t="s">
        <v>1286</v>
      </c>
      <c r="B1189" s="4" t="s">
        <v>95</v>
      </c>
      <c r="C1189" s="33" t="s">
        <v>15</v>
      </c>
      <c r="D1189" s="5">
        <v>1.023E-2</v>
      </c>
      <c r="E1189" s="5">
        <f>VLOOKUP(A1189,[5]Sheet1!$C$2:$K$60,3,FALSE)</f>
        <v>0.183556</v>
      </c>
      <c r="F1189" s="5">
        <f>VLOOKUP(A1189,[5]Sheet1!$C$2:$K$60,4,FALSE)</f>
        <v>2.9468999999999999E-2</v>
      </c>
      <c r="G1189" s="5">
        <f>VLOOKUP(A1189,[5]Sheet1!$C$2:$K$60,5,FALSE)</f>
        <v>1.9755999999999999E-2</v>
      </c>
      <c r="H1189" s="5">
        <f>VLOOKUP(A1189,[5]Sheet1!$C$2:$K$60,6,FALSE)</f>
        <v>0.19923199999999999</v>
      </c>
      <c r="I1189" s="5">
        <f>VLOOKUP(A1189,[5]Sheet1!$C$2:$K$60,7,FALSE)</f>
        <v>1.4389000000000001E-2</v>
      </c>
      <c r="J1189" s="5">
        <v>0.38232300000000002</v>
      </c>
      <c r="K1189" s="5">
        <f>VLOOKUP(A1189,[5]Sheet1!$C$2:$K$60,9,FALSE)</f>
        <v>0.47617900000000002</v>
      </c>
      <c r="L1189" s="32" t="s">
        <v>15</v>
      </c>
      <c r="M1189" s="32" t="s">
        <v>15</v>
      </c>
      <c r="N1189" s="32" t="s">
        <v>15</v>
      </c>
      <c r="O1189" s="32" t="s">
        <v>15</v>
      </c>
      <c r="P1189" s="32" t="s">
        <v>60</v>
      </c>
      <c r="Q1189" s="32" t="s">
        <v>15</v>
      </c>
      <c r="R1189" s="32" t="s">
        <v>15</v>
      </c>
      <c r="S1189" s="32" t="s">
        <v>15</v>
      </c>
      <c r="T1189" s="6" t="s">
        <v>1279</v>
      </c>
      <c r="U1189" s="6" t="s">
        <v>204</v>
      </c>
    </row>
    <row r="1190" spans="1:21" s="42" customFormat="1" x14ac:dyDescent="0.2">
      <c r="A1190" s="4" t="s">
        <v>1287</v>
      </c>
      <c r="B1190" s="4" t="s">
        <v>95</v>
      </c>
      <c r="C1190" s="33" t="s">
        <v>15</v>
      </c>
      <c r="D1190" s="5">
        <v>1.218E-2</v>
      </c>
      <c r="E1190" s="5">
        <f>VLOOKUP(A1190,[5]Sheet1!$C$2:$K$60,3,FALSE)</f>
        <v>6.5839999999999996E-2</v>
      </c>
      <c r="F1190" s="5">
        <f>VLOOKUP(A1190,[5]Sheet1!$C$2:$K$60,4,FALSE)</f>
        <v>2.9368999999999999E-2</v>
      </c>
      <c r="G1190" s="5">
        <f>VLOOKUP(A1190,[5]Sheet1!$C$2:$K$60,5,FALSE)</f>
        <v>1.4600999999999999E-2</v>
      </c>
      <c r="H1190" s="5">
        <f>VLOOKUP(A1190,[5]Sheet1!$C$2:$K$60,6,FALSE)</f>
        <v>6.6293000000000005E-2</v>
      </c>
      <c r="I1190" s="5">
        <f>VLOOKUP(A1190,[5]Sheet1!$C$2:$K$60,7,FALSE)</f>
        <v>1.0848E-2</v>
      </c>
      <c r="J1190" s="5">
        <v>0.372923</v>
      </c>
      <c r="K1190" s="5">
        <f>VLOOKUP(A1190,[5]Sheet1!$C$2:$K$60,9,FALSE)</f>
        <v>0.480931</v>
      </c>
      <c r="L1190" s="32" t="s">
        <v>15</v>
      </c>
      <c r="M1190" s="32" t="s">
        <v>15</v>
      </c>
      <c r="N1190" s="32" t="s">
        <v>15</v>
      </c>
      <c r="O1190" s="32" t="s">
        <v>15</v>
      </c>
      <c r="P1190" s="32" t="s">
        <v>15</v>
      </c>
      <c r="Q1190" s="32" t="s">
        <v>15</v>
      </c>
      <c r="R1190" s="32" t="s">
        <v>15</v>
      </c>
      <c r="S1190" s="32" t="s">
        <v>15</v>
      </c>
      <c r="T1190" s="6" t="s">
        <v>1279</v>
      </c>
      <c r="U1190" s="6" t="s">
        <v>204</v>
      </c>
    </row>
    <row r="1191" spans="1:21" s="42" customFormat="1" x14ac:dyDescent="0.2">
      <c r="A1191" s="4" t="s">
        <v>1288</v>
      </c>
      <c r="B1191" s="4" t="s">
        <v>220</v>
      </c>
      <c r="C1191" s="33" t="s">
        <v>15</v>
      </c>
      <c r="D1191" s="5">
        <v>8.5400000000000007E-3</v>
      </c>
      <c r="E1191" s="5">
        <f>VLOOKUP(A1191,[5]Sheet1!$C$2:$K$60,3,FALSE)</f>
        <v>9.1313000000000005E-2</v>
      </c>
      <c r="F1191" s="5">
        <f>VLOOKUP(A1191,[5]Sheet1!$C$2:$K$60,4,FALSE)</f>
        <v>2.9425E-2</v>
      </c>
      <c r="G1191" s="5">
        <f>VLOOKUP(A1191,[5]Sheet1!$C$2:$K$60,5,FALSE)</f>
        <v>1.6136000000000001E-2</v>
      </c>
      <c r="H1191" s="5">
        <f>VLOOKUP(A1191,[5]Sheet1!$C$2:$K$60,6,FALSE)</f>
        <v>6.5286999999999998E-2</v>
      </c>
      <c r="I1191" s="5">
        <f>VLOOKUP(A1191,[5]Sheet1!$C$2:$K$60,7,FALSE)</f>
        <v>1.4271000000000001E-2</v>
      </c>
      <c r="J1191" s="5">
        <v>0.452127</v>
      </c>
      <c r="K1191" s="5">
        <f>VLOOKUP(A1191,[5]Sheet1!$C$2:$K$60,9,FALSE)</f>
        <v>0.484483</v>
      </c>
      <c r="L1191" s="32" t="s">
        <v>15</v>
      </c>
      <c r="M1191" s="32" t="s">
        <v>15</v>
      </c>
      <c r="N1191" s="32" t="s">
        <v>15</v>
      </c>
      <c r="O1191" s="32" t="s">
        <v>15</v>
      </c>
      <c r="P1191" s="32" t="s">
        <v>15</v>
      </c>
      <c r="Q1191" s="32" t="s">
        <v>15</v>
      </c>
      <c r="R1191" s="32" t="s">
        <v>15</v>
      </c>
      <c r="S1191" s="32" t="s">
        <v>15</v>
      </c>
      <c r="T1191" s="6" t="s">
        <v>1279</v>
      </c>
      <c r="U1191" s="6" t="s">
        <v>204</v>
      </c>
    </row>
    <row r="1192" spans="1:21" s="42" customFormat="1" x14ac:dyDescent="0.2">
      <c r="A1192" s="4" t="s">
        <v>1289</v>
      </c>
      <c r="B1192" s="4" t="s">
        <v>220</v>
      </c>
      <c r="C1192" s="33" t="s">
        <v>15</v>
      </c>
      <c r="D1192" s="5">
        <v>1.754E-2</v>
      </c>
      <c r="E1192" s="5">
        <f>VLOOKUP(A1192,[5]Sheet1!$C$2:$K$60,3,FALSE)</f>
        <v>0.13922399999999999</v>
      </c>
      <c r="F1192" s="5">
        <f>VLOOKUP(A1192,[5]Sheet1!$C$2:$K$60,4,FALSE)</f>
        <v>2.9458999999999999E-2</v>
      </c>
      <c r="G1192" s="5">
        <f>VLOOKUP(A1192,[5]Sheet1!$C$2:$K$60,5,FALSE)</f>
        <v>2.3675000000000002E-2</v>
      </c>
      <c r="H1192" s="5">
        <f>VLOOKUP(A1192,[5]Sheet1!$C$2:$K$60,6,FALSE)</f>
        <v>0.13281499999999999</v>
      </c>
      <c r="I1192" s="5">
        <f>VLOOKUP(A1192,[5]Sheet1!$C$2:$K$60,7,FALSE)</f>
        <v>1.9532000000000001E-2</v>
      </c>
      <c r="J1192" s="5">
        <v>0.34836400000000001</v>
      </c>
      <c r="K1192" s="5">
        <f>VLOOKUP(A1192,[5]Sheet1!$C$2:$K$60,9,FALSE)</f>
        <v>0.47269499999999998</v>
      </c>
      <c r="L1192" s="32" t="s">
        <v>15</v>
      </c>
      <c r="M1192" s="32" t="s">
        <v>15</v>
      </c>
      <c r="N1192" s="32" t="s">
        <v>15</v>
      </c>
      <c r="O1192" s="32" t="s">
        <v>60</v>
      </c>
      <c r="P1192" s="32" t="s">
        <v>15</v>
      </c>
      <c r="Q1192" s="32" t="s">
        <v>60</v>
      </c>
      <c r="R1192" s="32" t="s">
        <v>15</v>
      </c>
      <c r="S1192" s="32" t="s">
        <v>15</v>
      </c>
      <c r="T1192" s="6" t="s">
        <v>1279</v>
      </c>
      <c r="U1192" s="6" t="s">
        <v>204</v>
      </c>
    </row>
    <row r="1193" spans="1:21" s="42" customFormat="1" x14ac:dyDescent="0.2">
      <c r="A1193" s="4" t="s">
        <v>1290</v>
      </c>
      <c r="B1193" s="4" t="s">
        <v>220</v>
      </c>
      <c r="C1193" s="33" t="s">
        <v>15</v>
      </c>
      <c r="D1193" s="5">
        <v>1.2630000000000001E-2</v>
      </c>
      <c r="E1193" s="5">
        <f>VLOOKUP(A1193,[5]Sheet1!$C$2:$K$60,3,FALSE)</f>
        <v>0.123506</v>
      </c>
      <c r="F1193" s="5">
        <f>VLOOKUP(A1193,[5]Sheet1!$C$2:$K$60,4,FALSE)</f>
        <v>2.9517999999999999E-2</v>
      </c>
      <c r="G1193" s="5">
        <f>VLOOKUP(A1193,[5]Sheet1!$C$2:$K$60,5,FALSE)</f>
        <v>2.1159000000000001E-2</v>
      </c>
      <c r="H1193" s="5">
        <f>VLOOKUP(A1193,[5]Sheet1!$C$2:$K$60,6,FALSE)</f>
        <v>0.115285</v>
      </c>
      <c r="I1193" s="5">
        <f>VLOOKUP(A1193,[5]Sheet1!$C$2:$K$60,7,FALSE)</f>
        <v>1.8776000000000001E-2</v>
      </c>
      <c r="J1193" s="5">
        <v>0.31721500000000002</v>
      </c>
      <c r="K1193" s="5">
        <f>VLOOKUP(A1193,[5]Sheet1!$C$2:$K$60,9,FALSE)</f>
        <v>0.48408099999999998</v>
      </c>
      <c r="L1193" s="32" t="s">
        <v>15</v>
      </c>
      <c r="M1193" s="32" t="s">
        <v>15</v>
      </c>
      <c r="N1193" s="32" t="s">
        <v>15</v>
      </c>
      <c r="O1193" s="32" t="s">
        <v>60</v>
      </c>
      <c r="P1193" s="32" t="s">
        <v>15</v>
      </c>
      <c r="Q1193" s="32" t="s">
        <v>15</v>
      </c>
      <c r="R1193" s="32" t="s">
        <v>15</v>
      </c>
      <c r="S1193" s="32" t="s">
        <v>15</v>
      </c>
      <c r="T1193" s="6" t="s">
        <v>1279</v>
      </c>
      <c r="U1193" s="6" t="s">
        <v>204</v>
      </c>
    </row>
    <row r="1194" spans="1:21" s="42" customFormat="1" x14ac:dyDescent="0.2">
      <c r="A1194" s="4" t="s">
        <v>1291</v>
      </c>
      <c r="B1194" s="4" t="s">
        <v>220</v>
      </c>
      <c r="C1194" s="33" t="s">
        <v>15</v>
      </c>
      <c r="D1194" s="5">
        <v>1.259E-2</v>
      </c>
      <c r="E1194" s="5">
        <f>VLOOKUP(A1194,[5]Sheet1!$C$2:$K$60,3,FALSE)</f>
        <v>0.12879399999999999</v>
      </c>
      <c r="F1194" s="5">
        <f>VLOOKUP(A1194,[5]Sheet1!$C$2:$K$60,4,FALSE)</f>
        <v>2.9359E-2</v>
      </c>
      <c r="G1194" s="5">
        <f>VLOOKUP(A1194,[5]Sheet1!$C$2:$K$60,5,FALSE)</f>
        <v>1.6522999999999999E-2</v>
      </c>
      <c r="H1194" s="5">
        <f>VLOOKUP(A1194,[5]Sheet1!$C$2:$K$60,6,FALSE)</f>
        <v>0.10395500000000001</v>
      </c>
      <c r="I1194" s="5">
        <f>VLOOKUP(A1194,[5]Sheet1!$C$2:$K$60,7,FALSE)</f>
        <v>1.9844000000000001E-2</v>
      </c>
      <c r="J1194" s="5">
        <v>0.27628399999999997</v>
      </c>
      <c r="K1194" s="5">
        <f>VLOOKUP(A1194,[5]Sheet1!$C$2:$K$60,9,FALSE)</f>
        <v>0.498838</v>
      </c>
      <c r="L1194" s="32" t="s">
        <v>15</v>
      </c>
      <c r="M1194" s="32" t="s">
        <v>15</v>
      </c>
      <c r="N1194" s="32" t="s">
        <v>15</v>
      </c>
      <c r="O1194" s="32" t="s">
        <v>15</v>
      </c>
      <c r="P1194" s="32" t="s">
        <v>15</v>
      </c>
      <c r="Q1194" s="32" t="s">
        <v>60</v>
      </c>
      <c r="R1194" s="32" t="s">
        <v>15</v>
      </c>
      <c r="S1194" s="32" t="s">
        <v>60</v>
      </c>
      <c r="T1194" s="6" t="s">
        <v>1279</v>
      </c>
      <c r="U1194" s="6" t="s">
        <v>204</v>
      </c>
    </row>
    <row r="1195" spans="1:21" s="42" customFormat="1" x14ac:dyDescent="0.2">
      <c r="A1195" s="4" t="s">
        <v>1292</v>
      </c>
      <c r="B1195" s="4" t="s">
        <v>14</v>
      </c>
      <c r="C1195" s="33" t="s">
        <v>15</v>
      </c>
      <c r="D1195" s="5">
        <v>5.274E-3</v>
      </c>
      <c r="E1195" s="5">
        <f>VLOOKUP(A1195,[5]Sheet1!$C$2:$K$60,3,FALSE)</f>
        <v>0.13034799999999999</v>
      </c>
      <c r="F1195" s="5">
        <f>VLOOKUP(A1195,[5]Sheet1!$C$2:$K$60,4,FALSE)</f>
        <v>2.9423000000000001E-2</v>
      </c>
      <c r="G1195" s="5">
        <f>VLOOKUP(A1195,[5]Sheet1!$C$2:$K$60,5,FALSE)</f>
        <v>1.7852E-2</v>
      </c>
      <c r="H1195" s="5">
        <f>VLOOKUP(A1195,[5]Sheet1!$C$2:$K$60,6,FALSE)</f>
        <v>0.13642799999999999</v>
      </c>
      <c r="I1195" s="5">
        <f>VLOOKUP(A1195,[5]Sheet1!$C$2:$K$60,7,FALSE)</f>
        <v>1.528E-2</v>
      </c>
      <c r="J1195" s="5">
        <v>0.356294</v>
      </c>
      <c r="K1195" s="5">
        <f>VLOOKUP(A1195,[5]Sheet1!$C$2:$K$60,9,FALSE)</f>
        <v>0.47686600000000001</v>
      </c>
      <c r="L1195" s="32" t="s">
        <v>15</v>
      </c>
      <c r="M1195" s="32" t="s">
        <v>15</v>
      </c>
      <c r="N1195" s="32" t="s">
        <v>15</v>
      </c>
      <c r="O1195" s="32" t="s">
        <v>15</v>
      </c>
      <c r="P1195" s="32" t="s">
        <v>15</v>
      </c>
      <c r="Q1195" s="32" t="s">
        <v>15</v>
      </c>
      <c r="R1195" s="32" t="s">
        <v>15</v>
      </c>
      <c r="S1195" s="32" t="s">
        <v>15</v>
      </c>
      <c r="T1195" s="6" t="s">
        <v>1279</v>
      </c>
      <c r="U1195" s="6" t="s">
        <v>204</v>
      </c>
    </row>
    <row r="1196" spans="1:21" s="42" customFormat="1" x14ac:dyDescent="0.2">
      <c r="A1196" s="4" t="s">
        <v>1293</v>
      </c>
      <c r="B1196" s="4" t="s">
        <v>56</v>
      </c>
      <c r="C1196" s="33" t="s">
        <v>15</v>
      </c>
      <c r="D1196" s="5">
        <v>9.2800000000000001E-3</v>
      </c>
      <c r="E1196" s="5">
        <f>VLOOKUP(A1196,[5]Sheet1!$C$2:$K$60,3,FALSE)</f>
        <v>5.0597000000000003E-2</v>
      </c>
      <c r="F1196" s="5">
        <f>VLOOKUP(A1196,[5]Sheet1!$C$2:$K$60,4,FALSE)</f>
        <v>2.9378999999999999E-2</v>
      </c>
      <c r="G1196" s="5">
        <f>VLOOKUP(A1196,[5]Sheet1!$C$2:$K$60,5,FALSE)</f>
        <v>1.4099E-2</v>
      </c>
      <c r="H1196" s="5">
        <f>VLOOKUP(A1196,[5]Sheet1!$C$2:$K$60,6,FALSE)</f>
        <v>3.5722999999999998E-2</v>
      </c>
      <c r="I1196" s="5">
        <f>VLOOKUP(A1196,[5]Sheet1!$C$2:$K$60,7,FALSE)</f>
        <v>1.3715E-2</v>
      </c>
      <c r="J1196" s="5">
        <v>0.41155399999999998</v>
      </c>
      <c r="K1196" s="5">
        <f>VLOOKUP(A1196,[5]Sheet1!$C$2:$K$60,9,FALSE)</f>
        <v>0.48782399999999998</v>
      </c>
      <c r="L1196" s="32" t="s">
        <v>15</v>
      </c>
      <c r="M1196" s="32" t="s">
        <v>15</v>
      </c>
      <c r="N1196" s="32" t="s">
        <v>15</v>
      </c>
      <c r="O1196" s="32" t="s">
        <v>15</v>
      </c>
      <c r="P1196" s="32" t="s">
        <v>15</v>
      </c>
      <c r="Q1196" s="32" t="s">
        <v>15</v>
      </c>
      <c r="R1196" s="32" t="s">
        <v>15</v>
      </c>
      <c r="S1196" s="32" t="s">
        <v>15</v>
      </c>
      <c r="T1196" s="6" t="s">
        <v>1279</v>
      </c>
      <c r="U1196" s="6" t="s">
        <v>204</v>
      </c>
    </row>
    <row r="1197" spans="1:21" s="42" customFormat="1" x14ac:dyDescent="0.2">
      <c r="A1197" s="4" t="s">
        <v>1294</v>
      </c>
      <c r="B1197" s="4" t="s">
        <v>56</v>
      </c>
      <c r="C1197" s="33" t="s">
        <v>15</v>
      </c>
      <c r="D1197" s="5">
        <v>6.4260000000000003E-3</v>
      </c>
      <c r="E1197" s="5">
        <f>VLOOKUP(A1197,[5]Sheet1!$C$2:$K$60,3,FALSE)</f>
        <v>0.13402</v>
      </c>
      <c r="F1197" s="5">
        <f>VLOOKUP(A1197,[5]Sheet1!$C$2:$K$60,4,FALSE)</f>
        <v>2.9398000000000001E-2</v>
      </c>
      <c r="G1197" s="5">
        <f>VLOOKUP(A1197,[5]Sheet1!$C$2:$K$60,5,FALSE)</f>
        <v>2.1774999999999999E-2</v>
      </c>
      <c r="H1197" s="5">
        <f>VLOOKUP(A1197,[5]Sheet1!$C$2:$K$60,6,FALSE)</f>
        <v>0.14330499999999999</v>
      </c>
      <c r="I1197" s="5">
        <f>VLOOKUP(A1197,[5]Sheet1!$C$2:$K$60,7,FALSE)</f>
        <v>1.4368000000000001E-2</v>
      </c>
      <c r="J1197" s="5">
        <v>0.35216900000000001</v>
      </c>
      <c r="K1197" s="5">
        <f>VLOOKUP(A1197,[5]Sheet1!$C$2:$K$60,9,FALSE)</f>
        <v>0.475246</v>
      </c>
      <c r="L1197" s="32" t="s">
        <v>15</v>
      </c>
      <c r="M1197" s="32" t="s">
        <v>15</v>
      </c>
      <c r="N1197" s="32" t="s">
        <v>15</v>
      </c>
      <c r="O1197" s="32" t="s">
        <v>60</v>
      </c>
      <c r="P1197" s="32" t="s">
        <v>15</v>
      </c>
      <c r="Q1197" s="32" t="s">
        <v>15</v>
      </c>
      <c r="R1197" s="32" t="s">
        <v>15</v>
      </c>
      <c r="S1197" s="32" t="s">
        <v>15</v>
      </c>
      <c r="T1197" s="6" t="s">
        <v>1279</v>
      </c>
      <c r="U1197" s="6" t="s">
        <v>204</v>
      </c>
    </row>
    <row r="1198" spans="1:21" s="42" customFormat="1" x14ac:dyDescent="0.2">
      <c r="A1198" s="4" t="s">
        <v>1295</v>
      </c>
      <c r="B1198" s="4" t="s">
        <v>56</v>
      </c>
      <c r="C1198" s="33" t="s">
        <v>15</v>
      </c>
      <c r="D1198" s="5">
        <v>1.601E-2</v>
      </c>
      <c r="E1198" s="5">
        <f>VLOOKUP(A1198,[5]Sheet1!$C$2:$K$60,3,FALSE)</f>
        <v>0.125803</v>
      </c>
      <c r="F1198" s="5">
        <f>VLOOKUP(A1198,[5]Sheet1!$C$2:$K$60,4,FALSE)</f>
        <v>2.9409999999999999E-2</v>
      </c>
      <c r="G1198" s="5">
        <f>VLOOKUP(A1198,[5]Sheet1!$C$2:$K$60,5,FALSE)</f>
        <v>2.1805999999999999E-2</v>
      </c>
      <c r="H1198" s="5">
        <f>VLOOKUP(A1198,[5]Sheet1!$C$2:$K$60,6,FALSE)</f>
        <v>9.4993999999999995E-2</v>
      </c>
      <c r="I1198" s="5">
        <f>VLOOKUP(A1198,[5]Sheet1!$C$2:$K$60,7,FALSE)</f>
        <v>1.6149E-2</v>
      </c>
      <c r="J1198" s="5">
        <v>0.25626199999999999</v>
      </c>
      <c r="K1198" s="5">
        <f>VLOOKUP(A1198,[5]Sheet1!$C$2:$K$60,9,FALSE)</f>
        <v>0.482047</v>
      </c>
      <c r="L1198" s="32" t="s">
        <v>15</v>
      </c>
      <c r="M1198" s="32" t="s">
        <v>15</v>
      </c>
      <c r="N1198" s="32" t="s">
        <v>15</v>
      </c>
      <c r="O1198" s="32" t="s">
        <v>60</v>
      </c>
      <c r="P1198" s="32" t="s">
        <v>15</v>
      </c>
      <c r="Q1198" s="32" t="s">
        <v>15</v>
      </c>
      <c r="R1198" s="32" t="s">
        <v>15</v>
      </c>
      <c r="S1198" s="32" t="s">
        <v>15</v>
      </c>
      <c r="T1198" s="6" t="s">
        <v>1279</v>
      </c>
      <c r="U1198" s="6" t="s">
        <v>204</v>
      </c>
    </row>
    <row r="1199" spans="1:21" s="42" customFormat="1" x14ac:dyDescent="0.2">
      <c r="A1199" s="4" t="s">
        <v>1296</v>
      </c>
      <c r="B1199" s="4" t="s">
        <v>56</v>
      </c>
      <c r="C1199" s="33" t="s">
        <v>15</v>
      </c>
      <c r="D1199" s="5">
        <v>1.0109999999999999E-2</v>
      </c>
      <c r="E1199" s="5">
        <f>VLOOKUP(A1199,[5]Sheet1!$C$2:$K$60,3,FALSE)</f>
        <v>9.5921999999999993E-2</v>
      </c>
      <c r="F1199" s="5">
        <f>VLOOKUP(A1199,[5]Sheet1!$C$2:$K$60,4,FALSE)</f>
        <v>2.9388999999999998E-2</v>
      </c>
      <c r="G1199" s="5">
        <f>VLOOKUP(A1199,[5]Sheet1!$C$2:$K$60,5,FALSE)</f>
        <v>1.5262E-2</v>
      </c>
      <c r="H1199" s="5">
        <f>VLOOKUP(A1199,[5]Sheet1!$C$2:$K$60,6,FALSE)</f>
        <v>7.8108999999999998E-2</v>
      </c>
      <c r="I1199" s="5">
        <f>VLOOKUP(A1199,[5]Sheet1!$C$2:$K$60,7,FALSE)</f>
        <v>1.9569E-2</v>
      </c>
      <c r="J1199" s="5">
        <v>0.28630499999999998</v>
      </c>
      <c r="K1199" s="5">
        <f>VLOOKUP(A1199,[5]Sheet1!$C$2:$K$60,9,FALSE)</f>
        <v>0.50174099999999999</v>
      </c>
      <c r="L1199" s="32" t="s">
        <v>15</v>
      </c>
      <c r="M1199" s="32" t="s">
        <v>15</v>
      </c>
      <c r="N1199" s="32" t="s">
        <v>15</v>
      </c>
      <c r="O1199" s="32" t="s">
        <v>15</v>
      </c>
      <c r="P1199" s="32" t="s">
        <v>15</v>
      </c>
      <c r="Q1199" s="32" t="s">
        <v>60</v>
      </c>
      <c r="R1199" s="32" t="s">
        <v>15</v>
      </c>
      <c r="S1199" s="32" t="s">
        <v>60</v>
      </c>
      <c r="T1199" s="6" t="s">
        <v>1279</v>
      </c>
      <c r="U1199" s="6" t="s">
        <v>204</v>
      </c>
    </row>
    <row r="1200" spans="1:21" s="42" customFormat="1" x14ac:dyDescent="0.2">
      <c r="A1200" s="4" t="s">
        <v>1297</v>
      </c>
      <c r="B1200" s="4" t="s">
        <v>95</v>
      </c>
      <c r="C1200" s="33" t="s">
        <v>15</v>
      </c>
      <c r="D1200" s="5">
        <v>0</v>
      </c>
      <c r="E1200" s="5">
        <f>VLOOKUP(A1200,[5]Sheet1!$C$2:$K$60,3,FALSE)</f>
        <v>0.14773</v>
      </c>
      <c r="F1200" s="5">
        <f>VLOOKUP(A1200,[5]Sheet1!$C$2:$K$60,4,FALSE)</f>
        <v>2.9387E-2</v>
      </c>
      <c r="G1200" s="5">
        <f>VLOOKUP(A1200,[5]Sheet1!$C$2:$K$60,5,FALSE)</f>
        <v>1.4303E-2</v>
      </c>
      <c r="H1200" s="5">
        <f>VLOOKUP(A1200,[5]Sheet1!$C$2:$K$60,6,FALSE)</f>
        <v>0.13572600000000001</v>
      </c>
      <c r="I1200" s="5">
        <f>VLOOKUP(A1200,[5]Sheet1!$C$2:$K$60,7,FALSE)</f>
        <v>1.5181E-2</v>
      </c>
      <c r="J1200" s="5">
        <v>0.26701200000000003</v>
      </c>
      <c r="K1200" s="5">
        <f>VLOOKUP(A1200,[5]Sheet1!$C$2:$K$60,9,FALSE)</f>
        <v>0.49501000000000001</v>
      </c>
      <c r="L1200" s="32" t="s">
        <v>15</v>
      </c>
      <c r="M1200" s="32" t="s">
        <v>15</v>
      </c>
      <c r="N1200" s="32" t="s">
        <v>15</v>
      </c>
      <c r="O1200" s="32" t="s">
        <v>15</v>
      </c>
      <c r="P1200" s="32" t="s">
        <v>15</v>
      </c>
      <c r="Q1200" s="32" t="s">
        <v>15</v>
      </c>
      <c r="R1200" s="32" t="s">
        <v>15</v>
      </c>
      <c r="S1200" s="32" t="s">
        <v>15</v>
      </c>
      <c r="T1200" s="6" t="s">
        <v>1279</v>
      </c>
      <c r="U1200" s="6" t="s">
        <v>204</v>
      </c>
    </row>
    <row r="1201" spans="1:21" s="42" customFormat="1" x14ac:dyDescent="0.2">
      <c r="A1201" s="4" t="s">
        <v>1298</v>
      </c>
      <c r="B1201" s="4" t="s">
        <v>95</v>
      </c>
      <c r="C1201" s="33" t="s">
        <v>15</v>
      </c>
      <c r="D1201" s="5">
        <v>5.9350000000000002E-3</v>
      </c>
      <c r="E1201" s="5">
        <f>VLOOKUP(A1201,[5]Sheet1!$C$2:$K$60,3,FALSE)</f>
        <v>6.6192000000000001E-2</v>
      </c>
      <c r="F1201" s="5">
        <f>VLOOKUP(A1201,[5]Sheet1!$C$2:$K$60,4,FALSE)</f>
        <v>2.9335E-2</v>
      </c>
      <c r="G1201" s="5">
        <f>VLOOKUP(A1201,[5]Sheet1!$C$2:$K$60,5,FALSE)</f>
        <v>1.406E-2</v>
      </c>
      <c r="H1201" s="5">
        <f>VLOOKUP(A1201,[5]Sheet1!$C$2:$K$60,6,FALSE)</f>
        <v>5.3712000000000003E-2</v>
      </c>
      <c r="I1201" s="5">
        <f>VLOOKUP(A1201,[5]Sheet1!$C$2:$K$60,7,FALSE)</f>
        <v>1.5751000000000001E-2</v>
      </c>
      <c r="J1201" s="5">
        <v>0.30432199999999998</v>
      </c>
      <c r="K1201" s="5">
        <f>VLOOKUP(A1201,[5]Sheet1!$C$2:$K$60,9,FALSE)</f>
        <v>0.492535</v>
      </c>
      <c r="L1201" s="32" t="s">
        <v>15</v>
      </c>
      <c r="M1201" s="32" t="s">
        <v>15</v>
      </c>
      <c r="N1201" s="32" t="s">
        <v>15</v>
      </c>
      <c r="O1201" s="32" t="s">
        <v>15</v>
      </c>
      <c r="P1201" s="32" t="s">
        <v>15</v>
      </c>
      <c r="Q1201" s="32" t="s">
        <v>15</v>
      </c>
      <c r="R1201" s="32" t="s">
        <v>15</v>
      </c>
      <c r="S1201" s="32" t="s">
        <v>15</v>
      </c>
      <c r="T1201" s="6" t="s">
        <v>1279</v>
      </c>
      <c r="U1201" s="6" t="s">
        <v>204</v>
      </c>
    </row>
    <row r="1202" spans="1:21" s="42" customFormat="1" x14ac:dyDescent="0.2">
      <c r="A1202" s="4" t="s">
        <v>1299</v>
      </c>
      <c r="B1202" s="4" t="s">
        <v>95</v>
      </c>
      <c r="C1202" s="33" t="s">
        <v>15</v>
      </c>
      <c r="D1202" s="5">
        <v>1.174E-2</v>
      </c>
      <c r="E1202" s="5">
        <f>VLOOKUP(A1202,[5]Sheet1!$C$2:$K$60,3,FALSE)</f>
        <v>0.137595</v>
      </c>
      <c r="F1202" s="5">
        <f>VLOOKUP(A1202,[5]Sheet1!$C$2:$K$60,4,FALSE)</f>
        <v>2.9361999999999999E-2</v>
      </c>
      <c r="G1202" s="5">
        <f>VLOOKUP(A1202,[5]Sheet1!$C$2:$K$60,5,FALSE)</f>
        <v>1.3304E-2</v>
      </c>
      <c r="H1202" s="5">
        <f>VLOOKUP(A1202,[5]Sheet1!$C$2:$K$60,6,FALSE)</f>
        <v>0.123294</v>
      </c>
      <c r="I1202" s="5">
        <f>VLOOKUP(A1202,[5]Sheet1!$C$2:$K$60,7,FALSE)</f>
        <v>1.4364E-2</v>
      </c>
      <c r="J1202" s="5">
        <v>0.27099099999999998</v>
      </c>
      <c r="K1202" s="5">
        <f>VLOOKUP(A1202,[5]Sheet1!$C$2:$K$60,9,FALSE)</f>
        <v>0.49813099999999999</v>
      </c>
      <c r="L1202" s="32" t="s">
        <v>15</v>
      </c>
      <c r="M1202" s="32" t="s">
        <v>15</v>
      </c>
      <c r="N1202" s="32" t="s">
        <v>15</v>
      </c>
      <c r="O1202" s="32" t="s">
        <v>15</v>
      </c>
      <c r="P1202" s="32" t="s">
        <v>15</v>
      </c>
      <c r="Q1202" s="32" t="s">
        <v>15</v>
      </c>
      <c r="R1202" s="32" t="s">
        <v>15</v>
      </c>
      <c r="S1202" s="32" t="s">
        <v>15</v>
      </c>
      <c r="T1202" s="6" t="s">
        <v>1279</v>
      </c>
      <c r="U1202" s="6" t="s">
        <v>204</v>
      </c>
    </row>
    <row r="1203" spans="1:21" s="42" customFormat="1" x14ac:dyDescent="0.2">
      <c r="A1203" s="4" t="s">
        <v>1300</v>
      </c>
      <c r="B1203" s="4" t="s">
        <v>220</v>
      </c>
      <c r="C1203" s="33" t="s">
        <v>15</v>
      </c>
      <c r="D1203" s="5">
        <v>6.6429999999999996E-3</v>
      </c>
      <c r="E1203" s="5">
        <f>VLOOKUP(A1203,[5]Sheet1!$C$2:$K$60,3,FALSE)</f>
        <v>6.8019999999999997E-2</v>
      </c>
      <c r="F1203" s="5">
        <f>VLOOKUP(A1203,[5]Sheet1!$C$2:$K$60,4,FALSE)</f>
        <v>2.9375999999999999E-2</v>
      </c>
      <c r="G1203" s="5">
        <f>VLOOKUP(A1203,[5]Sheet1!$C$2:$K$60,5,FALSE)</f>
        <v>1.4685999999999999E-2</v>
      </c>
      <c r="H1203" s="5">
        <f>VLOOKUP(A1203,[5]Sheet1!$C$2:$K$60,6,FALSE)</f>
        <v>5.9221000000000003E-2</v>
      </c>
      <c r="I1203" s="5">
        <f>VLOOKUP(A1203,[5]Sheet1!$C$2:$K$60,7,FALSE)</f>
        <v>1.5698E-2</v>
      </c>
      <c r="J1203" s="5">
        <v>0.31600099999999998</v>
      </c>
      <c r="K1203" s="5">
        <f>VLOOKUP(A1203,[5]Sheet1!$C$2:$K$60,9,FALSE)</f>
        <v>0.49883499999999997</v>
      </c>
      <c r="L1203" s="32" t="s">
        <v>15</v>
      </c>
      <c r="M1203" s="32" t="s">
        <v>15</v>
      </c>
      <c r="N1203" s="32" t="s">
        <v>15</v>
      </c>
      <c r="O1203" s="32" t="s">
        <v>15</v>
      </c>
      <c r="P1203" s="32" t="s">
        <v>15</v>
      </c>
      <c r="Q1203" s="32" t="s">
        <v>15</v>
      </c>
      <c r="R1203" s="32" t="s">
        <v>15</v>
      </c>
      <c r="S1203" s="32" t="s">
        <v>60</v>
      </c>
      <c r="T1203" s="6" t="s">
        <v>1279</v>
      </c>
      <c r="U1203" s="6" t="s">
        <v>204</v>
      </c>
    </row>
    <row r="1204" spans="1:21" s="42" customFormat="1" x14ac:dyDescent="0.2">
      <c r="A1204" s="4" t="s">
        <v>1301</v>
      </c>
      <c r="B1204" s="4" t="s">
        <v>220</v>
      </c>
      <c r="C1204" s="33" t="s">
        <v>15</v>
      </c>
      <c r="D1204" s="5">
        <v>1.8329999999999999E-2</v>
      </c>
      <c r="E1204" s="5">
        <f>VLOOKUP(A1204,[5]Sheet1!$C$2:$K$60,3,FALSE)</f>
        <v>0.128749</v>
      </c>
      <c r="F1204" s="5">
        <f>VLOOKUP(A1204,[5]Sheet1!$C$2:$K$60,4,FALSE)</f>
        <v>2.9218999999999998E-2</v>
      </c>
      <c r="G1204" s="5">
        <f>VLOOKUP(A1204,[5]Sheet1!$C$2:$K$60,5,FALSE)</f>
        <v>1.7069999999999998E-2</v>
      </c>
      <c r="H1204" s="5">
        <f>VLOOKUP(A1204,[5]Sheet1!$C$2:$K$60,6,FALSE)</f>
        <v>0.11480600000000001</v>
      </c>
      <c r="I1204" s="5">
        <f>VLOOKUP(A1204,[5]Sheet1!$C$2:$K$60,7,FALSE)</f>
        <v>1.5266E-2</v>
      </c>
      <c r="J1204" s="5">
        <v>0.33032699999999998</v>
      </c>
      <c r="K1204" s="5">
        <f>VLOOKUP(A1204,[5]Sheet1!$C$2:$K$60,9,FALSE)</f>
        <v>0.48463000000000001</v>
      </c>
      <c r="L1204" s="32" t="s">
        <v>15</v>
      </c>
      <c r="M1204" s="32" t="s">
        <v>15</v>
      </c>
      <c r="N1204" s="32" t="s">
        <v>15</v>
      </c>
      <c r="O1204" s="32" t="s">
        <v>15</v>
      </c>
      <c r="P1204" s="32" t="s">
        <v>15</v>
      </c>
      <c r="Q1204" s="32" t="s">
        <v>15</v>
      </c>
      <c r="R1204" s="32" t="s">
        <v>15</v>
      </c>
      <c r="S1204" s="32" t="s">
        <v>15</v>
      </c>
      <c r="T1204" s="6" t="s">
        <v>1279</v>
      </c>
      <c r="U1204" s="6" t="s">
        <v>204</v>
      </c>
    </row>
    <row r="1205" spans="1:21" s="42" customFormat="1" x14ac:dyDescent="0.2">
      <c r="A1205" s="4" t="s">
        <v>1302</v>
      </c>
      <c r="B1205" s="4" t="s">
        <v>220</v>
      </c>
      <c r="C1205" s="33" t="s">
        <v>15</v>
      </c>
      <c r="D1205" s="5">
        <v>6.4700000000000001E-3</v>
      </c>
      <c r="E1205" s="5">
        <f>VLOOKUP(A1205,[5]Sheet1!$C$2:$K$60,3,FALSE)</f>
        <v>0.121047</v>
      </c>
      <c r="F1205" s="5">
        <f>VLOOKUP(A1205,[5]Sheet1!$C$2:$K$60,4,FALSE)</f>
        <v>2.9118999999999999E-2</v>
      </c>
      <c r="G1205" s="5">
        <f>VLOOKUP(A1205,[5]Sheet1!$C$2:$K$60,5,FALSE)</f>
        <v>2.1926999999999999E-2</v>
      </c>
      <c r="H1205" s="5">
        <f>VLOOKUP(A1205,[5]Sheet1!$C$2:$K$60,6,FALSE)</f>
        <v>0.110042</v>
      </c>
      <c r="I1205" s="5">
        <f>VLOOKUP(A1205,[5]Sheet1!$C$2:$K$60,7,FALSE)</f>
        <v>1.5242E-2</v>
      </c>
      <c r="J1205" s="5">
        <v>0.43157299999999998</v>
      </c>
      <c r="K1205" s="5">
        <f>VLOOKUP(A1205,[5]Sheet1!$C$2:$K$60,9,FALSE)</f>
        <v>0.46986699999999998</v>
      </c>
      <c r="L1205" s="32" t="s">
        <v>15</v>
      </c>
      <c r="M1205" s="32" t="s">
        <v>15</v>
      </c>
      <c r="N1205" s="32" t="s">
        <v>15</v>
      </c>
      <c r="O1205" s="32" t="s">
        <v>60</v>
      </c>
      <c r="P1205" s="32" t="s">
        <v>15</v>
      </c>
      <c r="Q1205" s="32" t="s">
        <v>15</v>
      </c>
      <c r="R1205" s="32" t="s">
        <v>15</v>
      </c>
      <c r="S1205" s="32" t="s">
        <v>15</v>
      </c>
      <c r="T1205" s="6" t="s">
        <v>1279</v>
      </c>
      <c r="U1205" s="6" t="s">
        <v>204</v>
      </c>
    </row>
    <row r="1206" spans="1:21" s="42" customFormat="1" x14ac:dyDescent="0.2">
      <c r="A1206" s="4" t="s">
        <v>1303</v>
      </c>
      <c r="B1206" s="4" t="s">
        <v>220</v>
      </c>
      <c r="C1206" s="33" t="s">
        <v>15</v>
      </c>
      <c r="D1206" s="5">
        <v>5.8529999999999997E-3</v>
      </c>
      <c r="E1206" s="5">
        <f>VLOOKUP(A1206,[5]Sheet1!$C$2:$K$60,3,FALSE)</f>
        <v>3.8837000000000003E-2</v>
      </c>
      <c r="F1206" s="5">
        <f>VLOOKUP(A1206,[5]Sheet1!$C$2:$K$60,4,FALSE)</f>
        <v>2.9440999999999998E-2</v>
      </c>
      <c r="G1206" s="5">
        <f>VLOOKUP(A1206,[5]Sheet1!$C$2:$K$60,5,FALSE)</f>
        <v>1.3533999999999999E-2</v>
      </c>
      <c r="H1206" s="5">
        <f>VLOOKUP(A1206,[5]Sheet1!$C$2:$K$60,6,FALSE)</f>
        <v>4.6698999999999997E-2</v>
      </c>
      <c r="I1206" s="5">
        <f>VLOOKUP(A1206,[5]Sheet1!$C$2:$K$60,7,FALSE)</f>
        <v>1.3304E-2</v>
      </c>
      <c r="J1206" s="5">
        <v>0.38910600000000001</v>
      </c>
      <c r="K1206" s="5">
        <f>VLOOKUP(A1206,[5]Sheet1!$C$2:$K$60,9,FALSE)</f>
        <v>0.48662499999999997</v>
      </c>
      <c r="L1206" s="32" t="s">
        <v>15</v>
      </c>
      <c r="M1206" s="32" t="s">
        <v>15</v>
      </c>
      <c r="N1206" s="32" t="s">
        <v>15</v>
      </c>
      <c r="O1206" s="32" t="s">
        <v>15</v>
      </c>
      <c r="P1206" s="32" t="s">
        <v>15</v>
      </c>
      <c r="Q1206" s="32" t="s">
        <v>15</v>
      </c>
      <c r="R1206" s="32" t="s">
        <v>15</v>
      </c>
      <c r="S1206" s="32" t="s">
        <v>15</v>
      </c>
      <c r="T1206" s="6" t="s">
        <v>1279</v>
      </c>
      <c r="U1206" s="6" t="s">
        <v>204</v>
      </c>
    </row>
    <row r="1207" spans="1:21" s="42" customFormat="1" x14ac:dyDescent="0.2">
      <c r="A1207" s="4" t="s">
        <v>1304</v>
      </c>
      <c r="B1207" s="4" t="s">
        <v>220</v>
      </c>
      <c r="C1207" s="33" t="s">
        <v>15</v>
      </c>
      <c r="D1207" s="5">
        <v>6.6709999999999998E-3</v>
      </c>
      <c r="E1207" s="5">
        <f>VLOOKUP(A1207,[5]Sheet1!$C$2:$K$60,3,FALSE)</f>
        <v>4.3809000000000001E-2</v>
      </c>
      <c r="F1207" s="5">
        <f>VLOOKUP(A1207,[5]Sheet1!$C$2:$K$60,4,FALSE)</f>
        <v>2.9350000000000001E-2</v>
      </c>
      <c r="G1207" s="5">
        <f>VLOOKUP(A1207,[5]Sheet1!$C$2:$K$60,5,FALSE)</f>
        <v>1.4402999999999999E-2</v>
      </c>
      <c r="H1207" s="5">
        <f>VLOOKUP(A1207,[5]Sheet1!$C$2:$K$60,6,FALSE)</f>
        <v>2.2785E-2</v>
      </c>
      <c r="I1207" s="5">
        <f>VLOOKUP(A1207,[5]Sheet1!$C$2:$K$60,7,FALSE)</f>
        <v>1.1287999999999999E-2</v>
      </c>
      <c r="J1207" s="5">
        <v>0.39318199999999998</v>
      </c>
      <c r="K1207" s="5">
        <f>VLOOKUP(A1207,[5]Sheet1!$C$2:$K$60,9,FALSE)</f>
        <v>0.487203</v>
      </c>
      <c r="L1207" s="32" t="s">
        <v>15</v>
      </c>
      <c r="M1207" s="32" t="s">
        <v>15</v>
      </c>
      <c r="N1207" s="32" t="s">
        <v>15</v>
      </c>
      <c r="O1207" s="32" t="s">
        <v>15</v>
      </c>
      <c r="P1207" s="32" t="s">
        <v>15</v>
      </c>
      <c r="Q1207" s="32" t="s">
        <v>15</v>
      </c>
      <c r="R1207" s="32" t="s">
        <v>15</v>
      </c>
      <c r="S1207" s="32" t="s">
        <v>15</v>
      </c>
      <c r="T1207" s="6" t="s">
        <v>1279</v>
      </c>
      <c r="U1207" s="6" t="s">
        <v>204</v>
      </c>
    </row>
    <row r="1208" spans="1:21" s="42" customFormat="1" x14ac:dyDescent="0.2">
      <c r="A1208" s="4" t="s">
        <v>1305</v>
      </c>
      <c r="B1208" s="4" t="s">
        <v>14</v>
      </c>
      <c r="C1208" s="33" t="s">
        <v>15</v>
      </c>
      <c r="D1208" s="5">
        <v>1.423E-2</v>
      </c>
      <c r="E1208" s="5">
        <f>VLOOKUP(A1208,[5]Sheet1!$C$2:$K$60,3,FALSE)</f>
        <v>6.4623E-2</v>
      </c>
      <c r="F1208" s="5">
        <f>VLOOKUP(A1208,[5]Sheet1!$C$2:$K$60,4,FALSE)</f>
        <v>2.9371999999999999E-2</v>
      </c>
      <c r="G1208" s="5">
        <f>VLOOKUP(A1208,[5]Sheet1!$C$2:$K$60,5,FALSE)</f>
        <v>1.4191E-2</v>
      </c>
      <c r="H1208" s="5">
        <f>VLOOKUP(A1208,[5]Sheet1!$C$2:$K$60,6,FALSE)</f>
        <v>6.2106000000000001E-2</v>
      </c>
      <c r="I1208" s="5">
        <f>VLOOKUP(A1208,[5]Sheet1!$C$2:$K$60,7,FALSE)</f>
        <v>1.3214999999999999E-2</v>
      </c>
      <c r="J1208" s="5">
        <v>0.33738699999999999</v>
      </c>
      <c r="K1208" s="5">
        <f>VLOOKUP(A1208,[5]Sheet1!$C$2:$K$60,9,FALSE)</f>
        <v>0.48670400000000003</v>
      </c>
      <c r="L1208" s="32" t="s">
        <v>15</v>
      </c>
      <c r="M1208" s="32" t="s">
        <v>15</v>
      </c>
      <c r="N1208" s="32" t="s">
        <v>15</v>
      </c>
      <c r="O1208" s="32" t="s">
        <v>15</v>
      </c>
      <c r="P1208" s="32" t="s">
        <v>15</v>
      </c>
      <c r="Q1208" s="32" t="s">
        <v>15</v>
      </c>
      <c r="R1208" s="32" t="s">
        <v>15</v>
      </c>
      <c r="S1208" s="32" t="s">
        <v>15</v>
      </c>
      <c r="T1208" s="6" t="s">
        <v>1279</v>
      </c>
      <c r="U1208" s="6" t="s">
        <v>204</v>
      </c>
    </row>
    <row r="1209" spans="1:21" s="42" customFormat="1" x14ac:dyDescent="0.2">
      <c r="A1209" s="4" t="s">
        <v>1306</v>
      </c>
      <c r="B1209" s="4" t="s">
        <v>146</v>
      </c>
      <c r="C1209" s="33" t="s">
        <v>15</v>
      </c>
      <c r="D1209" s="5">
        <v>1.291E-2</v>
      </c>
      <c r="E1209" s="5">
        <f>VLOOKUP(A1209,[5]Sheet1!$C$2:$K$60,3,FALSE)</f>
        <v>0.13014100000000001</v>
      </c>
      <c r="F1209" s="5">
        <f>VLOOKUP(A1209,[5]Sheet1!$C$2:$K$60,4,FALSE)</f>
        <v>2.9347999999999999E-2</v>
      </c>
      <c r="G1209" s="5">
        <f>VLOOKUP(A1209,[5]Sheet1!$C$2:$K$60,5,FALSE)</f>
        <v>1.6927999999999999E-2</v>
      </c>
      <c r="H1209" s="5">
        <f>VLOOKUP(A1209,[5]Sheet1!$C$2:$K$60,6,FALSE)</f>
        <v>0.13153999999999999</v>
      </c>
      <c r="I1209" s="5">
        <f>VLOOKUP(A1209,[5]Sheet1!$C$2:$K$60,7,FALSE)</f>
        <v>1.8509000000000001E-2</v>
      </c>
      <c r="J1209" s="5">
        <v>0.23761599999999999</v>
      </c>
      <c r="K1209" s="5">
        <f>VLOOKUP(A1209,[5]Sheet1!$C$2:$K$60,9,FALSE)</f>
        <v>0.50955300000000003</v>
      </c>
      <c r="L1209" s="32" t="s">
        <v>15</v>
      </c>
      <c r="M1209" s="32" t="s">
        <v>15</v>
      </c>
      <c r="N1209" s="32" t="s">
        <v>15</v>
      </c>
      <c r="O1209" s="32" t="s">
        <v>15</v>
      </c>
      <c r="P1209" s="32" t="s">
        <v>15</v>
      </c>
      <c r="Q1209" s="32" t="s">
        <v>15</v>
      </c>
      <c r="R1209" s="32" t="s">
        <v>15</v>
      </c>
      <c r="S1209" s="32" t="s">
        <v>60</v>
      </c>
      <c r="T1209" s="6" t="s">
        <v>1307</v>
      </c>
      <c r="U1209" s="6" t="s">
        <v>204</v>
      </c>
    </row>
    <row r="1210" spans="1:21" s="42" customFormat="1" x14ac:dyDescent="0.2">
      <c r="A1210" s="4" t="s">
        <v>1308</v>
      </c>
      <c r="B1210" s="4" t="s">
        <v>146</v>
      </c>
      <c r="C1210" s="33" t="s">
        <v>15</v>
      </c>
      <c r="D1210" s="5">
        <v>7.4869999999999997E-3</v>
      </c>
      <c r="E1210" s="5">
        <f>VLOOKUP(A1210,[5]Sheet1!$C$2:$K$60,3,FALSE)</f>
        <v>6.4834000000000003E-2</v>
      </c>
      <c r="F1210" s="5">
        <f>VLOOKUP(A1210,[5]Sheet1!$C$2:$K$60,4,FALSE)</f>
        <v>2.9319000000000001E-2</v>
      </c>
      <c r="G1210" s="5">
        <f>VLOOKUP(A1210,[5]Sheet1!$C$2:$K$60,5,FALSE)</f>
        <v>1.9123999999999999E-2</v>
      </c>
      <c r="H1210" s="5">
        <f>VLOOKUP(A1210,[5]Sheet1!$C$2:$K$60,6,FALSE)</f>
        <v>5.9686000000000003E-2</v>
      </c>
      <c r="I1210" s="5">
        <f>VLOOKUP(A1210,[5]Sheet1!$C$2:$K$60,7,FALSE)</f>
        <v>1.8921E-2</v>
      </c>
      <c r="J1210" s="5">
        <v>0.30532399999999998</v>
      </c>
      <c r="K1210" s="5">
        <f>VLOOKUP(A1210,[5]Sheet1!$C$2:$K$60,9,FALSE)</f>
        <v>0.504251</v>
      </c>
      <c r="L1210" s="32" t="s">
        <v>15</v>
      </c>
      <c r="M1210" s="32" t="s">
        <v>15</v>
      </c>
      <c r="N1210" s="32" t="s">
        <v>15</v>
      </c>
      <c r="O1210" s="32" t="s">
        <v>15</v>
      </c>
      <c r="P1210" s="32" t="s">
        <v>15</v>
      </c>
      <c r="Q1210" s="32" t="s">
        <v>15</v>
      </c>
      <c r="R1210" s="32" t="s">
        <v>15</v>
      </c>
      <c r="S1210" s="32" t="s">
        <v>60</v>
      </c>
      <c r="T1210" s="6" t="s">
        <v>1307</v>
      </c>
      <c r="U1210" s="6" t="s">
        <v>204</v>
      </c>
    </row>
    <row r="1211" spans="1:21" s="42" customFormat="1" x14ac:dyDescent="0.2">
      <c r="A1211" s="4" t="s">
        <v>1309</v>
      </c>
      <c r="B1211" s="4" t="s">
        <v>146</v>
      </c>
      <c r="C1211" s="33" t="s">
        <v>15</v>
      </c>
      <c r="D1211" s="5">
        <v>5.5700000000000003E-3</v>
      </c>
      <c r="E1211" s="5">
        <f>VLOOKUP(A1211,[5]Sheet1!$C$2:$K$60,3,FALSE)</f>
        <v>0.11554399999999999</v>
      </c>
      <c r="F1211" s="5">
        <f>VLOOKUP(A1211,[5]Sheet1!$C$2:$K$60,4,FALSE)</f>
        <v>2.9411E-2</v>
      </c>
      <c r="G1211" s="5">
        <f>VLOOKUP(A1211,[5]Sheet1!$C$2:$K$60,5,FALSE)</f>
        <v>2.2159000000000002E-2</v>
      </c>
      <c r="H1211" s="5">
        <f>VLOOKUP(A1211,[5]Sheet1!$C$2:$K$60,6,FALSE)</f>
        <v>0.123318</v>
      </c>
      <c r="I1211" s="5">
        <f>VLOOKUP(A1211,[5]Sheet1!$C$2:$K$60,7,FALSE)</f>
        <v>1.4957E-2</v>
      </c>
      <c r="J1211" s="5">
        <v>0.40259099999999998</v>
      </c>
      <c r="K1211" s="5">
        <f>VLOOKUP(A1211,[5]Sheet1!$C$2:$K$60,9,FALSE)</f>
        <v>0.47245900000000002</v>
      </c>
      <c r="L1211" s="32" t="s">
        <v>15</v>
      </c>
      <c r="M1211" s="32" t="s">
        <v>15</v>
      </c>
      <c r="N1211" s="32" t="s">
        <v>15</v>
      </c>
      <c r="O1211" s="32" t="s">
        <v>60</v>
      </c>
      <c r="P1211" s="32" t="s">
        <v>15</v>
      </c>
      <c r="Q1211" s="32" t="s">
        <v>15</v>
      </c>
      <c r="R1211" s="32" t="s">
        <v>15</v>
      </c>
      <c r="S1211" s="32" t="s">
        <v>15</v>
      </c>
      <c r="T1211" s="6" t="s">
        <v>1307</v>
      </c>
      <c r="U1211" s="6" t="s">
        <v>204</v>
      </c>
    </row>
    <row r="1212" spans="1:21" s="42" customFormat="1" x14ac:dyDescent="0.2">
      <c r="A1212" s="4" t="s">
        <v>1310</v>
      </c>
      <c r="B1212" s="4" t="s">
        <v>146</v>
      </c>
      <c r="C1212" s="33" t="s">
        <v>15</v>
      </c>
      <c r="D1212" s="5">
        <v>8.2880000000000002E-3</v>
      </c>
      <c r="E1212" s="5">
        <f>VLOOKUP(A1212,[5]Sheet1!$C$2:$K$60,3,FALSE)</f>
        <v>0.40846700000000002</v>
      </c>
      <c r="F1212" s="5">
        <f>VLOOKUP(A1212,[5]Sheet1!$C$2:$K$60,4,FALSE)</f>
        <v>2.9423000000000001E-2</v>
      </c>
      <c r="G1212" s="5">
        <f>VLOOKUP(A1212,[5]Sheet1!$C$2:$K$60,5,FALSE)</f>
        <v>4.9967999999999999E-2</v>
      </c>
      <c r="H1212" s="5">
        <f>VLOOKUP(A1212,[5]Sheet1!$C$2:$K$60,6,FALSE)</f>
        <v>0.42901800000000001</v>
      </c>
      <c r="I1212" s="5">
        <f>VLOOKUP(A1212,[5]Sheet1!$C$2:$K$60,7,FALSE)</f>
        <v>2.8663999999999999E-2</v>
      </c>
      <c r="J1212" s="5">
        <v>0.75539900000000004</v>
      </c>
      <c r="K1212" s="5">
        <f>VLOOKUP(A1212,[5]Sheet1!$C$2:$K$60,9,FALSE)</f>
        <v>0.42032900000000001</v>
      </c>
      <c r="L1212" s="32" t="s">
        <v>15</v>
      </c>
      <c r="M1212" s="32" t="s">
        <v>60</v>
      </c>
      <c r="N1212" s="32" t="s">
        <v>15</v>
      </c>
      <c r="O1212" s="32" t="s">
        <v>60</v>
      </c>
      <c r="P1212" s="32" t="s">
        <v>60</v>
      </c>
      <c r="Q1212" s="32" t="s">
        <v>60</v>
      </c>
      <c r="R1212" s="32" t="s">
        <v>60</v>
      </c>
      <c r="S1212" s="32" t="s">
        <v>15</v>
      </c>
      <c r="T1212" s="6" t="s">
        <v>1307</v>
      </c>
      <c r="U1212" s="6" t="s">
        <v>204</v>
      </c>
    </row>
    <row r="1213" spans="1:21" s="42" customFormat="1" x14ac:dyDescent="0.2">
      <c r="A1213" s="4" t="s">
        <v>1311</v>
      </c>
      <c r="B1213" s="4" t="s">
        <v>146</v>
      </c>
      <c r="C1213" s="33" t="s">
        <v>15</v>
      </c>
      <c r="D1213" s="5">
        <v>7.345E-3</v>
      </c>
      <c r="E1213" s="5">
        <f>VLOOKUP(A1213,[5]Sheet1!$C$2:$K$60,3,FALSE)</f>
        <v>8.0041000000000001E-2</v>
      </c>
      <c r="F1213" s="5">
        <f>VLOOKUP(A1213,[5]Sheet1!$C$2:$K$60,4,FALSE)</f>
        <v>2.9432E-2</v>
      </c>
      <c r="G1213" s="5">
        <f>VLOOKUP(A1213,[5]Sheet1!$C$2:$K$60,5,FALSE)</f>
        <v>1.4508999999999999E-2</v>
      </c>
      <c r="H1213" s="5">
        <f>VLOOKUP(A1213,[5]Sheet1!$C$2:$K$60,6,FALSE)</f>
        <v>7.5161000000000006E-2</v>
      </c>
      <c r="I1213" s="5">
        <f>VLOOKUP(A1213,[5]Sheet1!$C$2:$K$60,7,FALSE)</f>
        <v>1.7002E-2</v>
      </c>
      <c r="J1213" s="5">
        <v>0.34792699999999999</v>
      </c>
      <c r="K1213" s="5">
        <f>VLOOKUP(A1213,[5]Sheet1!$C$2:$K$60,9,FALSE)</f>
        <v>0.48825299999999999</v>
      </c>
      <c r="L1213" s="32" t="s">
        <v>15</v>
      </c>
      <c r="M1213" s="32" t="s">
        <v>15</v>
      </c>
      <c r="N1213" s="32" t="s">
        <v>15</v>
      </c>
      <c r="O1213" s="32" t="s">
        <v>15</v>
      </c>
      <c r="P1213" s="32" t="s">
        <v>15</v>
      </c>
      <c r="Q1213" s="32" t="s">
        <v>15</v>
      </c>
      <c r="R1213" s="32" t="s">
        <v>15</v>
      </c>
      <c r="S1213" s="32" t="s">
        <v>15</v>
      </c>
      <c r="T1213" s="6" t="s">
        <v>1307</v>
      </c>
      <c r="U1213" s="6" t="s">
        <v>204</v>
      </c>
    </row>
    <row r="1214" spans="1:21" s="42" customFormat="1" x14ac:dyDescent="0.2">
      <c r="A1214" s="4" t="s">
        <v>1312</v>
      </c>
      <c r="B1214" s="4" t="s">
        <v>146</v>
      </c>
      <c r="C1214" s="33" t="s">
        <v>15</v>
      </c>
      <c r="D1214" s="5">
        <v>1.4160000000000001E-2</v>
      </c>
      <c r="E1214" s="5">
        <f>VLOOKUP(A1214,[5]Sheet1!$C$2:$K$60,3,FALSE)</f>
        <v>4.6023000000000001E-2</v>
      </c>
      <c r="F1214" s="5">
        <f>VLOOKUP(A1214,[5]Sheet1!$C$2:$K$60,4,FALSE)</f>
        <v>2.9350000000000001E-2</v>
      </c>
      <c r="G1214" s="5">
        <f>VLOOKUP(A1214,[5]Sheet1!$C$2:$K$60,5,FALSE)</f>
        <v>1.7000000000000001E-2</v>
      </c>
      <c r="H1214" s="5">
        <f>VLOOKUP(A1214,[5]Sheet1!$C$2:$K$60,6,FALSE)</f>
        <v>4.7676999999999997E-2</v>
      </c>
      <c r="I1214" s="5">
        <f>VLOOKUP(A1214,[5]Sheet1!$C$2:$K$60,7,FALSE)</f>
        <v>1.5952999999999998E-2</v>
      </c>
      <c r="J1214" s="5">
        <v>0.40607799999999999</v>
      </c>
      <c r="K1214" s="5">
        <f>VLOOKUP(A1214,[5]Sheet1!$C$2:$K$60,9,FALSE)</f>
        <v>0.48293900000000001</v>
      </c>
      <c r="L1214" s="32" t="s">
        <v>15</v>
      </c>
      <c r="M1214" s="32" t="s">
        <v>15</v>
      </c>
      <c r="N1214" s="32" t="s">
        <v>15</v>
      </c>
      <c r="O1214" s="32" t="s">
        <v>15</v>
      </c>
      <c r="P1214" s="32" t="s">
        <v>15</v>
      </c>
      <c r="Q1214" s="32" t="s">
        <v>15</v>
      </c>
      <c r="R1214" s="32" t="s">
        <v>15</v>
      </c>
      <c r="S1214" s="32" t="s">
        <v>15</v>
      </c>
      <c r="T1214" s="6" t="s">
        <v>1307</v>
      </c>
      <c r="U1214" s="6" t="s">
        <v>204</v>
      </c>
    </row>
    <row r="1215" spans="1:21" s="42" customFormat="1" x14ac:dyDescent="0.2">
      <c r="A1215" s="4" t="s">
        <v>1313</v>
      </c>
      <c r="B1215" s="4" t="s">
        <v>146</v>
      </c>
      <c r="C1215" s="33" t="s">
        <v>15</v>
      </c>
      <c r="D1215" s="5">
        <v>1.09E-2</v>
      </c>
      <c r="E1215" s="5">
        <f>VLOOKUP(A1215,[5]Sheet1!$C$2:$K$60,3,FALSE)</f>
        <v>4.5808000000000001E-2</v>
      </c>
      <c r="F1215" s="5">
        <f>VLOOKUP(A1215,[5]Sheet1!$C$2:$K$60,4,FALSE)</f>
        <v>2.9340999999999999E-2</v>
      </c>
      <c r="G1215" s="5">
        <f>VLOOKUP(A1215,[5]Sheet1!$C$2:$K$60,5,FALSE)</f>
        <v>1.4888999999999999E-2</v>
      </c>
      <c r="H1215" s="5">
        <f>VLOOKUP(A1215,[5]Sheet1!$C$2:$K$60,6,FALSE)</f>
        <v>5.083E-2</v>
      </c>
      <c r="I1215" s="5">
        <f>VLOOKUP(A1215,[5]Sheet1!$C$2:$K$60,7,FALSE)</f>
        <v>1.6905E-2</v>
      </c>
      <c r="J1215" s="5">
        <v>0.39361699999999999</v>
      </c>
      <c r="K1215" s="5">
        <f>VLOOKUP(A1215,[5]Sheet1!$C$2:$K$60,9,FALSE)</f>
        <v>0.48877599999999999</v>
      </c>
      <c r="L1215" s="32" t="s">
        <v>15</v>
      </c>
      <c r="M1215" s="32" t="s">
        <v>15</v>
      </c>
      <c r="N1215" s="32" t="s">
        <v>15</v>
      </c>
      <c r="O1215" s="32" t="s">
        <v>15</v>
      </c>
      <c r="P1215" s="32" t="s">
        <v>15</v>
      </c>
      <c r="Q1215" s="32" t="s">
        <v>15</v>
      </c>
      <c r="R1215" s="32" t="s">
        <v>15</v>
      </c>
      <c r="S1215" s="32" t="s">
        <v>15</v>
      </c>
      <c r="T1215" s="6" t="s">
        <v>1307</v>
      </c>
      <c r="U1215" s="6" t="s">
        <v>204</v>
      </c>
    </row>
    <row r="1216" spans="1:21" s="42" customFormat="1" x14ac:dyDescent="0.2">
      <c r="A1216" s="4" t="s">
        <v>1314</v>
      </c>
      <c r="B1216" s="4" t="s">
        <v>146</v>
      </c>
      <c r="C1216" s="33" t="s">
        <v>15</v>
      </c>
      <c r="D1216" s="5">
        <v>8.4100000000000008E-3</v>
      </c>
      <c r="E1216" s="5">
        <f>VLOOKUP(A1216,[5]Sheet1!$C$2:$K$60,3,FALSE)</f>
        <v>6.0468000000000001E-2</v>
      </c>
      <c r="F1216" s="5">
        <f>VLOOKUP(A1216,[5]Sheet1!$C$2:$K$60,4,FALSE)</f>
        <v>2.9248E-2</v>
      </c>
      <c r="G1216" s="5">
        <f>VLOOKUP(A1216,[5]Sheet1!$C$2:$K$60,5,FALSE)</f>
        <v>1.4938E-2</v>
      </c>
      <c r="H1216" s="5">
        <f>VLOOKUP(A1216,[5]Sheet1!$C$2:$K$60,6,FALSE)</f>
        <v>7.6926999999999995E-2</v>
      </c>
      <c r="I1216" s="5">
        <f>VLOOKUP(A1216,[5]Sheet1!$C$2:$K$60,7,FALSE)</f>
        <v>1.566E-2</v>
      </c>
      <c r="J1216" s="5">
        <v>0.35088200000000003</v>
      </c>
      <c r="K1216" s="5">
        <f>VLOOKUP(A1216,[5]Sheet1!$C$2:$K$60,9,FALSE)</f>
        <v>0.49115399999999998</v>
      </c>
      <c r="L1216" s="32" t="s">
        <v>15</v>
      </c>
      <c r="M1216" s="32" t="s">
        <v>15</v>
      </c>
      <c r="N1216" s="32" t="s">
        <v>15</v>
      </c>
      <c r="O1216" s="32" t="s">
        <v>15</v>
      </c>
      <c r="P1216" s="32" t="s">
        <v>15</v>
      </c>
      <c r="Q1216" s="32" t="s">
        <v>15</v>
      </c>
      <c r="R1216" s="32" t="s">
        <v>15</v>
      </c>
      <c r="S1216" s="32" t="s">
        <v>15</v>
      </c>
      <c r="T1216" s="6" t="s">
        <v>1307</v>
      </c>
      <c r="U1216" s="6" t="s">
        <v>204</v>
      </c>
    </row>
    <row r="1217" spans="1:21" s="42" customFormat="1" x14ac:dyDescent="0.2">
      <c r="A1217" s="4" t="s">
        <v>1315</v>
      </c>
      <c r="B1217" s="4" t="s">
        <v>146</v>
      </c>
      <c r="C1217" s="33" t="s">
        <v>15</v>
      </c>
      <c r="D1217" s="5">
        <v>9.1940000000000008E-3</v>
      </c>
      <c r="E1217" s="5">
        <f>VLOOKUP(A1217,[5]Sheet1!$C$2:$K$60,3,FALSE)</f>
        <v>0.14844599999999999</v>
      </c>
      <c r="F1217" s="5">
        <f>VLOOKUP(A1217,[5]Sheet1!$C$2:$K$60,4,FALSE)</f>
        <v>2.9298000000000001E-2</v>
      </c>
      <c r="G1217" s="5">
        <f>VLOOKUP(A1217,[5]Sheet1!$C$2:$K$60,5,FALSE)</f>
        <v>1.4902E-2</v>
      </c>
      <c r="H1217" s="5">
        <f>VLOOKUP(A1217,[5]Sheet1!$C$2:$K$60,6,FALSE)</f>
        <v>0.188419</v>
      </c>
      <c r="I1217" s="5">
        <f>VLOOKUP(A1217,[5]Sheet1!$C$2:$K$60,7,FALSE)</f>
        <v>2.0175999999999999E-2</v>
      </c>
      <c r="J1217" s="5">
        <v>0.25650699999999999</v>
      </c>
      <c r="K1217" s="5">
        <f>VLOOKUP(A1217,[5]Sheet1!$C$2:$K$60,9,FALSE)</f>
        <v>0.50221400000000005</v>
      </c>
      <c r="L1217" s="32" t="s">
        <v>15</v>
      </c>
      <c r="M1217" s="32" t="s">
        <v>15</v>
      </c>
      <c r="N1217" s="32" t="s">
        <v>15</v>
      </c>
      <c r="O1217" s="32" t="s">
        <v>15</v>
      </c>
      <c r="P1217" s="32" t="s">
        <v>60</v>
      </c>
      <c r="Q1217" s="32" t="s">
        <v>60</v>
      </c>
      <c r="R1217" s="32" t="s">
        <v>15</v>
      </c>
      <c r="S1217" s="32" t="s">
        <v>60</v>
      </c>
      <c r="T1217" s="6" t="s">
        <v>1307</v>
      </c>
      <c r="U1217" s="6" t="s">
        <v>204</v>
      </c>
    </row>
    <row r="1218" spans="1:21" s="42" customFormat="1" x14ac:dyDescent="0.2">
      <c r="A1218" s="4" t="s">
        <v>1316</v>
      </c>
      <c r="B1218" s="4" t="s">
        <v>146</v>
      </c>
      <c r="C1218" s="33" t="s">
        <v>15</v>
      </c>
      <c r="D1218" s="5">
        <v>1.4279999999999999E-2</v>
      </c>
      <c r="E1218" s="5">
        <f>VLOOKUP(A1218,[5]Sheet1!$C$2:$K$60,3,FALSE)</f>
        <v>0.15893299999999999</v>
      </c>
      <c r="F1218" s="5">
        <f>VLOOKUP(A1218,[5]Sheet1!$C$2:$K$60,4,FALSE)</f>
        <v>2.9232999999999999E-2</v>
      </c>
      <c r="G1218" s="5">
        <f>VLOOKUP(A1218,[5]Sheet1!$C$2:$K$60,5,FALSE)</f>
        <v>1.5263000000000001E-2</v>
      </c>
      <c r="H1218" s="5">
        <f>VLOOKUP(A1218,[5]Sheet1!$C$2:$K$60,6,FALSE)</f>
        <v>0.19206999999999999</v>
      </c>
      <c r="I1218" s="5">
        <f>VLOOKUP(A1218,[5]Sheet1!$C$2:$K$60,7,FALSE)</f>
        <v>1.8055000000000002E-2</v>
      </c>
      <c r="J1218" s="5">
        <v>0.25428099999999998</v>
      </c>
      <c r="K1218" s="5">
        <f>VLOOKUP(A1218,[5]Sheet1!$C$2:$K$60,9,FALSE)</f>
        <v>0.49414200000000003</v>
      </c>
      <c r="L1218" s="32" t="s">
        <v>15</v>
      </c>
      <c r="M1218" s="32" t="s">
        <v>15</v>
      </c>
      <c r="N1218" s="32" t="s">
        <v>15</v>
      </c>
      <c r="O1218" s="32" t="s">
        <v>15</v>
      </c>
      <c r="P1218" s="32" t="s">
        <v>60</v>
      </c>
      <c r="Q1218" s="32" t="s">
        <v>15</v>
      </c>
      <c r="R1218" s="32" t="s">
        <v>15</v>
      </c>
      <c r="S1218" s="32" t="s">
        <v>15</v>
      </c>
      <c r="T1218" s="6" t="s">
        <v>1307</v>
      </c>
      <c r="U1218" s="6" t="s">
        <v>204</v>
      </c>
    </row>
    <row r="1219" spans="1:21" s="42" customFormat="1" x14ac:dyDescent="0.2">
      <c r="A1219" s="4" t="s">
        <v>1317</v>
      </c>
      <c r="B1219" s="4" t="s">
        <v>146</v>
      </c>
      <c r="C1219" s="33" t="s">
        <v>15</v>
      </c>
      <c r="D1219" s="5">
        <v>1.1900000000000001E-2</v>
      </c>
      <c r="E1219" s="5">
        <f>VLOOKUP(A1219,[5]Sheet1!$C$2:$K$60,3,FALSE)</f>
        <v>0.13691700000000001</v>
      </c>
      <c r="F1219" s="5">
        <f>VLOOKUP(A1219,[5]Sheet1!$C$2:$K$60,4,FALSE)</f>
        <v>2.9329000000000001E-2</v>
      </c>
      <c r="G1219" s="5">
        <f>VLOOKUP(A1219,[5]Sheet1!$C$2:$K$60,5,FALSE)</f>
        <v>1.4348E-2</v>
      </c>
      <c r="H1219" s="5">
        <f>VLOOKUP(A1219,[5]Sheet1!$C$2:$K$60,6,FALSE)</f>
        <v>0.168351</v>
      </c>
      <c r="I1219" s="5">
        <f>VLOOKUP(A1219,[5]Sheet1!$C$2:$K$60,7,FALSE)</f>
        <v>1.7089E-2</v>
      </c>
      <c r="J1219" s="5">
        <v>0.29498000000000002</v>
      </c>
      <c r="K1219" s="5">
        <f>VLOOKUP(A1219,[5]Sheet1!$C$2:$K$60,9,FALSE)</f>
        <v>0.48920200000000003</v>
      </c>
      <c r="L1219" s="32" t="s">
        <v>15</v>
      </c>
      <c r="M1219" s="32" t="s">
        <v>15</v>
      </c>
      <c r="N1219" s="32" t="s">
        <v>15</v>
      </c>
      <c r="O1219" s="32" t="s">
        <v>15</v>
      </c>
      <c r="P1219" s="32" t="s">
        <v>15</v>
      </c>
      <c r="Q1219" s="32" t="s">
        <v>15</v>
      </c>
      <c r="R1219" s="32" t="s">
        <v>15</v>
      </c>
      <c r="S1219" s="32" t="s">
        <v>15</v>
      </c>
      <c r="T1219" s="6" t="s">
        <v>1307</v>
      </c>
      <c r="U1219" s="6" t="s">
        <v>204</v>
      </c>
    </row>
    <row r="1220" spans="1:21" s="42" customFormat="1" x14ac:dyDescent="0.2">
      <c r="A1220" s="4" t="s">
        <v>1318</v>
      </c>
      <c r="B1220" s="4" t="s">
        <v>146</v>
      </c>
      <c r="C1220" s="33" t="s">
        <v>15</v>
      </c>
      <c r="D1220" s="5">
        <v>0</v>
      </c>
      <c r="E1220" s="5">
        <f>VLOOKUP(A1220,[5]Sheet1!$C$2:$K$60,3,FALSE)</f>
        <v>0.110856</v>
      </c>
      <c r="F1220" s="5">
        <f>VLOOKUP(A1220,[5]Sheet1!$C$2:$K$60,4,FALSE)</f>
        <v>2.9482000000000001E-2</v>
      </c>
      <c r="G1220" s="5">
        <f>VLOOKUP(A1220,[5]Sheet1!$C$2:$K$60,5,FALSE)</f>
        <v>1.8807999999999998E-2</v>
      </c>
      <c r="H1220" s="5">
        <f>VLOOKUP(A1220,[5]Sheet1!$C$2:$K$60,6,FALSE)</f>
        <v>0.13111999999999999</v>
      </c>
      <c r="I1220" s="5">
        <f>VLOOKUP(A1220,[5]Sheet1!$C$2:$K$60,7,FALSE)</f>
        <v>1.8821999999999998E-2</v>
      </c>
      <c r="J1220" s="5">
        <v>0.28423799999999999</v>
      </c>
      <c r="K1220" s="5">
        <f>VLOOKUP(A1220,[5]Sheet1!$C$2:$K$60,9,FALSE)</f>
        <v>0.48669400000000002</v>
      </c>
      <c r="L1220" s="32" t="s">
        <v>15</v>
      </c>
      <c r="M1220" s="32" t="s">
        <v>15</v>
      </c>
      <c r="N1220" s="32" t="s">
        <v>15</v>
      </c>
      <c r="O1220" s="32" t="s">
        <v>15</v>
      </c>
      <c r="P1220" s="32" t="s">
        <v>15</v>
      </c>
      <c r="Q1220" s="32" t="s">
        <v>15</v>
      </c>
      <c r="R1220" s="32" t="s">
        <v>15</v>
      </c>
      <c r="S1220" s="32" t="s">
        <v>15</v>
      </c>
      <c r="T1220" s="6" t="s">
        <v>1307</v>
      </c>
      <c r="U1220" s="6" t="s">
        <v>204</v>
      </c>
    </row>
    <row r="1221" spans="1:21" s="42" customFormat="1" x14ac:dyDescent="0.2">
      <c r="A1221" s="4" t="s">
        <v>1319</v>
      </c>
      <c r="B1221" s="4" t="s">
        <v>146</v>
      </c>
      <c r="C1221" s="33" t="s">
        <v>15</v>
      </c>
      <c r="D1221" s="5">
        <v>1.5299999999999999E-2</v>
      </c>
      <c r="E1221" s="5">
        <f>VLOOKUP(A1221,[5]Sheet1!$C$2:$K$60,3,FALSE)</f>
        <v>8.5438E-2</v>
      </c>
      <c r="F1221" s="5">
        <f>VLOOKUP(A1221,[5]Sheet1!$C$2:$K$60,4,FALSE)</f>
        <v>2.9499000000000001E-2</v>
      </c>
      <c r="G1221" s="5">
        <f>VLOOKUP(A1221,[5]Sheet1!$C$2:$K$60,5,FALSE)</f>
        <v>1.6681000000000001E-2</v>
      </c>
      <c r="H1221" s="5">
        <f>VLOOKUP(A1221,[5]Sheet1!$C$2:$K$60,6,FALSE)</f>
        <v>8.0708000000000002E-2</v>
      </c>
      <c r="I1221" s="5">
        <f>VLOOKUP(A1221,[5]Sheet1!$C$2:$K$60,7,FALSE)</f>
        <v>1.6944000000000001E-2</v>
      </c>
      <c r="J1221" s="5">
        <v>0.30229800000000001</v>
      </c>
      <c r="K1221" s="5">
        <f>VLOOKUP(A1221,[5]Sheet1!$C$2:$K$60,9,FALSE)</f>
        <v>0.48430000000000001</v>
      </c>
      <c r="L1221" s="32" t="s">
        <v>15</v>
      </c>
      <c r="M1221" s="32" t="s">
        <v>15</v>
      </c>
      <c r="N1221" s="32" t="s">
        <v>15</v>
      </c>
      <c r="O1221" s="32" t="s">
        <v>15</v>
      </c>
      <c r="P1221" s="32" t="s">
        <v>15</v>
      </c>
      <c r="Q1221" s="32" t="s">
        <v>15</v>
      </c>
      <c r="R1221" s="32" t="s">
        <v>15</v>
      </c>
      <c r="S1221" s="32" t="s">
        <v>15</v>
      </c>
      <c r="T1221" s="6" t="s">
        <v>1307</v>
      </c>
      <c r="U1221" s="6" t="s">
        <v>204</v>
      </c>
    </row>
    <row r="1222" spans="1:21" s="42" customFormat="1" x14ac:dyDescent="0.2">
      <c r="A1222" s="4" t="s">
        <v>1320</v>
      </c>
      <c r="B1222" s="4" t="s">
        <v>146</v>
      </c>
      <c r="C1222" s="33" t="s">
        <v>15</v>
      </c>
      <c r="D1222" s="5">
        <v>1.044E-2</v>
      </c>
      <c r="E1222" s="5">
        <f>VLOOKUP(A1222,[5]Sheet1!$C$2:$K$60,3,FALSE)</f>
        <v>0.118786</v>
      </c>
      <c r="F1222" s="5">
        <f>VLOOKUP(A1222,[5]Sheet1!$C$2:$K$60,4,FALSE)</f>
        <v>2.9305000000000001E-2</v>
      </c>
      <c r="G1222" s="5">
        <f>VLOOKUP(A1222,[5]Sheet1!$C$2:$K$60,5,FALSE)</f>
        <v>1.3722E-2</v>
      </c>
      <c r="H1222" s="5">
        <f>VLOOKUP(A1222,[5]Sheet1!$C$2:$K$60,6,FALSE)</f>
        <v>0.156224</v>
      </c>
      <c r="I1222" s="5">
        <f>VLOOKUP(A1222,[5]Sheet1!$C$2:$K$60,7,FALSE)</f>
        <v>1.5546000000000001E-2</v>
      </c>
      <c r="J1222" s="5">
        <v>0.27738299999999999</v>
      </c>
      <c r="K1222" s="5">
        <f>VLOOKUP(A1222,[5]Sheet1!$C$2:$K$60,9,FALSE)</f>
        <v>0.49632799999999999</v>
      </c>
      <c r="L1222" s="32" t="s">
        <v>15</v>
      </c>
      <c r="M1222" s="32" t="s">
        <v>15</v>
      </c>
      <c r="N1222" s="32" t="s">
        <v>15</v>
      </c>
      <c r="O1222" s="32" t="s">
        <v>15</v>
      </c>
      <c r="P1222" s="32" t="s">
        <v>15</v>
      </c>
      <c r="Q1222" s="32" t="s">
        <v>15</v>
      </c>
      <c r="R1222" s="32" t="s">
        <v>15</v>
      </c>
      <c r="S1222" s="32" t="s">
        <v>15</v>
      </c>
      <c r="T1222" s="6" t="s">
        <v>1307</v>
      </c>
      <c r="U1222" s="6" t="s">
        <v>204</v>
      </c>
    </row>
    <row r="1223" spans="1:21" s="42" customFormat="1" x14ac:dyDescent="0.2">
      <c r="A1223" s="4" t="s">
        <v>1321</v>
      </c>
      <c r="B1223" s="4" t="s">
        <v>146</v>
      </c>
      <c r="C1223" s="33" t="s">
        <v>15</v>
      </c>
      <c r="D1223" s="5">
        <v>7.7400000000000004E-3</v>
      </c>
      <c r="E1223" s="5">
        <f>VLOOKUP(A1223,[5]Sheet1!$C$2:$K$60,3,FALSE)</f>
        <v>6.9074999999999998E-2</v>
      </c>
      <c r="F1223" s="5">
        <f>VLOOKUP(A1223,[5]Sheet1!$C$2:$K$60,4,FALSE)</f>
        <v>2.9193E-2</v>
      </c>
      <c r="G1223" s="5">
        <f>VLOOKUP(A1223,[5]Sheet1!$C$2:$K$60,5,FALSE)</f>
        <v>1.7000000000000001E-2</v>
      </c>
      <c r="H1223" s="5">
        <f>VLOOKUP(A1223,[5]Sheet1!$C$2:$K$60,6,FALSE)</f>
        <v>7.0458999999999994E-2</v>
      </c>
      <c r="I1223" s="5">
        <f>VLOOKUP(A1223,[5]Sheet1!$C$2:$K$60,7,FALSE)</f>
        <v>1.8134000000000001E-2</v>
      </c>
      <c r="J1223" s="5">
        <v>0.32270399999999999</v>
      </c>
      <c r="K1223" s="5">
        <f>VLOOKUP(A1223,[5]Sheet1!$C$2:$K$60,9,FALSE)</f>
        <v>0.48757400000000001</v>
      </c>
      <c r="L1223" s="32" t="s">
        <v>15</v>
      </c>
      <c r="M1223" s="32" t="s">
        <v>15</v>
      </c>
      <c r="N1223" s="32" t="s">
        <v>15</v>
      </c>
      <c r="O1223" s="32" t="s">
        <v>15</v>
      </c>
      <c r="P1223" s="32" t="s">
        <v>15</v>
      </c>
      <c r="Q1223" s="32" t="s">
        <v>15</v>
      </c>
      <c r="R1223" s="32" t="s">
        <v>15</v>
      </c>
      <c r="S1223" s="32" t="s">
        <v>15</v>
      </c>
      <c r="T1223" s="6" t="s">
        <v>1307</v>
      </c>
      <c r="U1223" s="6" t="s">
        <v>204</v>
      </c>
    </row>
    <row r="1224" spans="1:21" s="42" customFormat="1" x14ac:dyDescent="0.2">
      <c r="A1224" s="4" t="s">
        <v>1322</v>
      </c>
      <c r="B1224" s="4" t="s">
        <v>146</v>
      </c>
      <c r="C1224" s="33" t="s">
        <v>15</v>
      </c>
      <c r="D1224" s="5">
        <v>1.243E-2</v>
      </c>
      <c r="E1224" s="5">
        <f>VLOOKUP(A1224,[5]Sheet1!$C$2:$K$60,3,FALSE)</f>
        <v>0.12964500000000001</v>
      </c>
      <c r="F1224" s="5">
        <f>VLOOKUP(A1224,[5]Sheet1!$C$2:$K$60,4,FALSE)</f>
        <v>2.9246999999999999E-2</v>
      </c>
      <c r="G1224" s="5">
        <f>VLOOKUP(A1224,[5]Sheet1!$C$2:$K$60,5,FALSE)</f>
        <v>2.0024E-2</v>
      </c>
      <c r="H1224" s="5">
        <f>VLOOKUP(A1224,[5]Sheet1!$C$2:$K$60,6,FALSE)</f>
        <v>0.15568000000000001</v>
      </c>
      <c r="I1224" s="5">
        <f>VLOOKUP(A1224,[5]Sheet1!$C$2:$K$60,7,FALSE)</f>
        <v>1.9105E-2</v>
      </c>
      <c r="J1224" s="5">
        <v>0.274754</v>
      </c>
      <c r="K1224" s="5">
        <f>VLOOKUP(A1224,[5]Sheet1!$C$2:$K$60,9,FALSE)</f>
        <v>0.48691099999999998</v>
      </c>
      <c r="L1224" s="32" t="s">
        <v>15</v>
      </c>
      <c r="M1224" s="32" t="s">
        <v>15</v>
      </c>
      <c r="N1224" s="32" t="s">
        <v>15</v>
      </c>
      <c r="O1224" s="32" t="s">
        <v>60</v>
      </c>
      <c r="P1224" s="32" t="s">
        <v>15</v>
      </c>
      <c r="Q1224" s="32" t="s">
        <v>15</v>
      </c>
      <c r="R1224" s="32" t="s">
        <v>15</v>
      </c>
      <c r="S1224" s="32" t="s">
        <v>15</v>
      </c>
      <c r="T1224" s="6" t="s">
        <v>1307</v>
      </c>
      <c r="U1224" s="6" t="s">
        <v>204</v>
      </c>
    </row>
    <row r="1225" spans="1:21" s="42" customFormat="1" x14ac:dyDescent="0.2">
      <c r="A1225" s="4" t="s">
        <v>1323</v>
      </c>
      <c r="B1225" s="4" t="s">
        <v>146</v>
      </c>
      <c r="C1225" s="33" t="s">
        <v>15</v>
      </c>
      <c r="D1225" s="5">
        <v>1.025E-2</v>
      </c>
      <c r="E1225" s="5">
        <f>VLOOKUP(A1225,[5]Sheet1!$C$2:$K$60,3,FALSE)</f>
        <v>9.1731999999999994E-2</v>
      </c>
      <c r="F1225" s="5">
        <f>VLOOKUP(A1225,[5]Sheet1!$C$2:$K$60,4,FALSE)</f>
        <v>2.9288999999999999E-2</v>
      </c>
      <c r="G1225" s="5">
        <f>VLOOKUP(A1225,[5]Sheet1!$C$2:$K$60,5,FALSE)</f>
        <v>2.1954999999999999E-2</v>
      </c>
      <c r="H1225" s="5">
        <f>VLOOKUP(A1225,[5]Sheet1!$C$2:$K$60,6,FALSE)</f>
        <v>9.5449000000000006E-2</v>
      </c>
      <c r="I1225" s="5">
        <f>VLOOKUP(A1225,[5]Sheet1!$C$2:$K$60,7,FALSE)</f>
        <v>1.5733E-2</v>
      </c>
      <c r="J1225" s="5">
        <v>0.39411400000000002</v>
      </c>
      <c r="K1225" s="5">
        <f>VLOOKUP(A1225,[5]Sheet1!$C$2:$K$60,9,FALSE)</f>
        <v>0.470829</v>
      </c>
      <c r="L1225" s="32" t="s">
        <v>15</v>
      </c>
      <c r="M1225" s="32" t="s">
        <v>15</v>
      </c>
      <c r="N1225" s="32" t="s">
        <v>15</v>
      </c>
      <c r="O1225" s="32" t="s">
        <v>60</v>
      </c>
      <c r="P1225" s="32" t="s">
        <v>15</v>
      </c>
      <c r="Q1225" s="32" t="s">
        <v>15</v>
      </c>
      <c r="R1225" s="32" t="s">
        <v>15</v>
      </c>
      <c r="S1225" s="32" t="s">
        <v>15</v>
      </c>
      <c r="T1225" s="6" t="s">
        <v>1307</v>
      </c>
      <c r="U1225" s="6" t="s">
        <v>204</v>
      </c>
    </row>
    <row r="1226" spans="1:21" s="42" customFormat="1" x14ac:dyDescent="0.2">
      <c r="A1226" s="4" t="s">
        <v>1324</v>
      </c>
      <c r="B1226" s="4" t="s">
        <v>192</v>
      </c>
      <c r="C1226" s="33" t="s">
        <v>15</v>
      </c>
      <c r="D1226" s="5">
        <v>7.9830000000000005E-3</v>
      </c>
      <c r="E1226" s="5">
        <f>VLOOKUP(A1226,[5]Sheet1!$C$2:$K$60,3,FALSE)</f>
        <v>8.2416000000000003E-2</v>
      </c>
      <c r="F1226" s="5">
        <f>VLOOKUP(A1226,[5]Sheet1!$C$2:$K$60,4,FALSE)</f>
        <v>2.9277000000000001E-2</v>
      </c>
      <c r="G1226" s="5">
        <f>VLOOKUP(A1226,[5]Sheet1!$C$2:$K$60,5,FALSE)</f>
        <v>1.6334000000000001E-2</v>
      </c>
      <c r="H1226" s="5">
        <f>VLOOKUP(A1226,[5]Sheet1!$C$2:$K$60,6,FALSE)</f>
        <v>9.0707999999999997E-2</v>
      </c>
      <c r="I1226" s="5">
        <f>VLOOKUP(A1226,[5]Sheet1!$C$2:$K$60,7,FALSE)</f>
        <v>1.3037999999999999E-2</v>
      </c>
      <c r="J1226" s="5">
        <v>0.44130999999999998</v>
      </c>
      <c r="K1226" s="5">
        <f>VLOOKUP(A1226,[5]Sheet1!$C$2:$K$60,9,FALSE)</f>
        <v>0.47787400000000002</v>
      </c>
      <c r="L1226" s="32" t="s">
        <v>15</v>
      </c>
      <c r="M1226" s="32" t="s">
        <v>15</v>
      </c>
      <c r="N1226" s="32" t="s">
        <v>15</v>
      </c>
      <c r="O1226" s="32" t="s">
        <v>15</v>
      </c>
      <c r="P1226" s="32" t="s">
        <v>15</v>
      </c>
      <c r="Q1226" s="32" t="s">
        <v>15</v>
      </c>
      <c r="R1226" s="32" t="s">
        <v>15</v>
      </c>
      <c r="S1226" s="32" t="s">
        <v>15</v>
      </c>
      <c r="T1226" s="6" t="s">
        <v>1307</v>
      </c>
      <c r="U1226" s="6" t="s">
        <v>204</v>
      </c>
    </row>
    <row r="1227" spans="1:21" s="42" customFormat="1" x14ac:dyDescent="0.2">
      <c r="A1227" s="4" t="s">
        <v>1325</v>
      </c>
      <c r="B1227" s="4" t="s">
        <v>192</v>
      </c>
      <c r="C1227" s="33" t="s">
        <v>15</v>
      </c>
      <c r="D1227" s="5">
        <v>0.28000000000000003</v>
      </c>
      <c r="E1227" s="5">
        <f>VLOOKUP(A1227,[5]Sheet1!$C$2:$K$60,3,FALSE)</f>
        <v>0.255409</v>
      </c>
      <c r="F1227" s="5">
        <f>VLOOKUP(A1227,[5]Sheet1!$C$2:$K$60,4,FALSE)</f>
        <v>2.9263999999999998E-2</v>
      </c>
      <c r="G1227" s="5">
        <f>VLOOKUP(A1227,[5]Sheet1!$C$2:$K$60,5,FALSE)</f>
        <v>3.8073999999999997E-2</v>
      </c>
      <c r="H1227" s="5">
        <f>VLOOKUP(A1227,[5]Sheet1!$C$2:$K$60,6,FALSE)</f>
        <v>0.22609000000000001</v>
      </c>
      <c r="I1227" s="5">
        <f>VLOOKUP(A1227,[5]Sheet1!$C$2:$K$60,7,FALSE)</f>
        <v>2.4267E-2</v>
      </c>
      <c r="J1227" s="5">
        <v>0.65645500000000001</v>
      </c>
      <c r="K1227" s="5">
        <f>VLOOKUP(A1227,[5]Sheet1!$C$2:$K$60,9,FALSE)</f>
        <v>0.44126300000000002</v>
      </c>
      <c r="L1227" s="32" t="s">
        <v>60</v>
      </c>
      <c r="M1227" s="32" t="s">
        <v>60</v>
      </c>
      <c r="N1227" s="32" t="s">
        <v>15</v>
      </c>
      <c r="O1227" s="32" t="s">
        <v>60</v>
      </c>
      <c r="P1227" s="32" t="s">
        <v>60</v>
      </c>
      <c r="Q1227" s="32" t="s">
        <v>60</v>
      </c>
      <c r="R1227" s="32" t="s">
        <v>60</v>
      </c>
      <c r="S1227" s="32" t="s">
        <v>15</v>
      </c>
      <c r="T1227" s="6" t="s">
        <v>1307</v>
      </c>
      <c r="U1227" s="6" t="s">
        <v>204</v>
      </c>
    </row>
    <row r="1228" spans="1:21" s="42" customFormat="1" x14ac:dyDescent="0.2">
      <c r="A1228" s="4" t="s">
        <v>1326</v>
      </c>
      <c r="B1228" s="4" t="s">
        <v>192</v>
      </c>
      <c r="C1228" s="33" t="s">
        <v>15</v>
      </c>
      <c r="D1228" s="5">
        <v>6.0540000000000004E-3</v>
      </c>
      <c r="E1228" s="5">
        <f>VLOOKUP(A1228,[5]Sheet1!$C$2:$K$60,3,FALSE)</f>
        <v>7.0949999999999999E-2</v>
      </c>
      <c r="F1228" s="5">
        <f>VLOOKUP(A1228,[5]Sheet1!$C$2:$K$60,4,FALSE)</f>
        <v>2.9219999999999999E-2</v>
      </c>
      <c r="G1228" s="5">
        <f>VLOOKUP(A1228,[5]Sheet1!$C$2:$K$60,5,FALSE)</f>
        <v>1.5629000000000001E-2</v>
      </c>
      <c r="H1228" s="5">
        <f>VLOOKUP(A1228,[5]Sheet1!$C$2:$K$60,6,FALSE)</f>
        <v>7.8506000000000006E-2</v>
      </c>
      <c r="I1228" s="5">
        <f>VLOOKUP(A1228,[5]Sheet1!$C$2:$K$60,7,FALSE)</f>
        <v>1.5633999999999999E-2</v>
      </c>
      <c r="J1228" s="5">
        <v>0.33641300000000002</v>
      </c>
      <c r="K1228" s="5">
        <f>VLOOKUP(A1228,[5]Sheet1!$C$2:$K$60,9,FALSE)</f>
        <v>0.48778199999999999</v>
      </c>
      <c r="L1228" s="32" t="s">
        <v>15</v>
      </c>
      <c r="M1228" s="32" t="s">
        <v>15</v>
      </c>
      <c r="N1228" s="32" t="s">
        <v>15</v>
      </c>
      <c r="O1228" s="32" t="s">
        <v>15</v>
      </c>
      <c r="P1228" s="32" t="s">
        <v>15</v>
      </c>
      <c r="Q1228" s="32" t="s">
        <v>15</v>
      </c>
      <c r="R1228" s="32" t="s">
        <v>15</v>
      </c>
      <c r="S1228" s="32" t="s">
        <v>15</v>
      </c>
      <c r="T1228" s="6" t="s">
        <v>1307</v>
      </c>
      <c r="U1228" s="6" t="s">
        <v>204</v>
      </c>
    </row>
    <row r="1229" spans="1:21" s="42" customFormat="1" x14ac:dyDescent="0.2">
      <c r="A1229" s="4" t="s">
        <v>1327</v>
      </c>
      <c r="B1229" s="4" t="s">
        <v>192</v>
      </c>
      <c r="C1229" s="33" t="s">
        <v>15</v>
      </c>
      <c r="D1229" s="5">
        <v>1.396E-2</v>
      </c>
      <c r="E1229" s="5">
        <f>VLOOKUP(A1229,[5]Sheet1!$C$2:$K$60,3,FALSE)</f>
        <v>5.9811000000000003E-2</v>
      </c>
      <c r="F1229" s="5">
        <f>VLOOKUP(A1229,[5]Sheet1!$C$2:$K$60,4,FALSE)</f>
        <v>2.9208000000000001E-2</v>
      </c>
      <c r="G1229" s="5">
        <f>VLOOKUP(A1229,[5]Sheet1!$C$2:$K$60,5,FALSE)</f>
        <v>1.5115999999999999E-2</v>
      </c>
      <c r="H1229" s="5">
        <f>VLOOKUP(A1229,[5]Sheet1!$C$2:$K$60,6,FALSE)</f>
        <v>5.2512000000000003E-2</v>
      </c>
      <c r="I1229" s="5">
        <f>VLOOKUP(A1229,[5]Sheet1!$C$2:$K$60,7,FALSE)</f>
        <v>1.7455999999999999E-2</v>
      </c>
      <c r="J1229" s="5">
        <v>0.31519000000000003</v>
      </c>
      <c r="K1229" s="5">
        <f>VLOOKUP(A1229,[5]Sheet1!$C$2:$K$60,9,FALSE)</f>
        <v>0.49070599999999998</v>
      </c>
      <c r="L1229" s="32" t="s">
        <v>15</v>
      </c>
      <c r="M1229" s="32" t="s">
        <v>15</v>
      </c>
      <c r="N1229" s="32" t="s">
        <v>15</v>
      </c>
      <c r="O1229" s="32" t="s">
        <v>15</v>
      </c>
      <c r="P1229" s="32" t="s">
        <v>15</v>
      </c>
      <c r="Q1229" s="32" t="s">
        <v>15</v>
      </c>
      <c r="R1229" s="32" t="s">
        <v>15</v>
      </c>
      <c r="S1229" s="32" t="s">
        <v>15</v>
      </c>
      <c r="T1229" s="6" t="s">
        <v>1307</v>
      </c>
      <c r="U1229" s="6" t="s">
        <v>204</v>
      </c>
    </row>
    <row r="1230" spans="1:21" s="42" customFormat="1" x14ac:dyDescent="0.2">
      <c r="A1230" s="4" t="s">
        <v>1328</v>
      </c>
      <c r="B1230" s="4" t="s">
        <v>192</v>
      </c>
      <c r="C1230" s="33" t="s">
        <v>15</v>
      </c>
      <c r="D1230" s="5">
        <v>7.9469999999999992E-3</v>
      </c>
      <c r="E1230" s="5">
        <f>VLOOKUP(A1230,[5]Sheet1!$C$2:$K$60,3,FALSE)</f>
        <v>0.27665800000000002</v>
      </c>
      <c r="F1230" s="5">
        <f>VLOOKUP(A1230,[5]Sheet1!$C$2:$K$60,4,FALSE)</f>
        <v>2.9444000000000001E-2</v>
      </c>
      <c r="G1230" s="5">
        <f>VLOOKUP(A1230,[5]Sheet1!$C$2:$K$60,5,FALSE)</f>
        <v>3.5187000000000003E-2</v>
      </c>
      <c r="H1230" s="5">
        <f>VLOOKUP(A1230,[5]Sheet1!$C$2:$K$60,6,FALSE)</f>
        <v>0.28370699999999999</v>
      </c>
      <c r="I1230" s="5">
        <f>VLOOKUP(A1230,[5]Sheet1!$C$2:$K$60,7,FALSE)</f>
        <v>2.1264000000000002E-2</v>
      </c>
      <c r="J1230" s="5">
        <v>0.62931700000000002</v>
      </c>
      <c r="K1230" s="5">
        <f>VLOOKUP(A1230,[5]Sheet1!$C$2:$K$60,9,FALSE)</f>
        <v>0.442162</v>
      </c>
      <c r="L1230" s="32" t="s">
        <v>15</v>
      </c>
      <c r="M1230" s="32" t="s">
        <v>60</v>
      </c>
      <c r="N1230" s="32" t="s">
        <v>15</v>
      </c>
      <c r="O1230" s="32" t="s">
        <v>60</v>
      </c>
      <c r="P1230" s="32" t="s">
        <v>60</v>
      </c>
      <c r="Q1230" s="32" t="s">
        <v>60</v>
      </c>
      <c r="R1230" s="32" t="s">
        <v>60</v>
      </c>
      <c r="S1230" s="32" t="s">
        <v>15</v>
      </c>
      <c r="T1230" s="6" t="s">
        <v>1307</v>
      </c>
      <c r="U1230" s="6" t="s">
        <v>204</v>
      </c>
    </row>
    <row r="1231" spans="1:21" s="42" customFormat="1" x14ac:dyDescent="0.2">
      <c r="A1231" s="4" t="s">
        <v>1329</v>
      </c>
      <c r="B1231" s="4" t="s">
        <v>192</v>
      </c>
      <c r="C1231" s="33" t="s">
        <v>15</v>
      </c>
      <c r="D1231" s="5">
        <v>1.043E-2</v>
      </c>
      <c r="E1231" s="5">
        <f>VLOOKUP(A1231,[5]Sheet1!$C$2:$K$60,3,FALSE)</f>
        <v>0.10383299999999999</v>
      </c>
      <c r="F1231" s="5">
        <f>VLOOKUP(A1231,[5]Sheet1!$C$2:$K$60,4,FALSE)</f>
        <v>2.9232000000000001E-2</v>
      </c>
      <c r="G1231" s="5">
        <f>VLOOKUP(A1231,[5]Sheet1!$C$2:$K$60,5,FALSE)</f>
        <v>2.0871000000000001E-2</v>
      </c>
      <c r="H1231" s="5">
        <f>VLOOKUP(A1231,[5]Sheet1!$C$2:$K$60,6,FALSE)</f>
        <v>0.121625</v>
      </c>
      <c r="I1231" s="5">
        <f>VLOOKUP(A1231,[5]Sheet1!$C$2:$K$60,7,FALSE)</f>
        <v>1.4851E-2</v>
      </c>
      <c r="J1231" s="5">
        <v>0.38108199999999998</v>
      </c>
      <c r="K1231" s="5">
        <f>VLOOKUP(A1231,[5]Sheet1!$C$2:$K$60,9,FALSE)</f>
        <v>0.47286800000000001</v>
      </c>
      <c r="L1231" s="32" t="s">
        <v>15</v>
      </c>
      <c r="M1231" s="32" t="s">
        <v>15</v>
      </c>
      <c r="N1231" s="32" t="s">
        <v>15</v>
      </c>
      <c r="O1231" s="32" t="s">
        <v>60</v>
      </c>
      <c r="P1231" s="32" t="s">
        <v>15</v>
      </c>
      <c r="Q1231" s="32" t="s">
        <v>15</v>
      </c>
      <c r="R1231" s="32" t="s">
        <v>15</v>
      </c>
      <c r="S1231" s="32" t="s">
        <v>15</v>
      </c>
      <c r="T1231" s="6" t="s">
        <v>1307</v>
      </c>
      <c r="U1231" s="6" t="s">
        <v>204</v>
      </c>
    </row>
    <row r="1232" spans="1:21" s="42" customFormat="1" x14ac:dyDescent="0.2">
      <c r="A1232" s="4" t="s">
        <v>1330</v>
      </c>
      <c r="B1232" s="4" t="s">
        <v>192</v>
      </c>
      <c r="C1232" s="33" t="s">
        <v>15</v>
      </c>
      <c r="D1232" s="5">
        <v>9.1450000000000004E-3</v>
      </c>
      <c r="E1232" s="5">
        <f>VLOOKUP(A1232,[5]Sheet1!$C$2:$K$60,3,FALSE)</f>
        <v>0.14413300000000001</v>
      </c>
      <c r="F1232" s="5">
        <f>VLOOKUP(A1232,[5]Sheet1!$C$2:$K$60,4,FALSE)</f>
        <v>2.9248E-2</v>
      </c>
      <c r="G1232" s="5">
        <f>VLOOKUP(A1232,[5]Sheet1!$C$2:$K$60,5,FALSE)</f>
        <v>1.7385000000000001E-2</v>
      </c>
      <c r="H1232" s="5">
        <f>VLOOKUP(A1232,[5]Sheet1!$C$2:$K$60,6,FALSE)</f>
        <v>0.16847400000000001</v>
      </c>
      <c r="I1232" s="5">
        <f>VLOOKUP(A1232,[5]Sheet1!$C$2:$K$60,7,FALSE)</f>
        <v>1.9904999999999999E-2</v>
      </c>
      <c r="J1232" s="5">
        <v>0.32103100000000001</v>
      </c>
      <c r="K1232" s="5">
        <f>VLOOKUP(A1232,[5]Sheet1!$C$2:$K$60,9,FALSE)</f>
        <v>0.48550500000000002</v>
      </c>
      <c r="L1232" s="32" t="s">
        <v>15</v>
      </c>
      <c r="M1232" s="32" t="s">
        <v>15</v>
      </c>
      <c r="N1232" s="32" t="s">
        <v>15</v>
      </c>
      <c r="O1232" s="32" t="s">
        <v>15</v>
      </c>
      <c r="P1232" s="32" t="s">
        <v>15</v>
      </c>
      <c r="Q1232" s="32" t="s">
        <v>60</v>
      </c>
      <c r="R1232" s="32" t="s">
        <v>15</v>
      </c>
      <c r="S1232" s="32" t="s">
        <v>15</v>
      </c>
      <c r="T1232" s="6" t="s">
        <v>1307</v>
      </c>
      <c r="U1232" s="6" t="s">
        <v>204</v>
      </c>
    </row>
    <row r="1233" spans="1:21" s="42" customFormat="1" x14ac:dyDescent="0.2">
      <c r="A1233" s="4" t="s">
        <v>1331</v>
      </c>
      <c r="B1233" s="4" t="s">
        <v>192</v>
      </c>
      <c r="C1233" s="33" t="s">
        <v>15</v>
      </c>
      <c r="D1233" s="5">
        <v>9.6690000000000005E-3</v>
      </c>
      <c r="E1233" s="5">
        <f>VLOOKUP(A1233,[5]Sheet1!$C$2:$K$60,3,FALSE)</f>
        <v>4.7622999999999999E-2</v>
      </c>
      <c r="F1233" s="5">
        <f>VLOOKUP(A1233,[5]Sheet1!$C$2:$K$60,4,FALSE)</f>
        <v>2.9288999999999999E-2</v>
      </c>
      <c r="G1233" s="5">
        <f>VLOOKUP(A1233,[5]Sheet1!$C$2:$K$60,5,FALSE)</f>
        <v>1.5790999999999999E-2</v>
      </c>
      <c r="H1233" s="5">
        <f>VLOOKUP(A1233,[5]Sheet1!$C$2:$K$60,6,FALSE)</f>
        <v>5.1739E-2</v>
      </c>
      <c r="I1233" s="5">
        <f>VLOOKUP(A1233,[5]Sheet1!$C$2:$K$60,7,FALSE)</f>
        <v>1.4821000000000001E-2</v>
      </c>
      <c r="J1233" s="5">
        <v>0.36211399999999999</v>
      </c>
      <c r="K1233" s="5">
        <f>VLOOKUP(A1233,[5]Sheet1!$C$2:$K$60,9,FALSE)</f>
        <v>0.48474200000000001</v>
      </c>
      <c r="L1233" s="32" t="s">
        <v>15</v>
      </c>
      <c r="M1233" s="32" t="s">
        <v>15</v>
      </c>
      <c r="N1233" s="32" t="s">
        <v>15</v>
      </c>
      <c r="O1233" s="32" t="s">
        <v>15</v>
      </c>
      <c r="P1233" s="32" t="s">
        <v>15</v>
      </c>
      <c r="Q1233" s="32" t="s">
        <v>15</v>
      </c>
      <c r="R1233" s="32" t="s">
        <v>15</v>
      </c>
      <c r="S1233" s="32" t="s">
        <v>15</v>
      </c>
      <c r="T1233" s="6" t="s">
        <v>1307</v>
      </c>
      <c r="U1233" s="6" t="s">
        <v>204</v>
      </c>
    </row>
    <row r="1234" spans="1:21" s="42" customFormat="1" x14ac:dyDescent="0.2">
      <c r="A1234" s="4" t="s">
        <v>1332</v>
      </c>
      <c r="B1234" s="4" t="s">
        <v>192</v>
      </c>
      <c r="C1234" s="33" t="s">
        <v>15</v>
      </c>
      <c r="D1234" s="5">
        <v>1.278E-2</v>
      </c>
      <c r="E1234" s="5">
        <f>VLOOKUP(A1234,[5]Sheet1!$C$2:$K$60,3,FALSE)</f>
        <v>0.158773</v>
      </c>
      <c r="F1234" s="5">
        <f>VLOOKUP(A1234,[5]Sheet1!$C$2:$K$60,4,FALSE)</f>
        <v>2.9277999999999998E-2</v>
      </c>
      <c r="G1234" s="5">
        <f>VLOOKUP(A1234,[5]Sheet1!$C$2:$K$60,5,FALSE)</f>
        <v>2.0723999999999999E-2</v>
      </c>
      <c r="H1234" s="5">
        <f>VLOOKUP(A1234,[5]Sheet1!$C$2:$K$60,6,FALSE)</f>
        <v>8.2671999999999995E-2</v>
      </c>
      <c r="I1234" s="5">
        <f>VLOOKUP(A1234,[5]Sheet1!$C$2:$K$60,7,FALSE)</f>
        <v>1.9036999999999998E-2</v>
      </c>
      <c r="J1234" s="5">
        <v>0.489873</v>
      </c>
      <c r="K1234" s="5">
        <f>VLOOKUP(A1234,[5]Sheet1!$C$2:$K$60,9,FALSE)</f>
        <v>0.48725000000000002</v>
      </c>
      <c r="L1234" s="32" t="s">
        <v>15</v>
      </c>
      <c r="M1234" s="32" t="s">
        <v>15</v>
      </c>
      <c r="N1234" s="32" t="s">
        <v>15</v>
      </c>
      <c r="O1234" s="32" t="s">
        <v>60</v>
      </c>
      <c r="P1234" s="32" t="s">
        <v>15</v>
      </c>
      <c r="Q1234" s="32" t="s">
        <v>15</v>
      </c>
      <c r="R1234" s="32" t="s">
        <v>15</v>
      </c>
      <c r="S1234" s="32" t="s">
        <v>15</v>
      </c>
      <c r="T1234" s="6" t="s">
        <v>1307</v>
      </c>
      <c r="U1234" s="6" t="s">
        <v>204</v>
      </c>
    </row>
    <row r="1235" spans="1:21" s="42" customFormat="1" x14ac:dyDescent="0.2">
      <c r="A1235" s="4" t="s">
        <v>1333</v>
      </c>
      <c r="B1235" s="4" t="s">
        <v>192</v>
      </c>
      <c r="C1235" s="33" t="s">
        <v>15</v>
      </c>
      <c r="D1235" s="5">
        <v>6.143E-3</v>
      </c>
      <c r="E1235" s="5">
        <f>VLOOKUP(A1235,[5]Sheet1!$C$2:$K$60,3,FALSE)</f>
        <v>6.8780999999999995E-2</v>
      </c>
      <c r="F1235" s="5">
        <f>VLOOKUP(A1235,[5]Sheet1!$C$2:$K$60,4,FALSE)</f>
        <v>2.9186E-2</v>
      </c>
      <c r="G1235" s="5">
        <f>VLOOKUP(A1235,[5]Sheet1!$C$2:$K$60,5,FALSE)</f>
        <v>1.6803999999999999E-2</v>
      </c>
      <c r="H1235" s="5">
        <f>VLOOKUP(A1235,[5]Sheet1!$C$2:$K$60,6,FALSE)</f>
        <v>7.1249000000000007E-2</v>
      </c>
      <c r="I1235" s="5">
        <f>VLOOKUP(A1235,[5]Sheet1!$C$2:$K$60,7,FALSE)</f>
        <v>2.0163E-2</v>
      </c>
      <c r="J1235" s="5">
        <v>0.30554700000000001</v>
      </c>
      <c r="K1235" s="5">
        <f>VLOOKUP(A1235,[5]Sheet1!$C$2:$K$60,9,FALSE)</f>
        <v>0.49811899999999998</v>
      </c>
      <c r="L1235" s="32" t="s">
        <v>15</v>
      </c>
      <c r="M1235" s="32" t="s">
        <v>15</v>
      </c>
      <c r="N1235" s="32" t="s">
        <v>15</v>
      </c>
      <c r="O1235" s="32" t="s">
        <v>15</v>
      </c>
      <c r="P1235" s="32" t="s">
        <v>15</v>
      </c>
      <c r="Q1235" s="32" t="s">
        <v>60</v>
      </c>
      <c r="R1235" s="32" t="s">
        <v>15</v>
      </c>
      <c r="S1235" s="32" t="s">
        <v>15</v>
      </c>
      <c r="T1235" s="6" t="s">
        <v>1307</v>
      </c>
      <c r="U1235" s="6" t="s">
        <v>204</v>
      </c>
    </row>
    <row r="1236" spans="1:21" s="42" customFormat="1" x14ac:dyDescent="0.2">
      <c r="A1236" s="4" t="s">
        <v>1334</v>
      </c>
      <c r="B1236" s="4" t="s">
        <v>192</v>
      </c>
      <c r="C1236" s="33" t="s">
        <v>15</v>
      </c>
      <c r="D1236" s="5">
        <v>1.5049999999999999E-2</v>
      </c>
      <c r="E1236" s="5">
        <f>VLOOKUP(A1236,[5]Sheet1!$C$2:$K$60,3,FALSE)</f>
        <v>0.56171599999999999</v>
      </c>
      <c r="F1236" s="5">
        <f>VLOOKUP(A1236,[5]Sheet1!$C$2:$K$60,4,FALSE)</f>
        <v>2.8882999999999999E-2</v>
      </c>
      <c r="G1236" s="5">
        <f>VLOOKUP(A1236,[5]Sheet1!$C$2:$K$60,5,FALSE)</f>
        <v>4.8874000000000001E-2</v>
      </c>
      <c r="H1236" s="5">
        <f>VLOOKUP(A1236,[5]Sheet1!$C$2:$K$60,6,FALSE)</f>
        <v>0.77448099999999998</v>
      </c>
      <c r="I1236" s="5">
        <f>VLOOKUP(A1236,[5]Sheet1!$C$2:$K$60,7,FALSE)</f>
        <v>4.7990999999999999E-2</v>
      </c>
      <c r="J1236" s="5">
        <v>1.6173E-2</v>
      </c>
      <c r="K1236" s="5">
        <f>VLOOKUP(A1236,[5]Sheet1!$C$2:$K$60,9,FALSE)</f>
        <v>0.486066</v>
      </c>
      <c r="L1236" s="32" t="s">
        <v>15</v>
      </c>
      <c r="M1236" s="32" t="s">
        <v>60</v>
      </c>
      <c r="N1236" s="32" t="s">
        <v>15</v>
      </c>
      <c r="O1236" s="32" t="s">
        <v>60</v>
      </c>
      <c r="P1236" s="32" t="s">
        <v>60</v>
      </c>
      <c r="Q1236" s="32" t="s">
        <v>60</v>
      </c>
      <c r="R1236" s="32" t="s">
        <v>15</v>
      </c>
      <c r="S1236" s="32" t="s">
        <v>15</v>
      </c>
      <c r="T1236" s="6" t="s">
        <v>1307</v>
      </c>
      <c r="U1236" s="6" t="s">
        <v>204</v>
      </c>
    </row>
    <row r="1237" spans="1:21" s="42" customFormat="1" x14ac:dyDescent="0.2">
      <c r="A1237" s="4" t="s">
        <v>1335</v>
      </c>
      <c r="B1237" s="4" t="s">
        <v>192</v>
      </c>
      <c r="C1237" s="33" t="s">
        <v>15</v>
      </c>
      <c r="D1237" s="5">
        <v>1.1560000000000001E-2</v>
      </c>
      <c r="E1237" s="5">
        <f>VLOOKUP(A1237,[5]Sheet1!$C$2:$K$60,3,FALSE)</f>
        <v>6.9170999999999996E-2</v>
      </c>
      <c r="F1237" s="5">
        <f>VLOOKUP(A1237,[5]Sheet1!$C$2:$K$60,4,FALSE)</f>
        <v>2.9274000000000001E-2</v>
      </c>
      <c r="G1237" s="5">
        <f>VLOOKUP(A1237,[5]Sheet1!$C$2:$K$60,5,FALSE)</f>
        <v>1.576E-2</v>
      </c>
      <c r="H1237" s="5">
        <f>VLOOKUP(A1237,[5]Sheet1!$C$2:$K$60,6,FALSE)</f>
        <v>7.3066999999999993E-2</v>
      </c>
      <c r="I1237" s="5">
        <f>VLOOKUP(A1237,[5]Sheet1!$C$2:$K$60,7,FALSE)</f>
        <v>1.9081999999999998E-2</v>
      </c>
      <c r="J1237" s="5">
        <v>0.30662600000000001</v>
      </c>
      <c r="K1237" s="5">
        <f>VLOOKUP(A1237,[5]Sheet1!$C$2:$K$60,9,FALSE)</f>
        <v>0.49776100000000001</v>
      </c>
      <c r="L1237" s="32" t="s">
        <v>15</v>
      </c>
      <c r="M1237" s="32" t="s">
        <v>15</v>
      </c>
      <c r="N1237" s="32" t="s">
        <v>15</v>
      </c>
      <c r="O1237" s="32" t="s">
        <v>15</v>
      </c>
      <c r="P1237" s="32" t="s">
        <v>15</v>
      </c>
      <c r="Q1237" s="32" t="s">
        <v>15</v>
      </c>
      <c r="R1237" s="32" t="s">
        <v>15</v>
      </c>
      <c r="S1237" s="32" t="s">
        <v>15</v>
      </c>
      <c r="T1237" s="6" t="s">
        <v>1307</v>
      </c>
      <c r="U1237" s="6" t="s">
        <v>204</v>
      </c>
    </row>
    <row r="1238" spans="1:21" s="42" customFormat="1" x14ac:dyDescent="0.2">
      <c r="A1238" s="4" t="s">
        <v>1336</v>
      </c>
      <c r="B1238" s="4" t="s">
        <v>14</v>
      </c>
      <c r="C1238" s="33" t="s">
        <v>15</v>
      </c>
      <c r="D1238" s="5">
        <v>1.243E-2</v>
      </c>
      <c r="E1238" s="5">
        <f>VLOOKUP(A1238,[5]Sheet1!$C$2:$K$60,3,FALSE)</f>
        <v>9.7562999999999997E-2</v>
      </c>
      <c r="F1238" s="5">
        <f>VLOOKUP(A1238,[5]Sheet1!$C$2:$K$60,4,FALSE)</f>
        <v>2.9332E-2</v>
      </c>
      <c r="G1238" s="5">
        <f>VLOOKUP(A1238,[5]Sheet1!$C$2:$K$60,5,FALSE)</f>
        <v>1.4751E-2</v>
      </c>
      <c r="H1238" s="5">
        <f>VLOOKUP(A1238,[5]Sheet1!$C$2:$K$60,6,FALSE)</f>
        <v>8.9427999999999994E-2</v>
      </c>
      <c r="I1238" s="5">
        <f>VLOOKUP(A1238,[5]Sheet1!$C$2:$K$60,7,FALSE)</f>
        <v>1.7867000000000001E-2</v>
      </c>
      <c r="J1238" s="5">
        <v>0.26955400000000002</v>
      </c>
      <c r="K1238" s="5">
        <f>VLOOKUP(A1238,[5]Sheet1!$C$2:$K$60,9,FALSE)</f>
        <v>0.49948100000000001</v>
      </c>
      <c r="L1238" s="32" t="s">
        <v>15</v>
      </c>
      <c r="M1238" s="32" t="s">
        <v>15</v>
      </c>
      <c r="N1238" s="32" t="s">
        <v>15</v>
      </c>
      <c r="O1238" s="32" t="s">
        <v>15</v>
      </c>
      <c r="P1238" s="32" t="s">
        <v>15</v>
      </c>
      <c r="Q1238" s="32" t="s">
        <v>15</v>
      </c>
      <c r="R1238" s="32" t="s">
        <v>15</v>
      </c>
      <c r="S1238" s="32" t="s">
        <v>60</v>
      </c>
      <c r="T1238" s="6" t="s">
        <v>1307</v>
      </c>
      <c r="U1238" s="6" t="s">
        <v>204</v>
      </c>
    </row>
    <row r="1239" spans="1:21" s="42" customFormat="1" x14ac:dyDescent="0.2">
      <c r="A1239" s="4" t="s">
        <v>1337</v>
      </c>
      <c r="B1239" s="4" t="s">
        <v>14</v>
      </c>
      <c r="C1239" s="33" t="s">
        <v>15</v>
      </c>
      <c r="D1239" s="5">
        <v>1.1350000000000001E-2</v>
      </c>
      <c r="E1239" s="5">
        <f>VLOOKUP(A1239,[6]Sheet1!$C$2:$K$40,3,FALSE)</f>
        <v>0.12746399999999999</v>
      </c>
      <c r="F1239" s="5">
        <f>VLOOKUP(A1239,[6]Sheet1!$C$2:$K$40,4,FALSE)</f>
        <v>2.9219999999999999E-2</v>
      </c>
      <c r="G1239" s="5">
        <f>VLOOKUP(A1239,[6]Sheet1!$C$2:$K$40,5,FALSE)</f>
        <v>1.6719000000000001E-2</v>
      </c>
      <c r="H1239" s="5">
        <f>VLOOKUP(A1239,[6]Sheet1!$C$2:$K$40,6,FALSE)</f>
        <v>0.14138899999999999</v>
      </c>
      <c r="I1239" s="5">
        <f>VLOOKUP(A1239,[6]Sheet1!$C$2:$K$40,7,FALSE)</f>
        <v>2.0420000000000001E-2</v>
      </c>
      <c r="J1239" s="5">
        <v>0.25661899999999999</v>
      </c>
      <c r="K1239" s="5">
        <f>VLOOKUP(A1239,[6]Sheet1!$C$2:$K$40,9,FALSE)</f>
        <v>0.508718</v>
      </c>
      <c r="L1239" s="32" t="s">
        <v>15</v>
      </c>
      <c r="M1239" s="32" t="s">
        <v>15</v>
      </c>
      <c r="N1239" s="32" t="s">
        <v>15</v>
      </c>
      <c r="O1239" s="32" t="s">
        <v>15</v>
      </c>
      <c r="P1239" s="32" t="s">
        <v>15</v>
      </c>
      <c r="Q1239" s="32" t="s">
        <v>60</v>
      </c>
      <c r="R1239" s="32" t="s">
        <v>15</v>
      </c>
      <c r="S1239" s="32" t="s">
        <v>60</v>
      </c>
      <c r="T1239" s="6" t="s">
        <v>1338</v>
      </c>
      <c r="U1239" s="6" t="s">
        <v>204</v>
      </c>
    </row>
    <row r="1240" spans="1:21" s="42" customFormat="1" x14ac:dyDescent="0.2">
      <c r="A1240" s="4" t="s">
        <v>1339</v>
      </c>
      <c r="B1240" s="4" t="s">
        <v>14</v>
      </c>
      <c r="C1240" s="33" t="s">
        <v>15</v>
      </c>
      <c r="D1240" s="5">
        <v>1.24E-2</v>
      </c>
      <c r="E1240" s="5">
        <f>VLOOKUP(A1240,[6]Sheet1!$C$2:$K$40,3,FALSE)</f>
        <v>0.20297699999999999</v>
      </c>
      <c r="F1240" s="5">
        <f>VLOOKUP(A1240,[6]Sheet1!$C$2:$K$40,4,FALSE)</f>
        <v>2.9350000000000001E-2</v>
      </c>
      <c r="G1240" s="5">
        <f>VLOOKUP(A1240,[6]Sheet1!$C$2:$K$40,5,FALSE)</f>
        <v>1.8010000000000002E-2</v>
      </c>
      <c r="H1240" s="5">
        <f>VLOOKUP(A1240,[6]Sheet1!$C$2:$K$40,6,FALSE)</f>
        <v>0.211752</v>
      </c>
      <c r="I1240" s="5">
        <f>VLOOKUP(A1240,[6]Sheet1!$C$2:$K$40,7,FALSE)</f>
        <v>2.4153999999999998E-2</v>
      </c>
      <c r="J1240" s="5">
        <v>0.231541</v>
      </c>
      <c r="K1240" s="5">
        <f>VLOOKUP(A1240,[6]Sheet1!$C$2:$K$40,9,FALSE)</f>
        <v>0.49874099999999999</v>
      </c>
      <c r="L1240" s="32" t="s">
        <v>15</v>
      </c>
      <c r="M1240" s="32" t="s">
        <v>15</v>
      </c>
      <c r="N1240" s="32" t="s">
        <v>15</v>
      </c>
      <c r="O1240" s="32" t="s">
        <v>15</v>
      </c>
      <c r="P1240" s="32" t="s">
        <v>60</v>
      </c>
      <c r="Q1240" s="32" t="s">
        <v>60</v>
      </c>
      <c r="R1240" s="32" t="s">
        <v>15</v>
      </c>
      <c r="S1240" s="32" t="s">
        <v>15</v>
      </c>
      <c r="T1240" s="6" t="s">
        <v>1340</v>
      </c>
      <c r="U1240" s="6" t="s">
        <v>204</v>
      </c>
    </row>
    <row r="1241" spans="1:21" s="42" customFormat="1" x14ac:dyDescent="0.2">
      <c r="A1241" s="4" t="s">
        <v>1341</v>
      </c>
      <c r="B1241" s="4" t="s">
        <v>146</v>
      </c>
      <c r="C1241" s="33" t="s">
        <v>15</v>
      </c>
      <c r="D1241" s="5">
        <v>6.2789999999999999E-3</v>
      </c>
      <c r="E1241" s="5">
        <f>VLOOKUP(A1241,[6]Sheet1!$C$2:$K$40,3,FALSE)</f>
        <v>0.152979</v>
      </c>
      <c r="F1241" s="5">
        <f>VLOOKUP(A1241,[6]Sheet1!$C$2:$K$40,4,FALSE)</f>
        <v>2.9366E-2</v>
      </c>
      <c r="G1241" s="5">
        <f>VLOOKUP(A1241,[6]Sheet1!$C$2:$K$40,5,FALSE)</f>
        <v>3.1016999999999999E-2</v>
      </c>
      <c r="H1241" s="5">
        <f>VLOOKUP(A1241,[6]Sheet1!$C$2:$K$40,6,FALSE)</f>
        <v>0.17501700000000001</v>
      </c>
      <c r="I1241" s="5">
        <f>VLOOKUP(A1241,[6]Sheet1!$C$2:$K$40,7,FALSE)</f>
        <v>2.0466000000000002E-2</v>
      </c>
      <c r="J1241" s="5">
        <v>0.42857200000000001</v>
      </c>
      <c r="K1241" s="5">
        <f>VLOOKUP(A1241,[6]Sheet1!$C$2:$K$40,9,FALSE)</f>
        <v>0.46328000000000003</v>
      </c>
      <c r="L1241" s="32" t="s">
        <v>15</v>
      </c>
      <c r="M1241" s="32" t="s">
        <v>15</v>
      </c>
      <c r="N1241" s="32" t="s">
        <v>15</v>
      </c>
      <c r="O1241" s="32" t="s">
        <v>60</v>
      </c>
      <c r="P1241" s="32" t="s">
        <v>15</v>
      </c>
      <c r="Q1241" s="32" t="s">
        <v>60</v>
      </c>
      <c r="R1241" s="32" t="s">
        <v>15</v>
      </c>
      <c r="S1241" s="32" t="s">
        <v>15</v>
      </c>
      <c r="T1241" s="6" t="s">
        <v>1338</v>
      </c>
      <c r="U1241" s="6" t="s">
        <v>204</v>
      </c>
    </row>
    <row r="1242" spans="1:21" s="42" customFormat="1" x14ac:dyDescent="0.2">
      <c r="A1242" s="4" t="s">
        <v>1342</v>
      </c>
      <c r="B1242" s="4" t="s">
        <v>146</v>
      </c>
      <c r="C1242" s="33" t="s">
        <v>15</v>
      </c>
      <c r="D1242" s="5">
        <v>0</v>
      </c>
      <c r="E1242" s="5">
        <f>VLOOKUP(A1242,[6]Sheet1!$C$2:$K$40,3,FALSE)</f>
        <v>3.8016000000000001E-2</v>
      </c>
      <c r="F1242" s="5">
        <f>VLOOKUP(A1242,[6]Sheet1!$C$2:$K$40,4,FALSE)</f>
        <v>2.9274999999999999E-2</v>
      </c>
      <c r="G1242" s="5">
        <f>VLOOKUP(A1242,[6]Sheet1!$C$2:$K$40,5,FALSE)</f>
        <v>1.6017E-2</v>
      </c>
      <c r="H1242" s="5">
        <f>VLOOKUP(A1242,[6]Sheet1!$C$2:$K$40,6,FALSE)</f>
        <v>3.9803999999999999E-2</v>
      </c>
      <c r="I1242" s="5">
        <f>VLOOKUP(A1242,[6]Sheet1!$C$2:$K$40,7,FALSE)</f>
        <v>1.5417E-2</v>
      </c>
      <c r="J1242" s="5">
        <v>0.37796800000000003</v>
      </c>
      <c r="K1242" s="5">
        <f>VLOOKUP(A1242,[6]Sheet1!$C$2:$K$40,9,FALSE)</f>
        <v>0.48300700000000002</v>
      </c>
      <c r="L1242" s="32" t="s">
        <v>15</v>
      </c>
      <c r="M1242" s="32" t="s">
        <v>15</v>
      </c>
      <c r="N1242" s="32" t="s">
        <v>15</v>
      </c>
      <c r="O1242" s="32" t="s">
        <v>15</v>
      </c>
      <c r="P1242" s="32" t="s">
        <v>15</v>
      </c>
      <c r="Q1242" s="32" t="s">
        <v>15</v>
      </c>
      <c r="R1242" s="32" t="s">
        <v>15</v>
      </c>
      <c r="S1242" s="32" t="s">
        <v>15</v>
      </c>
      <c r="T1242" s="6" t="s">
        <v>1338</v>
      </c>
      <c r="U1242" s="6" t="s">
        <v>204</v>
      </c>
    </row>
    <row r="1243" spans="1:21" s="42" customFormat="1" x14ac:dyDescent="0.2">
      <c r="A1243" s="4" t="s">
        <v>1343</v>
      </c>
      <c r="B1243" s="4" t="s">
        <v>146</v>
      </c>
      <c r="C1243" s="33" t="s">
        <v>15</v>
      </c>
      <c r="D1243" s="5">
        <v>1.1820000000000001E-2</v>
      </c>
      <c r="E1243" s="5">
        <f>VLOOKUP(A1243,[6]Sheet1!$C$2:$K$40,3,FALSE)</f>
        <v>7.9582E-2</v>
      </c>
      <c r="F1243" s="5">
        <f>VLOOKUP(A1243,[6]Sheet1!$C$2:$K$40,4,FALSE)</f>
        <v>2.9215000000000001E-2</v>
      </c>
      <c r="G1243" s="5">
        <f>VLOOKUP(A1243,[6]Sheet1!$C$2:$K$40,5,FALSE)</f>
        <v>1.6108000000000001E-2</v>
      </c>
      <c r="H1243" s="5">
        <f>VLOOKUP(A1243,[6]Sheet1!$C$2:$K$40,6,FALSE)</f>
        <v>3.959E-2</v>
      </c>
      <c r="I1243" s="5">
        <f>VLOOKUP(A1243,[6]Sheet1!$C$2:$K$40,7,FALSE)</f>
        <v>1.5903E-2</v>
      </c>
      <c r="J1243" s="5">
        <v>0.40687699999999999</v>
      </c>
      <c r="K1243" s="5">
        <f>VLOOKUP(A1243,[6]Sheet1!$C$2:$K$40,9,FALSE)</f>
        <v>0.48405500000000001</v>
      </c>
      <c r="L1243" s="32" t="s">
        <v>15</v>
      </c>
      <c r="M1243" s="32" t="s">
        <v>15</v>
      </c>
      <c r="N1243" s="32" t="s">
        <v>15</v>
      </c>
      <c r="O1243" s="32" t="s">
        <v>15</v>
      </c>
      <c r="P1243" s="32" t="s">
        <v>15</v>
      </c>
      <c r="Q1243" s="32" t="s">
        <v>15</v>
      </c>
      <c r="R1243" s="32" t="s">
        <v>15</v>
      </c>
      <c r="S1243" s="32" t="s">
        <v>15</v>
      </c>
      <c r="T1243" s="6" t="s">
        <v>1338</v>
      </c>
      <c r="U1243" s="6" t="s">
        <v>204</v>
      </c>
    </row>
    <row r="1244" spans="1:21" s="42" customFormat="1" x14ac:dyDescent="0.2">
      <c r="A1244" s="4" t="s">
        <v>1344</v>
      </c>
      <c r="B1244" s="4" t="s">
        <v>146</v>
      </c>
      <c r="C1244" s="33" t="s">
        <v>15</v>
      </c>
      <c r="D1244" s="5">
        <v>1.387E-2</v>
      </c>
      <c r="E1244" s="5">
        <f>VLOOKUP(A1244,[6]Sheet1!$C$2:$K$40,3,FALSE)</f>
        <v>9.3114000000000002E-2</v>
      </c>
      <c r="F1244" s="5">
        <f>VLOOKUP(A1244,[6]Sheet1!$C$2:$K$40,4,FALSE)</f>
        <v>2.9328E-2</v>
      </c>
      <c r="G1244" s="5">
        <f>VLOOKUP(A1244,[6]Sheet1!$C$2:$K$40,5,FALSE)</f>
        <v>2.2262000000000001E-2</v>
      </c>
      <c r="H1244" s="5">
        <f>VLOOKUP(A1244,[6]Sheet1!$C$2:$K$40,6,FALSE)</f>
        <v>9.0635999999999994E-2</v>
      </c>
      <c r="I1244" s="5">
        <f>VLOOKUP(A1244,[6]Sheet1!$C$2:$K$40,7,FALSE)</f>
        <v>1.482E-2</v>
      </c>
      <c r="J1244" s="5">
        <v>0.37921700000000003</v>
      </c>
      <c r="K1244" s="5">
        <f>VLOOKUP(A1244,[6]Sheet1!$C$2:$K$40,9,FALSE)</f>
        <v>0.47146300000000002</v>
      </c>
      <c r="L1244" s="32" t="s">
        <v>15</v>
      </c>
      <c r="M1244" s="32" t="s">
        <v>15</v>
      </c>
      <c r="N1244" s="32" t="s">
        <v>15</v>
      </c>
      <c r="O1244" s="32" t="s">
        <v>60</v>
      </c>
      <c r="P1244" s="32" t="s">
        <v>15</v>
      </c>
      <c r="Q1244" s="32" t="s">
        <v>15</v>
      </c>
      <c r="R1244" s="32" t="s">
        <v>15</v>
      </c>
      <c r="S1244" s="32" t="s">
        <v>15</v>
      </c>
      <c r="T1244" s="6" t="s">
        <v>1338</v>
      </c>
      <c r="U1244" s="6" t="s">
        <v>204</v>
      </c>
    </row>
    <row r="1245" spans="1:21" s="42" customFormat="1" x14ac:dyDescent="0.2">
      <c r="A1245" s="4" t="s">
        <v>1345</v>
      </c>
      <c r="B1245" s="4" t="s">
        <v>146</v>
      </c>
      <c r="C1245" s="33" t="s">
        <v>15</v>
      </c>
      <c r="D1245" s="5">
        <v>1.078E-2</v>
      </c>
      <c r="E1245" s="5">
        <f>VLOOKUP(A1245,[6]Sheet1!$C$2:$K$40,3,FALSE)</f>
        <v>0.27793299999999999</v>
      </c>
      <c r="F1245" s="5">
        <f>VLOOKUP(A1245,[6]Sheet1!$C$2:$K$40,4,FALSE)</f>
        <v>2.9330999999999999E-2</v>
      </c>
      <c r="G1245" s="5">
        <f>VLOOKUP(A1245,[6]Sheet1!$C$2:$K$40,5,FALSE)</f>
        <v>4.0677999999999999E-2</v>
      </c>
      <c r="H1245" s="5">
        <f>VLOOKUP(A1245,[6]Sheet1!$C$2:$K$40,6,FALSE)</f>
        <v>0.27965800000000002</v>
      </c>
      <c r="I1245" s="5">
        <f>VLOOKUP(A1245,[6]Sheet1!$C$2:$K$40,7,FALSE)</f>
        <v>2.3913E-2</v>
      </c>
      <c r="J1245" s="5">
        <v>0.66028200000000004</v>
      </c>
      <c r="K1245" s="5">
        <f>VLOOKUP(A1245,[6]Sheet1!$C$2:$K$40,9,FALSE)</f>
        <v>0.43109599999999998</v>
      </c>
      <c r="L1245" s="32" t="s">
        <v>15</v>
      </c>
      <c r="M1245" s="32" t="s">
        <v>60</v>
      </c>
      <c r="N1245" s="32" t="s">
        <v>15</v>
      </c>
      <c r="O1245" s="32" t="s">
        <v>60</v>
      </c>
      <c r="P1245" s="32" t="s">
        <v>60</v>
      </c>
      <c r="Q1245" s="32" t="s">
        <v>60</v>
      </c>
      <c r="R1245" s="32" t="s">
        <v>60</v>
      </c>
      <c r="S1245" s="32" t="s">
        <v>15</v>
      </c>
      <c r="T1245" s="6" t="s">
        <v>1338</v>
      </c>
      <c r="U1245" s="6" t="s">
        <v>204</v>
      </c>
    </row>
    <row r="1246" spans="1:21" s="42" customFormat="1" x14ac:dyDescent="0.2">
      <c r="A1246" s="4" t="s">
        <v>1346</v>
      </c>
      <c r="B1246" s="4" t="s">
        <v>146</v>
      </c>
      <c r="C1246" s="33" t="s">
        <v>15</v>
      </c>
      <c r="D1246" s="5">
        <v>8.4609999999999998E-3</v>
      </c>
      <c r="E1246" s="5">
        <f>VLOOKUP(A1246,[6]Sheet1!$C$2:$K$40,3,FALSE)</f>
        <v>5.0292000000000003E-2</v>
      </c>
      <c r="F1246" s="5">
        <f>VLOOKUP(A1246,[6]Sheet1!$C$2:$K$40,4,FALSE)</f>
        <v>2.9340000000000001E-2</v>
      </c>
      <c r="G1246" s="5">
        <f>VLOOKUP(A1246,[6]Sheet1!$C$2:$K$40,5,FALSE)</f>
        <v>1.6823000000000001E-2</v>
      </c>
      <c r="H1246" s="5">
        <f>VLOOKUP(A1246,[6]Sheet1!$C$2:$K$40,6,FALSE)</f>
        <v>5.0874000000000003E-2</v>
      </c>
      <c r="I1246" s="5">
        <f>VLOOKUP(A1246,[6]Sheet1!$C$2:$K$40,7,FALSE)</f>
        <v>1.3270000000000001E-2</v>
      </c>
      <c r="J1246" s="5">
        <v>0.40335300000000002</v>
      </c>
      <c r="K1246" s="5">
        <f>VLOOKUP(A1246,[6]Sheet1!$C$2:$K$40,9,FALSE)</f>
        <v>0.48016599999999998</v>
      </c>
      <c r="L1246" s="32" t="s">
        <v>15</v>
      </c>
      <c r="M1246" s="32" t="s">
        <v>15</v>
      </c>
      <c r="N1246" s="32" t="s">
        <v>15</v>
      </c>
      <c r="O1246" s="32" t="s">
        <v>15</v>
      </c>
      <c r="P1246" s="32" t="s">
        <v>15</v>
      </c>
      <c r="Q1246" s="32" t="s">
        <v>15</v>
      </c>
      <c r="R1246" s="32" t="s">
        <v>15</v>
      </c>
      <c r="S1246" s="32" t="s">
        <v>15</v>
      </c>
      <c r="T1246" s="6" t="s">
        <v>1338</v>
      </c>
      <c r="U1246" s="6" t="s">
        <v>204</v>
      </c>
    </row>
    <row r="1247" spans="1:21" s="42" customFormat="1" x14ac:dyDescent="0.2">
      <c r="A1247" s="4" t="s">
        <v>1347</v>
      </c>
      <c r="B1247" s="4" t="s">
        <v>146</v>
      </c>
      <c r="C1247" s="33" t="s">
        <v>15</v>
      </c>
      <c r="D1247" s="5">
        <v>9.3179999999999999E-3</v>
      </c>
      <c r="E1247" s="5">
        <f>VLOOKUP(A1247,[6]Sheet1!$C$2:$K$40,3,FALSE)</f>
        <v>4.7025999999999998E-2</v>
      </c>
      <c r="F1247" s="5">
        <f>VLOOKUP(A1247,[6]Sheet1!$C$2:$K$40,4,FALSE)</f>
        <v>2.9217E-2</v>
      </c>
      <c r="G1247" s="5">
        <f>VLOOKUP(A1247,[6]Sheet1!$C$2:$K$40,5,FALSE)</f>
        <v>2.1485000000000001E-2</v>
      </c>
      <c r="H1247" s="5">
        <f>VLOOKUP(A1247,[6]Sheet1!$C$2:$K$40,6,FALSE)</f>
        <v>4.6156000000000003E-2</v>
      </c>
      <c r="I1247" s="5">
        <f>VLOOKUP(A1247,[6]Sheet1!$C$2:$K$40,7,FALSE)</f>
        <v>1.6664000000000002E-2</v>
      </c>
      <c r="J1247" s="5">
        <v>0.355937</v>
      </c>
      <c r="K1247" s="5">
        <f>VLOOKUP(A1247,[6]Sheet1!$C$2:$K$40,9,FALSE)</f>
        <v>0.47744500000000001</v>
      </c>
      <c r="L1247" s="32" t="s">
        <v>15</v>
      </c>
      <c r="M1247" s="32" t="s">
        <v>15</v>
      </c>
      <c r="N1247" s="32" t="s">
        <v>15</v>
      </c>
      <c r="O1247" s="32" t="s">
        <v>60</v>
      </c>
      <c r="P1247" s="32" t="s">
        <v>15</v>
      </c>
      <c r="Q1247" s="32" t="s">
        <v>15</v>
      </c>
      <c r="R1247" s="32" t="s">
        <v>15</v>
      </c>
      <c r="S1247" s="32" t="s">
        <v>15</v>
      </c>
      <c r="T1247" s="6" t="s">
        <v>1340</v>
      </c>
      <c r="U1247" s="6" t="s">
        <v>204</v>
      </c>
    </row>
    <row r="1248" spans="1:21" s="42" customFormat="1" x14ac:dyDescent="0.2">
      <c r="A1248" s="4" t="s">
        <v>1348</v>
      </c>
      <c r="B1248" s="4" t="s">
        <v>146</v>
      </c>
      <c r="C1248" s="33" t="s">
        <v>15</v>
      </c>
      <c r="D1248" s="5">
        <v>5.7889999999999999E-3</v>
      </c>
      <c r="E1248" s="5">
        <f>VLOOKUP(A1248,[6]Sheet1!$C$2:$K$40,3,FALSE)</f>
        <v>0.102071</v>
      </c>
      <c r="F1248" s="5">
        <f>VLOOKUP(A1248,[6]Sheet1!$C$2:$K$40,4,FALSE)</f>
        <v>2.9360000000000001E-2</v>
      </c>
      <c r="G1248" s="5">
        <f>VLOOKUP(A1248,[6]Sheet1!$C$2:$K$40,5,FALSE)</f>
        <v>1.6164000000000001E-2</v>
      </c>
      <c r="H1248" s="5">
        <f>VLOOKUP(A1248,[6]Sheet1!$C$2:$K$40,6,FALSE)</f>
        <v>8.7476999999999999E-2</v>
      </c>
      <c r="I1248" s="5">
        <f>VLOOKUP(A1248,[6]Sheet1!$C$2:$K$40,7,FALSE)</f>
        <v>1.6806000000000001E-2</v>
      </c>
      <c r="J1248" s="5">
        <v>0.26549899999999999</v>
      </c>
      <c r="K1248" s="5">
        <f>VLOOKUP(A1248,[6]Sheet1!$C$2:$K$40,9,FALSE)</f>
        <v>0.49133399999999999</v>
      </c>
      <c r="L1248" s="32" t="s">
        <v>15</v>
      </c>
      <c r="M1248" s="32" t="s">
        <v>15</v>
      </c>
      <c r="N1248" s="32" t="s">
        <v>15</v>
      </c>
      <c r="O1248" s="32" t="s">
        <v>15</v>
      </c>
      <c r="P1248" s="32" t="s">
        <v>15</v>
      </c>
      <c r="Q1248" s="32" t="s">
        <v>15</v>
      </c>
      <c r="R1248" s="32" t="s">
        <v>15</v>
      </c>
      <c r="S1248" s="32" t="s">
        <v>15</v>
      </c>
      <c r="T1248" s="6" t="s">
        <v>1340</v>
      </c>
      <c r="U1248" s="6" t="s">
        <v>204</v>
      </c>
    </row>
    <row r="1249" spans="1:21" s="42" customFormat="1" x14ac:dyDescent="0.2">
      <c r="A1249" s="4" t="s">
        <v>1349</v>
      </c>
      <c r="B1249" s="4" t="s">
        <v>146</v>
      </c>
      <c r="C1249" s="33" t="s">
        <v>15</v>
      </c>
      <c r="D1249" s="5">
        <v>1.1429999999999999E-2</v>
      </c>
      <c r="E1249" s="5">
        <f>VLOOKUP(A1249,[6]Sheet1!$C$2:$K$40,3,FALSE)</f>
        <v>0.21788099999999999</v>
      </c>
      <c r="F1249" s="5">
        <f>VLOOKUP(A1249,[6]Sheet1!$C$2:$K$40,4,FALSE)</f>
        <v>2.9305999999999999E-2</v>
      </c>
      <c r="G1249" s="5">
        <f>VLOOKUP(A1249,[6]Sheet1!$C$2:$K$40,5,FALSE)</f>
        <v>2.7619999999999999E-2</v>
      </c>
      <c r="H1249" s="5">
        <f>VLOOKUP(A1249,[6]Sheet1!$C$2:$K$40,6,FALSE)</f>
        <v>0.26736399999999999</v>
      </c>
      <c r="I1249" s="5">
        <f>VLOOKUP(A1249,[6]Sheet1!$C$2:$K$40,7,FALSE)</f>
        <v>2.3181E-2</v>
      </c>
      <c r="J1249" s="5">
        <v>0.25469799999999998</v>
      </c>
      <c r="K1249" s="5">
        <f>VLOOKUP(A1249,[6]Sheet1!$C$2:$K$40,9,FALSE)</f>
        <v>0.47925000000000001</v>
      </c>
      <c r="L1249" s="32" t="s">
        <v>15</v>
      </c>
      <c r="M1249" s="32" t="s">
        <v>15</v>
      </c>
      <c r="N1249" s="32" t="s">
        <v>15</v>
      </c>
      <c r="O1249" s="32" t="s">
        <v>60</v>
      </c>
      <c r="P1249" s="32" t="s">
        <v>60</v>
      </c>
      <c r="Q1249" s="32" t="s">
        <v>60</v>
      </c>
      <c r="R1249" s="32" t="s">
        <v>15</v>
      </c>
      <c r="S1249" s="32" t="s">
        <v>15</v>
      </c>
      <c r="T1249" s="6" t="s">
        <v>1340</v>
      </c>
      <c r="U1249" s="6" t="s">
        <v>204</v>
      </c>
    </row>
    <row r="1250" spans="1:21" s="42" customFormat="1" x14ac:dyDescent="0.2">
      <c r="A1250" s="4" t="s">
        <v>1350</v>
      </c>
      <c r="B1250" s="4" t="s">
        <v>146</v>
      </c>
      <c r="C1250" s="33" t="s">
        <v>15</v>
      </c>
      <c r="D1250" s="5">
        <v>8.7609999999999997E-3</v>
      </c>
      <c r="E1250" s="5">
        <f>VLOOKUP(A1250,[6]Sheet1!$C$2:$K$40,3,FALSE)</f>
        <v>5.7324E-2</v>
      </c>
      <c r="F1250" s="5">
        <f>VLOOKUP(A1250,[6]Sheet1!$C$2:$K$40,4,FALSE)</f>
        <v>2.9309999999999999E-2</v>
      </c>
      <c r="G1250" s="5">
        <f>VLOOKUP(A1250,[6]Sheet1!$C$2:$K$40,5,FALSE)</f>
        <v>1.4311000000000001E-2</v>
      </c>
      <c r="H1250" s="5">
        <f>VLOOKUP(A1250,[6]Sheet1!$C$2:$K$40,6,FALSE)</f>
        <v>7.1488999999999997E-2</v>
      </c>
      <c r="I1250" s="5">
        <f>VLOOKUP(A1250,[6]Sheet1!$C$2:$K$40,7,FALSE)</f>
        <v>1.6730999999999999E-2</v>
      </c>
      <c r="J1250" s="5">
        <v>0.333486</v>
      </c>
      <c r="K1250" s="5">
        <f>VLOOKUP(A1250,[6]Sheet1!$C$2:$K$40,9,FALSE)</f>
        <v>0.494147</v>
      </c>
      <c r="L1250" s="32" t="s">
        <v>15</v>
      </c>
      <c r="M1250" s="32" t="s">
        <v>15</v>
      </c>
      <c r="N1250" s="32" t="s">
        <v>15</v>
      </c>
      <c r="O1250" s="32" t="s">
        <v>15</v>
      </c>
      <c r="P1250" s="32" t="s">
        <v>15</v>
      </c>
      <c r="Q1250" s="32" t="s">
        <v>15</v>
      </c>
      <c r="R1250" s="32" t="s">
        <v>15</v>
      </c>
      <c r="S1250" s="32" t="s">
        <v>15</v>
      </c>
      <c r="T1250" s="6" t="s">
        <v>1340</v>
      </c>
      <c r="U1250" s="6" t="s">
        <v>204</v>
      </c>
    </row>
    <row r="1251" spans="1:21" s="42" customFormat="1" x14ac:dyDescent="0.2">
      <c r="A1251" s="4" t="s">
        <v>1351</v>
      </c>
      <c r="B1251" s="4" t="s">
        <v>146</v>
      </c>
      <c r="C1251" s="33" t="s">
        <v>15</v>
      </c>
      <c r="D1251" s="5">
        <v>7.6090000000000003E-3</v>
      </c>
      <c r="E1251" s="5">
        <f>VLOOKUP(A1251,[6]Sheet1!$C$2:$K$40,3,FALSE)</f>
        <v>0.134774</v>
      </c>
      <c r="F1251" s="5">
        <f>VLOOKUP(A1251,[6]Sheet1!$C$2:$K$40,4,FALSE)</f>
        <v>2.9291000000000001E-2</v>
      </c>
      <c r="G1251" s="5">
        <f>VLOOKUP(A1251,[6]Sheet1!$C$2:$K$40,5,FALSE)</f>
        <v>2.1996999999999999E-2</v>
      </c>
      <c r="H1251" s="5">
        <f>VLOOKUP(A1251,[6]Sheet1!$C$2:$K$40,6,FALSE)</f>
        <v>0.15895100000000001</v>
      </c>
      <c r="I1251" s="5">
        <f>VLOOKUP(A1251,[6]Sheet1!$C$2:$K$40,7,FALSE)</f>
        <v>1.8176999999999999E-2</v>
      </c>
      <c r="J1251" s="5">
        <v>0.33483299999999999</v>
      </c>
      <c r="K1251" s="5">
        <f>VLOOKUP(A1251,[6]Sheet1!$C$2:$K$40,9,FALSE)</f>
        <v>0.47958299999999998</v>
      </c>
      <c r="L1251" s="32" t="s">
        <v>15</v>
      </c>
      <c r="M1251" s="32" t="s">
        <v>15</v>
      </c>
      <c r="N1251" s="32" t="s">
        <v>15</v>
      </c>
      <c r="O1251" s="32" t="s">
        <v>60</v>
      </c>
      <c r="P1251" s="32" t="s">
        <v>15</v>
      </c>
      <c r="Q1251" s="32" t="s">
        <v>15</v>
      </c>
      <c r="R1251" s="32" t="s">
        <v>15</v>
      </c>
      <c r="S1251" s="32" t="s">
        <v>15</v>
      </c>
      <c r="T1251" s="6" t="s">
        <v>1340</v>
      </c>
      <c r="U1251" s="6" t="s">
        <v>204</v>
      </c>
    </row>
    <row r="1252" spans="1:21" s="42" customFormat="1" x14ac:dyDescent="0.2">
      <c r="A1252" s="4" t="s">
        <v>1352</v>
      </c>
      <c r="B1252" s="4" t="s">
        <v>146</v>
      </c>
      <c r="C1252" s="33" t="s">
        <v>15</v>
      </c>
      <c r="D1252" s="5">
        <v>5.5110000000000003E-3</v>
      </c>
      <c r="E1252" s="5">
        <f>VLOOKUP(A1252,[6]Sheet1!$C$2:$K$40,3,FALSE)</f>
        <v>9.2117000000000004E-2</v>
      </c>
      <c r="F1252" s="5">
        <f>VLOOKUP(A1252,[6]Sheet1!$C$2:$K$40,4,FALSE)</f>
        <v>2.9384E-2</v>
      </c>
      <c r="G1252" s="5">
        <f>VLOOKUP(A1252,[6]Sheet1!$C$2:$K$40,5,FALSE)</f>
        <v>2.3380000000000001E-2</v>
      </c>
      <c r="H1252" s="5">
        <f>VLOOKUP(A1252,[6]Sheet1!$C$2:$K$40,6,FALSE)</f>
        <v>0.106448</v>
      </c>
      <c r="I1252" s="5">
        <f>VLOOKUP(A1252,[6]Sheet1!$C$2:$K$40,7,FALSE)</f>
        <v>1.7944000000000002E-2</v>
      </c>
      <c r="J1252" s="5">
        <v>0.37493700000000002</v>
      </c>
      <c r="K1252" s="5">
        <f>VLOOKUP(A1252,[6]Sheet1!$C$2:$K$40,9,FALSE)</f>
        <v>0.46962799999999999</v>
      </c>
      <c r="L1252" s="32" t="s">
        <v>15</v>
      </c>
      <c r="M1252" s="32" t="s">
        <v>15</v>
      </c>
      <c r="N1252" s="32" t="s">
        <v>15</v>
      </c>
      <c r="O1252" s="32" t="s">
        <v>60</v>
      </c>
      <c r="P1252" s="32" t="s">
        <v>15</v>
      </c>
      <c r="Q1252" s="32" t="s">
        <v>15</v>
      </c>
      <c r="R1252" s="32" t="s">
        <v>15</v>
      </c>
      <c r="S1252" s="32" t="s">
        <v>15</v>
      </c>
      <c r="T1252" s="6" t="s">
        <v>1340</v>
      </c>
      <c r="U1252" s="6" t="s">
        <v>204</v>
      </c>
    </row>
    <row r="1253" spans="1:21" s="42" customFormat="1" x14ac:dyDescent="0.2">
      <c r="A1253" s="4" t="s">
        <v>1353</v>
      </c>
      <c r="B1253" s="4" t="s">
        <v>146</v>
      </c>
      <c r="C1253" s="33" t="s">
        <v>60</v>
      </c>
      <c r="D1253" s="5">
        <v>0.2321</v>
      </c>
      <c r="E1253" s="5">
        <f>VLOOKUP(A1253,[6]Sheet1!$C$2:$K$40,3,FALSE)</f>
        <v>9.6539E-2</v>
      </c>
      <c r="F1253" s="5">
        <f>VLOOKUP(A1253,[6]Sheet1!$C$2:$K$40,4,FALSE)</f>
        <v>2.9332E-2</v>
      </c>
      <c r="G1253" s="5">
        <f>VLOOKUP(A1253,[6]Sheet1!$C$2:$K$40,5,FALSE)</f>
        <v>4.1008000000000003E-2</v>
      </c>
      <c r="H1253" s="5">
        <f>VLOOKUP(A1253,[6]Sheet1!$C$2:$K$40,6,FALSE)</f>
        <v>8.1626000000000004E-2</v>
      </c>
      <c r="I1253" s="5">
        <f>VLOOKUP(A1253,[6]Sheet1!$C$2:$K$40,7,FALSE)</f>
        <v>2.8032000000000001E-2</v>
      </c>
      <c r="J1253" s="5">
        <v>0.45994000000000002</v>
      </c>
      <c r="K1253" s="5">
        <f>VLOOKUP(A1253,[6]Sheet1!$C$2:$K$40,9,FALSE)</f>
        <v>0.45218599999999998</v>
      </c>
      <c r="L1253" s="32" t="s">
        <v>60</v>
      </c>
      <c r="M1253" s="32" t="s">
        <v>15</v>
      </c>
      <c r="N1253" s="32" t="s">
        <v>15</v>
      </c>
      <c r="O1253" s="32" t="s">
        <v>60</v>
      </c>
      <c r="P1253" s="32" t="s">
        <v>15</v>
      </c>
      <c r="Q1253" s="32" t="s">
        <v>60</v>
      </c>
      <c r="R1253" s="32" t="s">
        <v>15</v>
      </c>
      <c r="S1253" s="32" t="s">
        <v>15</v>
      </c>
      <c r="T1253" s="6" t="s">
        <v>1340</v>
      </c>
      <c r="U1253" s="6" t="s">
        <v>204</v>
      </c>
    </row>
    <row r="1254" spans="1:21" s="42" customFormat="1" x14ac:dyDescent="0.2">
      <c r="A1254" s="4" t="s">
        <v>1354</v>
      </c>
      <c r="B1254" s="4" t="s">
        <v>146</v>
      </c>
      <c r="C1254" s="33" t="s">
        <v>60</v>
      </c>
      <c r="D1254" s="5">
        <v>1.153E-2</v>
      </c>
      <c r="E1254" s="5">
        <f>VLOOKUP(A1254,[6]Sheet1!$C$2:$K$40,3,FALSE)</f>
        <v>0.25315700000000002</v>
      </c>
      <c r="F1254" s="5">
        <f>VLOOKUP(A1254,[6]Sheet1!$C$2:$K$40,4,FALSE)</f>
        <v>2.9307E-2</v>
      </c>
      <c r="G1254" s="5">
        <f>VLOOKUP(A1254,[6]Sheet1!$C$2:$K$40,5,FALSE)</f>
        <v>2.6946000000000001E-2</v>
      </c>
      <c r="H1254" s="5">
        <f>VLOOKUP(A1254,[6]Sheet1!$C$2:$K$40,6,FALSE)</f>
        <v>0.22484799999999999</v>
      </c>
      <c r="I1254" s="5">
        <f>VLOOKUP(A1254,[6]Sheet1!$C$2:$K$40,7,FALSE)</f>
        <v>2.0396000000000001E-2</v>
      </c>
      <c r="J1254" s="5">
        <v>0.64704099999999998</v>
      </c>
      <c r="K1254" s="5">
        <f>VLOOKUP(A1254,[6]Sheet1!$C$2:$K$40,9,FALSE)</f>
        <v>0.45263199999999998</v>
      </c>
      <c r="L1254" s="32" t="s">
        <v>15</v>
      </c>
      <c r="M1254" s="32" t="s">
        <v>60</v>
      </c>
      <c r="N1254" s="32" t="s">
        <v>15</v>
      </c>
      <c r="O1254" s="32" t="s">
        <v>60</v>
      </c>
      <c r="P1254" s="32" t="s">
        <v>60</v>
      </c>
      <c r="Q1254" s="32" t="s">
        <v>60</v>
      </c>
      <c r="R1254" s="32" t="s">
        <v>60</v>
      </c>
      <c r="S1254" s="32" t="s">
        <v>15</v>
      </c>
      <c r="T1254" s="6" t="s">
        <v>1338</v>
      </c>
      <c r="U1254" s="6" t="s">
        <v>204</v>
      </c>
    </row>
    <row r="1255" spans="1:21" s="42" customFormat="1" x14ac:dyDescent="0.2">
      <c r="A1255" s="4" t="s">
        <v>1355</v>
      </c>
      <c r="B1255" s="4" t="s">
        <v>146</v>
      </c>
      <c r="C1255" s="33" t="s">
        <v>60</v>
      </c>
      <c r="D1255" s="5">
        <v>9.9740000000000002E-3</v>
      </c>
      <c r="E1255" s="5">
        <f>VLOOKUP(A1255,[6]Sheet1!$C$2:$K$40,3,FALSE)</f>
        <v>5.7602E-2</v>
      </c>
      <c r="F1255" s="5">
        <f>VLOOKUP(A1255,[6]Sheet1!$C$2:$K$40,4,FALSE)</f>
        <v>2.9309999999999999E-2</v>
      </c>
      <c r="G1255" s="5">
        <f>VLOOKUP(A1255,[6]Sheet1!$C$2:$K$40,5,FALSE)</f>
        <v>1.8540000000000001E-2</v>
      </c>
      <c r="H1255" s="5">
        <f>VLOOKUP(A1255,[6]Sheet1!$C$2:$K$40,6,FALSE)</f>
        <v>2.6342000000000001E-2</v>
      </c>
      <c r="I1255" s="5">
        <f>VLOOKUP(A1255,[6]Sheet1!$C$2:$K$40,7,FALSE)</f>
        <v>1.9474000000000002E-2</v>
      </c>
      <c r="J1255" s="5">
        <v>0.39517400000000003</v>
      </c>
      <c r="K1255" s="5">
        <f>VLOOKUP(A1255,[6]Sheet1!$C$2:$K$40,9,FALSE)</f>
        <v>0.50049399999999999</v>
      </c>
      <c r="L1255" s="32" t="s">
        <v>15</v>
      </c>
      <c r="M1255" s="32" t="s">
        <v>15</v>
      </c>
      <c r="N1255" s="32" t="s">
        <v>15</v>
      </c>
      <c r="O1255" s="32" t="s">
        <v>15</v>
      </c>
      <c r="P1255" s="32" t="s">
        <v>15</v>
      </c>
      <c r="Q1255" s="32" t="s">
        <v>60</v>
      </c>
      <c r="R1255" s="32" t="s">
        <v>15</v>
      </c>
      <c r="S1255" s="32" t="s">
        <v>60</v>
      </c>
      <c r="T1255" s="6" t="s">
        <v>1340</v>
      </c>
      <c r="U1255" s="6" t="s">
        <v>204</v>
      </c>
    </row>
    <row r="1256" spans="1:21" s="42" customFormat="1" x14ac:dyDescent="0.2">
      <c r="A1256" s="4" t="s">
        <v>1356</v>
      </c>
      <c r="B1256" s="4" t="s">
        <v>146</v>
      </c>
      <c r="C1256" s="33" t="s">
        <v>60</v>
      </c>
      <c r="D1256" s="5">
        <v>1.392E-2</v>
      </c>
      <c r="E1256" s="5">
        <f>VLOOKUP(A1256,[6]Sheet1!$C$2:$K$40,3,FALSE)</f>
        <v>9.4400999999999999E-2</v>
      </c>
      <c r="F1256" s="5">
        <f>VLOOKUP(A1256,[6]Sheet1!$C$2:$K$40,4,FALSE)</f>
        <v>2.9340000000000001E-2</v>
      </c>
      <c r="G1256" s="5">
        <f>VLOOKUP(A1256,[6]Sheet1!$C$2:$K$40,5,FALSE)</f>
        <v>1.5317000000000001E-2</v>
      </c>
      <c r="H1256" s="5">
        <f>VLOOKUP(A1256,[6]Sheet1!$C$2:$K$40,6,FALSE)</f>
        <v>9.8892999999999995E-2</v>
      </c>
      <c r="I1256" s="5">
        <f>VLOOKUP(A1256,[6]Sheet1!$C$2:$K$40,7,FALSE)</f>
        <v>1.5716999999999998E-2</v>
      </c>
      <c r="J1256" s="5">
        <v>0.43439299999999997</v>
      </c>
      <c r="K1256" s="5">
        <f>VLOOKUP(A1256,[6]Sheet1!$C$2:$K$40,9,FALSE)</f>
        <v>0.48056900000000002</v>
      </c>
      <c r="L1256" s="32" t="s">
        <v>15</v>
      </c>
      <c r="M1256" s="32" t="s">
        <v>15</v>
      </c>
      <c r="N1256" s="32" t="s">
        <v>15</v>
      </c>
      <c r="O1256" s="32" t="s">
        <v>15</v>
      </c>
      <c r="P1256" s="32" t="s">
        <v>15</v>
      </c>
      <c r="Q1256" s="32" t="s">
        <v>15</v>
      </c>
      <c r="R1256" s="32" t="s">
        <v>15</v>
      </c>
      <c r="S1256" s="32" t="s">
        <v>15</v>
      </c>
      <c r="T1256" s="6" t="s">
        <v>1338</v>
      </c>
      <c r="U1256" s="6" t="s">
        <v>204</v>
      </c>
    </row>
    <row r="1257" spans="1:21" s="42" customFormat="1" x14ac:dyDescent="0.2">
      <c r="A1257" s="4" t="s">
        <v>1357</v>
      </c>
      <c r="B1257" s="4" t="s">
        <v>146</v>
      </c>
      <c r="C1257" s="33" t="s">
        <v>60</v>
      </c>
      <c r="D1257" s="5">
        <v>0.32979999999999998</v>
      </c>
      <c r="E1257" s="5">
        <f>VLOOKUP(A1257,[6]Sheet1!$C$2:$K$40,3,FALSE)</f>
        <v>7.2355000000000003E-2</v>
      </c>
      <c r="F1257" s="5">
        <f>VLOOKUP(A1257,[6]Sheet1!$C$2:$K$40,4,FALSE)</f>
        <v>2.9205999999999999E-2</v>
      </c>
      <c r="G1257" s="5">
        <f>VLOOKUP(A1257,[6]Sheet1!$C$2:$K$40,5,FALSE)</f>
        <v>4.0344999999999999E-2</v>
      </c>
      <c r="H1257" s="5">
        <f>VLOOKUP(A1257,[6]Sheet1!$C$2:$K$40,6,FALSE)</f>
        <v>4.4868999999999999E-2</v>
      </c>
      <c r="I1257" s="5">
        <f>VLOOKUP(A1257,[6]Sheet1!$C$2:$K$40,7,FALSE)</f>
        <v>2.8319E-2</v>
      </c>
      <c r="J1257" s="5">
        <v>0.42044300000000001</v>
      </c>
      <c r="K1257" s="5">
        <f>VLOOKUP(A1257,[6]Sheet1!$C$2:$K$40,9,FALSE)</f>
        <v>0.45730700000000002</v>
      </c>
      <c r="L1257" s="32" t="s">
        <v>60</v>
      </c>
      <c r="M1257" s="32" t="s">
        <v>15</v>
      </c>
      <c r="N1257" s="32" t="s">
        <v>15</v>
      </c>
      <c r="O1257" s="32" t="s">
        <v>60</v>
      </c>
      <c r="P1257" s="32" t="s">
        <v>15</v>
      </c>
      <c r="Q1257" s="32" t="s">
        <v>60</v>
      </c>
      <c r="R1257" s="32" t="s">
        <v>15</v>
      </c>
      <c r="S1257" s="32" t="s">
        <v>15</v>
      </c>
      <c r="T1257" s="6" t="s">
        <v>1338</v>
      </c>
      <c r="U1257" s="6" t="s">
        <v>204</v>
      </c>
    </row>
    <row r="1258" spans="1:21" s="42" customFormat="1" x14ac:dyDescent="0.2">
      <c r="A1258" s="4" t="s">
        <v>1358</v>
      </c>
      <c r="B1258" s="4" t="s">
        <v>146</v>
      </c>
      <c r="C1258" s="33" t="s">
        <v>60</v>
      </c>
      <c r="D1258" s="5">
        <v>1.0449999999999999E-2</v>
      </c>
      <c r="E1258" s="5">
        <f>VLOOKUP(A1258,[6]Sheet1!$C$2:$K$40,3,FALSE)</f>
        <v>6.7157999999999995E-2</v>
      </c>
      <c r="F1258" s="5">
        <f>VLOOKUP(A1258,[6]Sheet1!$C$2:$K$40,4,FALSE)</f>
        <v>2.9203E-2</v>
      </c>
      <c r="G1258" s="5">
        <f>VLOOKUP(A1258,[6]Sheet1!$C$2:$K$40,5,FALSE)</f>
        <v>1.5051999999999999E-2</v>
      </c>
      <c r="H1258" s="5">
        <f>VLOOKUP(A1258,[6]Sheet1!$C$2:$K$40,6,FALSE)</f>
        <v>5.8012000000000001E-2</v>
      </c>
      <c r="I1258" s="5">
        <f>VLOOKUP(A1258,[6]Sheet1!$C$2:$K$40,7,FALSE)</f>
        <v>1.5613E-2</v>
      </c>
      <c r="J1258" s="5">
        <v>0.302062</v>
      </c>
      <c r="K1258" s="5">
        <f>VLOOKUP(A1258,[6]Sheet1!$C$2:$K$40,9,FALSE)</f>
        <v>0.498334</v>
      </c>
      <c r="L1258" s="32" t="s">
        <v>15</v>
      </c>
      <c r="M1258" s="32" t="s">
        <v>15</v>
      </c>
      <c r="N1258" s="32" t="s">
        <v>15</v>
      </c>
      <c r="O1258" s="32" t="s">
        <v>15</v>
      </c>
      <c r="P1258" s="32" t="s">
        <v>15</v>
      </c>
      <c r="Q1258" s="32" t="s">
        <v>15</v>
      </c>
      <c r="R1258" s="32" t="s">
        <v>15</v>
      </c>
      <c r="S1258" s="32" t="s">
        <v>15</v>
      </c>
      <c r="T1258" s="6" t="s">
        <v>1338</v>
      </c>
      <c r="U1258" s="6" t="s">
        <v>204</v>
      </c>
    </row>
    <row r="1259" spans="1:21" s="42" customFormat="1" x14ac:dyDescent="0.2">
      <c r="A1259" s="4" t="s">
        <v>1359</v>
      </c>
      <c r="B1259" s="4" t="s">
        <v>192</v>
      </c>
      <c r="C1259" s="33" t="s">
        <v>15</v>
      </c>
      <c r="D1259" s="5">
        <v>7.0559999999999998E-3</v>
      </c>
      <c r="E1259" s="5">
        <f>VLOOKUP(A1259,[6]Sheet1!$C$2:$K$40,3,FALSE)</f>
        <v>6.6903000000000004E-2</v>
      </c>
      <c r="F1259" s="5">
        <f>VLOOKUP(A1259,[6]Sheet1!$C$2:$K$40,4,FALSE)</f>
        <v>2.9276E-2</v>
      </c>
      <c r="G1259" s="5">
        <f>VLOOKUP(A1259,[6]Sheet1!$C$2:$K$40,5,FALSE)</f>
        <v>2.0671999999999999E-2</v>
      </c>
      <c r="H1259" s="5">
        <f>VLOOKUP(A1259,[6]Sheet1!$C$2:$K$40,6,FALSE)</f>
        <v>3.8365999999999997E-2</v>
      </c>
      <c r="I1259" s="5">
        <f>VLOOKUP(A1259,[6]Sheet1!$C$2:$K$40,7,FALSE)</f>
        <v>1.7009E-2</v>
      </c>
      <c r="J1259" s="5">
        <v>0.34971000000000002</v>
      </c>
      <c r="K1259" s="5">
        <f>VLOOKUP(A1259,[6]Sheet1!$C$2:$K$40,9,FALSE)</f>
        <v>0.47939599999999999</v>
      </c>
      <c r="L1259" s="32" t="s">
        <v>15</v>
      </c>
      <c r="M1259" s="32" t="s">
        <v>15</v>
      </c>
      <c r="N1259" s="32" t="s">
        <v>15</v>
      </c>
      <c r="O1259" s="32" t="s">
        <v>60</v>
      </c>
      <c r="P1259" s="32" t="s">
        <v>15</v>
      </c>
      <c r="Q1259" s="32" t="s">
        <v>15</v>
      </c>
      <c r="R1259" s="32" t="s">
        <v>15</v>
      </c>
      <c r="S1259" s="32" t="s">
        <v>15</v>
      </c>
      <c r="T1259" s="6" t="s">
        <v>1340</v>
      </c>
      <c r="U1259" s="6" t="s">
        <v>204</v>
      </c>
    </row>
    <row r="1260" spans="1:21" s="42" customFormat="1" x14ac:dyDescent="0.2">
      <c r="A1260" s="4" t="s">
        <v>1360</v>
      </c>
      <c r="B1260" s="4" t="s">
        <v>192</v>
      </c>
      <c r="C1260" s="33" t="s">
        <v>15</v>
      </c>
      <c r="D1260" s="5">
        <v>1.26E-2</v>
      </c>
      <c r="E1260" s="5">
        <f>VLOOKUP(A1260,[6]Sheet1!$C$2:$K$40,3,FALSE)</f>
        <v>5.6701000000000001E-2</v>
      </c>
      <c r="F1260" s="5">
        <f>VLOOKUP(A1260,[6]Sheet1!$C$2:$K$40,4,FALSE)</f>
        <v>2.9312999999999999E-2</v>
      </c>
      <c r="G1260" s="5">
        <f>VLOOKUP(A1260,[6]Sheet1!$C$2:$K$40,5,FALSE)</f>
        <v>1.3875999999999999E-2</v>
      </c>
      <c r="H1260" s="5">
        <f>VLOOKUP(A1260,[6]Sheet1!$C$2:$K$40,6,FALSE)</f>
        <v>6.3119999999999996E-2</v>
      </c>
      <c r="I1260" s="5">
        <f>VLOOKUP(A1260,[6]Sheet1!$C$2:$K$40,7,FALSE)</f>
        <v>1.5814000000000002E-2</v>
      </c>
      <c r="J1260" s="5">
        <v>0.32730700000000001</v>
      </c>
      <c r="K1260" s="5">
        <f>VLOOKUP(A1260,[6]Sheet1!$C$2:$K$40,9,FALSE)</f>
        <v>0.491504</v>
      </c>
      <c r="L1260" s="32" t="s">
        <v>15</v>
      </c>
      <c r="M1260" s="32" t="s">
        <v>15</v>
      </c>
      <c r="N1260" s="32" t="s">
        <v>15</v>
      </c>
      <c r="O1260" s="32" t="s">
        <v>15</v>
      </c>
      <c r="P1260" s="32" t="s">
        <v>15</v>
      </c>
      <c r="Q1260" s="32" t="s">
        <v>15</v>
      </c>
      <c r="R1260" s="32" t="s">
        <v>15</v>
      </c>
      <c r="S1260" s="32" t="s">
        <v>15</v>
      </c>
      <c r="T1260" s="6" t="s">
        <v>1340</v>
      </c>
      <c r="U1260" s="6" t="s">
        <v>204</v>
      </c>
    </row>
    <row r="1261" spans="1:21" s="42" customFormat="1" x14ac:dyDescent="0.2">
      <c r="A1261" s="4" t="s">
        <v>1361</v>
      </c>
      <c r="B1261" s="4" t="s">
        <v>192</v>
      </c>
      <c r="C1261" s="33" t="s">
        <v>15</v>
      </c>
      <c r="D1261" s="5">
        <v>1.065E-2</v>
      </c>
      <c r="E1261" s="5">
        <f>VLOOKUP(A1261,[6]Sheet1!$C$2:$K$40,3,FALSE)</f>
        <v>6.3208E-2</v>
      </c>
      <c r="F1261" s="5">
        <f>VLOOKUP(A1261,[6]Sheet1!$C$2:$K$40,4,FALSE)</f>
        <v>2.9401E-2</v>
      </c>
      <c r="G1261" s="5">
        <f>VLOOKUP(A1261,[6]Sheet1!$C$2:$K$40,5,FALSE)</f>
        <v>2.2030000000000001E-2</v>
      </c>
      <c r="H1261" s="5">
        <f>VLOOKUP(A1261,[6]Sheet1!$C$2:$K$40,6,FALSE)</f>
        <v>6.8065000000000001E-2</v>
      </c>
      <c r="I1261" s="5">
        <f>VLOOKUP(A1261,[6]Sheet1!$C$2:$K$40,7,FALSE)</f>
        <v>1.5537E-2</v>
      </c>
      <c r="J1261" s="5">
        <v>0.34091900000000003</v>
      </c>
      <c r="K1261" s="5">
        <f>VLOOKUP(A1261,[6]Sheet1!$C$2:$K$40,9,FALSE)</f>
        <v>0.47387800000000002</v>
      </c>
      <c r="L1261" s="32" t="s">
        <v>15</v>
      </c>
      <c r="M1261" s="32" t="s">
        <v>15</v>
      </c>
      <c r="N1261" s="32" t="s">
        <v>15</v>
      </c>
      <c r="O1261" s="32" t="s">
        <v>60</v>
      </c>
      <c r="P1261" s="32" t="s">
        <v>15</v>
      </c>
      <c r="Q1261" s="32" t="s">
        <v>15</v>
      </c>
      <c r="R1261" s="32" t="s">
        <v>15</v>
      </c>
      <c r="S1261" s="32" t="s">
        <v>15</v>
      </c>
      <c r="T1261" s="6" t="s">
        <v>1340</v>
      </c>
      <c r="U1261" s="6" t="s">
        <v>204</v>
      </c>
    </row>
    <row r="1262" spans="1:21" s="42" customFormat="1" x14ac:dyDescent="0.2">
      <c r="A1262" s="4" t="s">
        <v>1362</v>
      </c>
      <c r="B1262" s="4" t="s">
        <v>192</v>
      </c>
      <c r="C1262" s="33" t="s">
        <v>15</v>
      </c>
      <c r="D1262" s="5">
        <v>6.3379999999999999E-3</v>
      </c>
      <c r="E1262" s="5">
        <f>VLOOKUP(A1262,[6]Sheet1!$C$2:$K$40,3,FALSE)</f>
        <v>5.3474000000000001E-2</v>
      </c>
      <c r="F1262" s="5">
        <f>VLOOKUP(A1262,[6]Sheet1!$C$2:$K$40,4,FALSE)</f>
        <v>2.9329999999999998E-2</v>
      </c>
      <c r="G1262" s="5">
        <f>VLOOKUP(A1262,[6]Sheet1!$C$2:$K$40,5,FALSE)</f>
        <v>1.3572000000000001E-2</v>
      </c>
      <c r="H1262" s="5">
        <f>VLOOKUP(A1262,[6]Sheet1!$C$2:$K$40,6,FALSE)</f>
        <v>6.1189E-2</v>
      </c>
      <c r="I1262" s="5">
        <f>VLOOKUP(A1262,[6]Sheet1!$C$2:$K$40,7,FALSE)</f>
        <v>1.3597E-2</v>
      </c>
      <c r="J1262" s="5">
        <v>0.37684000000000001</v>
      </c>
      <c r="K1262" s="5">
        <f>VLOOKUP(A1262,[6]Sheet1!$C$2:$K$40,9,FALSE)</f>
        <v>0.48848200000000003</v>
      </c>
      <c r="L1262" s="32" t="s">
        <v>15</v>
      </c>
      <c r="M1262" s="32" t="s">
        <v>15</v>
      </c>
      <c r="N1262" s="32" t="s">
        <v>15</v>
      </c>
      <c r="O1262" s="32" t="s">
        <v>15</v>
      </c>
      <c r="P1262" s="32" t="s">
        <v>15</v>
      </c>
      <c r="Q1262" s="32" t="s">
        <v>15</v>
      </c>
      <c r="R1262" s="32" t="s">
        <v>15</v>
      </c>
      <c r="S1262" s="32" t="s">
        <v>15</v>
      </c>
      <c r="T1262" s="6" t="s">
        <v>1340</v>
      </c>
      <c r="U1262" s="6" t="s">
        <v>204</v>
      </c>
    </row>
    <row r="1263" spans="1:21" s="42" customFormat="1" x14ac:dyDescent="0.2">
      <c r="A1263" s="4" t="s">
        <v>1363</v>
      </c>
      <c r="B1263" s="4" t="s">
        <v>192</v>
      </c>
      <c r="C1263" s="33" t="s">
        <v>15</v>
      </c>
      <c r="D1263" s="5">
        <v>9.9640000000000006E-3</v>
      </c>
      <c r="E1263" s="5">
        <f>VLOOKUP(A1263,[6]Sheet1!$C$2:$K$40,3,FALSE)</f>
        <v>0.158581</v>
      </c>
      <c r="F1263" s="5">
        <f>VLOOKUP(A1263,[6]Sheet1!$C$2:$K$40,4,FALSE)</f>
        <v>2.9325E-2</v>
      </c>
      <c r="G1263" s="5">
        <f>VLOOKUP(A1263,[6]Sheet1!$C$2:$K$40,5,FALSE)</f>
        <v>3.0752000000000002E-2</v>
      </c>
      <c r="H1263" s="5">
        <f>VLOOKUP(A1263,[6]Sheet1!$C$2:$K$40,6,FALSE)</f>
        <v>0.162804</v>
      </c>
      <c r="I1263" s="5">
        <f>VLOOKUP(A1263,[6]Sheet1!$C$2:$K$40,7,FALSE)</f>
        <v>1.8835000000000001E-2</v>
      </c>
      <c r="J1263" s="5">
        <v>0.52373999999999998</v>
      </c>
      <c r="K1263" s="5">
        <f>VLOOKUP(A1263,[6]Sheet1!$C$2:$K$40,9,FALSE)</f>
        <v>0.45158999999999999</v>
      </c>
      <c r="L1263" s="32" t="s">
        <v>15</v>
      </c>
      <c r="M1263" s="32" t="s">
        <v>15</v>
      </c>
      <c r="N1263" s="32" t="s">
        <v>15</v>
      </c>
      <c r="O1263" s="32" t="s">
        <v>60</v>
      </c>
      <c r="P1263" s="32" t="s">
        <v>15</v>
      </c>
      <c r="Q1263" s="32" t="s">
        <v>15</v>
      </c>
      <c r="R1263" s="32" t="s">
        <v>60</v>
      </c>
      <c r="S1263" s="32" t="s">
        <v>15</v>
      </c>
      <c r="T1263" s="6" t="s">
        <v>1338</v>
      </c>
      <c r="U1263" s="6" t="s">
        <v>204</v>
      </c>
    </row>
    <row r="1264" spans="1:21" s="42" customFormat="1" x14ac:dyDescent="0.2">
      <c r="A1264" s="4" t="s">
        <v>1364</v>
      </c>
      <c r="B1264" s="4" t="s">
        <v>192</v>
      </c>
      <c r="C1264" s="33" t="s">
        <v>60</v>
      </c>
      <c r="D1264" s="5">
        <v>2.5530000000000001E-2</v>
      </c>
      <c r="E1264" s="5">
        <f>VLOOKUP(A1264,[6]Sheet1!$C$2:$K$40,3,FALSE)</f>
        <v>0.119356</v>
      </c>
      <c r="F1264" s="5">
        <f>VLOOKUP(A1264,[6]Sheet1!$C$2:$K$40,4,FALSE)</f>
        <v>2.9267999999999999E-2</v>
      </c>
      <c r="G1264" s="5">
        <f>VLOOKUP(A1264,[6]Sheet1!$C$2:$K$40,5,FALSE)</f>
        <v>2.1794000000000001E-2</v>
      </c>
      <c r="H1264" s="5">
        <f>VLOOKUP(A1264,[6]Sheet1!$C$2:$K$40,6,FALSE)</f>
        <v>0.126279</v>
      </c>
      <c r="I1264" s="5">
        <f>VLOOKUP(A1264,[6]Sheet1!$C$2:$K$40,7,FALSE)</f>
        <v>1.4352999999999999E-2</v>
      </c>
      <c r="J1264" s="5">
        <v>0.49266399999999999</v>
      </c>
      <c r="K1264" s="5">
        <f>VLOOKUP(A1264,[6]Sheet1!$C$2:$K$40,9,FALSE)</f>
        <v>0.46306000000000003</v>
      </c>
      <c r="L1264" s="32" t="s">
        <v>60</v>
      </c>
      <c r="M1264" s="32" t="s">
        <v>15</v>
      </c>
      <c r="N1264" s="32" t="s">
        <v>15</v>
      </c>
      <c r="O1264" s="32" t="s">
        <v>60</v>
      </c>
      <c r="P1264" s="32" t="s">
        <v>15</v>
      </c>
      <c r="Q1264" s="32" t="s">
        <v>15</v>
      </c>
      <c r="R1264" s="32" t="s">
        <v>15</v>
      </c>
      <c r="S1264" s="32" t="s">
        <v>15</v>
      </c>
      <c r="T1264" s="6" t="s">
        <v>1338</v>
      </c>
      <c r="U1264" s="6" t="s">
        <v>204</v>
      </c>
    </row>
    <row r="1265" spans="1:21" s="42" customFormat="1" x14ac:dyDescent="0.2">
      <c r="A1265" s="4" t="s">
        <v>1365</v>
      </c>
      <c r="B1265" s="4" t="s">
        <v>192</v>
      </c>
      <c r="C1265" s="33" t="s">
        <v>15</v>
      </c>
      <c r="D1265" s="5">
        <v>8.6490000000000004E-3</v>
      </c>
      <c r="E1265" s="5">
        <f>VLOOKUP(A1265,[6]Sheet1!$C$2:$K$40,3,FALSE)</f>
        <v>0.23840500000000001</v>
      </c>
      <c r="F1265" s="5">
        <f>VLOOKUP(A1265,[6]Sheet1!$C$2:$K$40,4,FALSE)</f>
        <v>2.9395000000000001E-2</v>
      </c>
      <c r="G1265" s="5">
        <f>VLOOKUP(A1265,[6]Sheet1!$C$2:$K$40,5,FALSE)</f>
        <v>2.7786999999999999E-2</v>
      </c>
      <c r="H1265" s="5">
        <f>VLOOKUP(A1265,[6]Sheet1!$C$2:$K$40,6,FALSE)</f>
        <v>0.22722600000000001</v>
      </c>
      <c r="I1265" s="5">
        <f>VLOOKUP(A1265,[6]Sheet1!$C$2:$K$40,7,FALSE)</f>
        <v>1.9694E-2</v>
      </c>
      <c r="J1265" s="5">
        <v>0.63318099999999999</v>
      </c>
      <c r="K1265" s="5">
        <f>VLOOKUP(A1265,[6]Sheet1!$C$2:$K$40,9,FALSE)</f>
        <v>0.450824</v>
      </c>
      <c r="L1265" s="32" t="s">
        <v>15</v>
      </c>
      <c r="M1265" s="32" t="s">
        <v>60</v>
      </c>
      <c r="N1265" s="32" t="s">
        <v>15</v>
      </c>
      <c r="O1265" s="32" t="s">
        <v>60</v>
      </c>
      <c r="P1265" s="32" t="s">
        <v>60</v>
      </c>
      <c r="Q1265" s="32" t="s">
        <v>60</v>
      </c>
      <c r="R1265" s="32" t="s">
        <v>60</v>
      </c>
      <c r="S1265" s="32" t="s">
        <v>15</v>
      </c>
      <c r="T1265" s="6" t="s">
        <v>1340</v>
      </c>
      <c r="U1265" s="6" t="s">
        <v>204</v>
      </c>
    </row>
    <row r="1266" spans="1:21" s="42" customFormat="1" x14ac:dyDescent="0.2">
      <c r="A1266" s="4" t="s">
        <v>1366</v>
      </c>
      <c r="B1266" s="4" t="s">
        <v>192</v>
      </c>
      <c r="C1266" s="33" t="s">
        <v>60</v>
      </c>
      <c r="D1266" s="5">
        <v>1.086E-2</v>
      </c>
      <c r="E1266" s="5">
        <f>VLOOKUP(A1266,[6]Sheet1!$C$2:$K$40,3,FALSE)</f>
        <v>3.7705000000000002E-2</v>
      </c>
      <c r="F1266" s="5">
        <f>VLOOKUP(A1266,[6]Sheet1!$C$2:$K$40,4,FALSE)</f>
        <v>2.9245E-2</v>
      </c>
      <c r="G1266" s="5">
        <f>VLOOKUP(A1266,[6]Sheet1!$C$2:$K$40,5,FALSE)</f>
        <v>1.504E-2</v>
      </c>
      <c r="H1266" s="5">
        <f>VLOOKUP(A1266,[6]Sheet1!$C$2:$K$40,6,FALSE)</f>
        <v>1.4995E-2</v>
      </c>
      <c r="I1266" s="5">
        <f>VLOOKUP(A1266,[6]Sheet1!$C$2:$K$40,7,FALSE)</f>
        <v>1.7635999999999999E-2</v>
      </c>
      <c r="J1266" s="5">
        <v>0.393675</v>
      </c>
      <c r="K1266" s="5">
        <f>VLOOKUP(A1266,[6]Sheet1!$C$2:$K$40,9,FALSE)</f>
        <v>0.48835600000000001</v>
      </c>
      <c r="L1266" s="32" t="s">
        <v>15</v>
      </c>
      <c r="M1266" s="32" t="s">
        <v>15</v>
      </c>
      <c r="N1266" s="32" t="s">
        <v>15</v>
      </c>
      <c r="O1266" s="32" t="s">
        <v>15</v>
      </c>
      <c r="P1266" s="32" t="s">
        <v>15</v>
      </c>
      <c r="Q1266" s="32" t="s">
        <v>15</v>
      </c>
      <c r="R1266" s="32" t="s">
        <v>15</v>
      </c>
      <c r="S1266" s="32" t="s">
        <v>15</v>
      </c>
      <c r="T1266" s="6" t="s">
        <v>1338</v>
      </c>
      <c r="U1266" s="6" t="s">
        <v>204</v>
      </c>
    </row>
    <row r="1267" spans="1:21" s="42" customFormat="1" x14ac:dyDescent="0.2">
      <c r="A1267" s="4" t="s">
        <v>1367</v>
      </c>
      <c r="B1267" s="4" t="s">
        <v>192</v>
      </c>
      <c r="C1267" s="33" t="s">
        <v>15</v>
      </c>
      <c r="D1267" s="5">
        <v>1.193E-2</v>
      </c>
      <c r="E1267" s="5">
        <f>VLOOKUP(A1267,[6]Sheet1!$C$2:$K$40,3,FALSE)</f>
        <v>0.33358199999999999</v>
      </c>
      <c r="F1267" s="5">
        <f>VLOOKUP(A1267,[6]Sheet1!$C$2:$K$40,4,FALSE)</f>
        <v>2.9422E-2</v>
      </c>
      <c r="G1267" s="5">
        <f>VLOOKUP(A1267,[6]Sheet1!$C$2:$K$40,5,FALSE)</f>
        <v>2.9918E-2</v>
      </c>
      <c r="H1267" s="5">
        <f>VLOOKUP(A1267,[6]Sheet1!$C$2:$K$40,6,FALSE)</f>
        <v>0.24876100000000001</v>
      </c>
      <c r="I1267" s="5">
        <f>VLOOKUP(A1267,[6]Sheet1!$C$2:$K$40,7,FALSE)</f>
        <v>2.3413E-2</v>
      </c>
      <c r="J1267" s="5">
        <v>0.706847</v>
      </c>
      <c r="K1267" s="5">
        <f>VLOOKUP(A1267,[6]Sheet1!$C$2:$K$40,9,FALSE)</f>
        <v>0.44710100000000003</v>
      </c>
      <c r="L1267" s="32" t="s">
        <v>15</v>
      </c>
      <c r="M1267" s="32" t="s">
        <v>60</v>
      </c>
      <c r="N1267" s="32" t="s">
        <v>15</v>
      </c>
      <c r="O1267" s="32" t="s">
        <v>60</v>
      </c>
      <c r="P1267" s="32" t="s">
        <v>60</v>
      </c>
      <c r="Q1267" s="32" t="s">
        <v>60</v>
      </c>
      <c r="R1267" s="32" t="s">
        <v>60</v>
      </c>
      <c r="S1267" s="32" t="s">
        <v>15</v>
      </c>
      <c r="T1267" s="6" t="s">
        <v>1340</v>
      </c>
      <c r="U1267" s="6" t="s">
        <v>204</v>
      </c>
    </row>
    <row r="1268" spans="1:21" s="42" customFormat="1" x14ac:dyDescent="0.2">
      <c r="A1268" s="4" t="s">
        <v>1368</v>
      </c>
      <c r="B1268" s="4" t="s">
        <v>192</v>
      </c>
      <c r="C1268" s="33" t="s">
        <v>15</v>
      </c>
      <c r="D1268" s="5">
        <v>5.1219999999999998E-3</v>
      </c>
      <c r="E1268" s="5">
        <f>VLOOKUP(A1268,[6]Sheet1!$C$2:$K$40,3,FALSE)</f>
        <v>6.5203999999999998E-2</v>
      </c>
      <c r="F1268" s="5">
        <f>VLOOKUP(A1268,[6]Sheet1!$C$2:$K$40,4,FALSE)</f>
        <v>2.9256000000000001E-2</v>
      </c>
      <c r="G1268" s="5">
        <f>VLOOKUP(A1268,[6]Sheet1!$C$2:$K$40,5,FALSE)</f>
        <v>1.4447E-2</v>
      </c>
      <c r="H1268" s="5">
        <f>VLOOKUP(A1268,[6]Sheet1!$C$2:$K$40,6,FALSE)</f>
        <v>6.7164000000000001E-2</v>
      </c>
      <c r="I1268" s="5">
        <f>VLOOKUP(A1268,[6]Sheet1!$C$2:$K$40,7,FALSE)</f>
        <v>1.5544000000000001E-2</v>
      </c>
      <c r="J1268" s="5">
        <v>0.33427600000000002</v>
      </c>
      <c r="K1268" s="5">
        <f>VLOOKUP(A1268,[6]Sheet1!$C$2:$K$40,9,FALSE)</f>
        <v>0.490427</v>
      </c>
      <c r="L1268" s="32" t="s">
        <v>15</v>
      </c>
      <c r="M1268" s="32" t="s">
        <v>15</v>
      </c>
      <c r="N1268" s="32" t="s">
        <v>15</v>
      </c>
      <c r="O1268" s="32" t="s">
        <v>15</v>
      </c>
      <c r="P1268" s="32" t="s">
        <v>15</v>
      </c>
      <c r="Q1268" s="32" t="s">
        <v>15</v>
      </c>
      <c r="R1268" s="32" t="s">
        <v>15</v>
      </c>
      <c r="S1268" s="32" t="s">
        <v>15</v>
      </c>
      <c r="T1268" s="6" t="s">
        <v>1340</v>
      </c>
      <c r="U1268" s="6" t="s">
        <v>204</v>
      </c>
    </row>
    <row r="1269" spans="1:21" s="42" customFormat="1" x14ac:dyDescent="0.2">
      <c r="A1269" s="4" t="s">
        <v>1369</v>
      </c>
      <c r="B1269" s="4" t="s">
        <v>192</v>
      </c>
      <c r="C1269" s="33" t="s">
        <v>15</v>
      </c>
      <c r="D1269" s="5">
        <v>1.5599999999999999E-2</v>
      </c>
      <c r="E1269" s="5">
        <f>VLOOKUP(A1269,[6]Sheet1!$C$2:$K$40,3,FALSE)</f>
        <v>5.0585999999999999E-2</v>
      </c>
      <c r="F1269" s="5">
        <f>VLOOKUP(A1269,[6]Sheet1!$C$2:$K$40,4,FALSE)</f>
        <v>2.9264999999999999E-2</v>
      </c>
      <c r="G1269" s="5">
        <f>VLOOKUP(A1269,[6]Sheet1!$C$2:$K$40,5,FALSE)</f>
        <v>1.3691999999999999E-2</v>
      </c>
      <c r="H1269" s="5">
        <f>VLOOKUP(A1269,[6]Sheet1!$C$2:$K$40,6,FALSE)</f>
        <v>4.9713E-2</v>
      </c>
      <c r="I1269" s="5">
        <f>VLOOKUP(A1269,[6]Sheet1!$C$2:$K$40,7,FALSE)</f>
        <v>1.5805E-2</v>
      </c>
      <c r="J1269" s="5">
        <v>0.34126000000000001</v>
      </c>
      <c r="K1269" s="5">
        <f>VLOOKUP(A1269,[6]Sheet1!$C$2:$K$40,9,FALSE)</f>
        <v>0.49010500000000001</v>
      </c>
      <c r="L1269" s="32" t="s">
        <v>15</v>
      </c>
      <c r="M1269" s="32" t="s">
        <v>15</v>
      </c>
      <c r="N1269" s="32" t="s">
        <v>15</v>
      </c>
      <c r="O1269" s="32" t="s">
        <v>15</v>
      </c>
      <c r="P1269" s="32" t="s">
        <v>15</v>
      </c>
      <c r="Q1269" s="32" t="s">
        <v>15</v>
      </c>
      <c r="R1269" s="32" t="s">
        <v>15</v>
      </c>
      <c r="S1269" s="32" t="s">
        <v>15</v>
      </c>
      <c r="T1269" s="6" t="s">
        <v>1338</v>
      </c>
      <c r="U1269" s="6" t="s">
        <v>204</v>
      </c>
    </row>
    <row r="1270" spans="1:21" s="42" customFormat="1" x14ac:dyDescent="0.2">
      <c r="A1270" s="4" t="s">
        <v>1370</v>
      </c>
      <c r="B1270" s="4" t="s">
        <v>192</v>
      </c>
      <c r="C1270" s="33" t="s">
        <v>15</v>
      </c>
      <c r="D1270" s="5">
        <v>9.9570000000000006E-3</v>
      </c>
      <c r="E1270" s="5">
        <f>VLOOKUP(A1270,[6]Sheet1!$C$2:$K$40,3,FALSE)</f>
        <v>4.1556999999999997E-2</v>
      </c>
      <c r="F1270" s="5">
        <f>VLOOKUP(A1270,[6]Sheet1!$C$2:$K$40,4,FALSE)</f>
        <v>2.9288999999999999E-2</v>
      </c>
      <c r="G1270" s="5">
        <f>VLOOKUP(A1270,[6]Sheet1!$C$2:$K$40,5,FALSE)</f>
        <v>1.3798E-2</v>
      </c>
      <c r="H1270" s="5">
        <f>VLOOKUP(A1270,[6]Sheet1!$C$2:$K$40,6,FALSE)</f>
        <v>3.8862000000000001E-2</v>
      </c>
      <c r="I1270" s="5">
        <f>VLOOKUP(A1270,[6]Sheet1!$C$2:$K$40,7,FALSE)</f>
        <v>1.2898E-2</v>
      </c>
      <c r="J1270" s="5">
        <v>0.40376400000000001</v>
      </c>
      <c r="K1270" s="5">
        <f>VLOOKUP(A1270,[6]Sheet1!$C$2:$K$40,9,FALSE)</f>
        <v>0.48374699999999998</v>
      </c>
      <c r="L1270" s="32" t="s">
        <v>15</v>
      </c>
      <c r="M1270" s="32" t="s">
        <v>15</v>
      </c>
      <c r="N1270" s="32" t="s">
        <v>15</v>
      </c>
      <c r="O1270" s="32" t="s">
        <v>15</v>
      </c>
      <c r="P1270" s="32" t="s">
        <v>15</v>
      </c>
      <c r="Q1270" s="32" t="s">
        <v>15</v>
      </c>
      <c r="R1270" s="32" t="s">
        <v>15</v>
      </c>
      <c r="S1270" s="32" t="s">
        <v>15</v>
      </c>
      <c r="T1270" s="6" t="s">
        <v>1338</v>
      </c>
      <c r="U1270" s="6" t="s">
        <v>204</v>
      </c>
    </row>
    <row r="1271" spans="1:21" s="42" customFormat="1" x14ac:dyDescent="0.2">
      <c r="A1271" s="4" t="s">
        <v>1371</v>
      </c>
      <c r="B1271" s="4" t="s">
        <v>192</v>
      </c>
      <c r="C1271" s="33" t="s">
        <v>60</v>
      </c>
      <c r="D1271" s="5">
        <v>7.1980000000000002E-2</v>
      </c>
      <c r="E1271" s="5">
        <f>VLOOKUP(A1271,[6]Sheet1!$C$2:$K$40,3,FALSE)</f>
        <v>6.8059999999999996E-2</v>
      </c>
      <c r="F1271" s="5">
        <f>VLOOKUP(A1271,[6]Sheet1!$C$2:$K$40,4,FALSE)</f>
        <v>2.9277000000000001E-2</v>
      </c>
      <c r="G1271" s="5">
        <f>VLOOKUP(A1271,[6]Sheet1!$C$2:$K$40,5,FALSE)</f>
        <v>1.3675E-2</v>
      </c>
      <c r="H1271" s="5">
        <f>VLOOKUP(A1271,[6]Sheet1!$C$2:$K$40,6,FALSE)</f>
        <v>2.5536E-2</v>
      </c>
      <c r="I1271" s="5">
        <f>VLOOKUP(A1271,[6]Sheet1!$C$2:$K$40,7,FALSE)</f>
        <v>1.1001E-2</v>
      </c>
      <c r="J1271" s="5">
        <v>0.43025400000000003</v>
      </c>
      <c r="K1271" s="5">
        <f>VLOOKUP(A1271,[6]Sheet1!$C$2:$K$40,9,FALSE)</f>
        <v>0.48198200000000002</v>
      </c>
      <c r="L1271" s="32" t="s">
        <v>60</v>
      </c>
      <c r="M1271" s="32" t="s">
        <v>15</v>
      </c>
      <c r="N1271" s="32" t="s">
        <v>15</v>
      </c>
      <c r="O1271" s="32" t="s">
        <v>15</v>
      </c>
      <c r="P1271" s="32" t="s">
        <v>15</v>
      </c>
      <c r="Q1271" s="32" t="s">
        <v>15</v>
      </c>
      <c r="R1271" s="32" t="s">
        <v>15</v>
      </c>
      <c r="S1271" s="32" t="s">
        <v>15</v>
      </c>
      <c r="T1271" s="6" t="s">
        <v>1338</v>
      </c>
      <c r="U1271" s="6" t="s">
        <v>204</v>
      </c>
    </row>
    <row r="1272" spans="1:21" s="42" customFormat="1" x14ac:dyDescent="0.2">
      <c r="A1272" s="4" t="s">
        <v>1372</v>
      </c>
      <c r="B1272" s="4" t="s">
        <v>192</v>
      </c>
      <c r="C1272" s="33" t="s">
        <v>15</v>
      </c>
      <c r="D1272" s="5">
        <v>1.183E-2</v>
      </c>
      <c r="E1272" s="5">
        <f>VLOOKUP(A1272,[6]Sheet1!$C$2:$K$40,3,FALSE)</f>
        <v>4.8389000000000001E-2</v>
      </c>
      <c r="F1272" s="5">
        <f>VLOOKUP(A1272,[6]Sheet1!$C$2:$K$40,4,FALSE)</f>
        <v>2.9252E-2</v>
      </c>
      <c r="G1272" s="5">
        <f>VLOOKUP(A1272,[6]Sheet1!$C$2:$K$40,5,FALSE)</f>
        <v>1.4906000000000001E-2</v>
      </c>
      <c r="H1272" s="5">
        <f>VLOOKUP(A1272,[6]Sheet1!$C$2:$K$40,6,FALSE)</f>
        <v>2.4989000000000001E-2</v>
      </c>
      <c r="I1272" s="5">
        <f>VLOOKUP(A1272,[6]Sheet1!$C$2:$K$40,7,FALSE)</f>
        <v>1.3864E-2</v>
      </c>
      <c r="J1272" s="5">
        <v>0.40411999999999998</v>
      </c>
      <c r="K1272" s="5">
        <f>VLOOKUP(A1272,[6]Sheet1!$C$2:$K$40,9,FALSE)</f>
        <v>0.48435299999999998</v>
      </c>
      <c r="L1272" s="32" t="s">
        <v>15</v>
      </c>
      <c r="M1272" s="32" t="s">
        <v>15</v>
      </c>
      <c r="N1272" s="32" t="s">
        <v>15</v>
      </c>
      <c r="O1272" s="32" t="s">
        <v>15</v>
      </c>
      <c r="P1272" s="32" t="s">
        <v>15</v>
      </c>
      <c r="Q1272" s="32" t="s">
        <v>15</v>
      </c>
      <c r="R1272" s="32" t="s">
        <v>15</v>
      </c>
      <c r="S1272" s="32" t="s">
        <v>15</v>
      </c>
      <c r="T1272" s="6" t="s">
        <v>1338</v>
      </c>
      <c r="U1272" s="6" t="s">
        <v>204</v>
      </c>
    </row>
    <row r="1273" spans="1:21" s="42" customFormat="1" x14ac:dyDescent="0.2">
      <c r="A1273" s="4" t="s">
        <v>1373</v>
      </c>
      <c r="B1273" s="4" t="s">
        <v>192</v>
      </c>
      <c r="C1273" s="33" t="s">
        <v>15</v>
      </c>
      <c r="D1273" s="5">
        <v>1.3780000000000001E-2</v>
      </c>
      <c r="E1273" s="5">
        <f>VLOOKUP(A1273,[6]Sheet1!$C$2:$K$40,3,FALSE)</f>
        <v>4.7814000000000002E-2</v>
      </c>
      <c r="F1273" s="5">
        <f>VLOOKUP(A1273,[6]Sheet1!$C$2:$K$40,4,FALSE)</f>
        <v>2.9277000000000001E-2</v>
      </c>
      <c r="G1273" s="5">
        <f>VLOOKUP(A1273,[6]Sheet1!$C$2:$K$40,5,FALSE)</f>
        <v>1.359E-2</v>
      </c>
      <c r="H1273" s="5">
        <f>VLOOKUP(A1273,[6]Sheet1!$C$2:$K$40,6,FALSE)</f>
        <v>4.5766000000000001E-2</v>
      </c>
      <c r="I1273" s="5">
        <f>VLOOKUP(A1273,[6]Sheet1!$C$2:$K$40,7,FALSE)</f>
        <v>1.3865000000000001E-2</v>
      </c>
      <c r="J1273" s="5">
        <v>0.40770000000000001</v>
      </c>
      <c r="K1273" s="5">
        <f>VLOOKUP(A1273,[6]Sheet1!$C$2:$K$40,9,FALSE)</f>
        <v>0.49378499999999997</v>
      </c>
      <c r="L1273" s="32" t="s">
        <v>15</v>
      </c>
      <c r="M1273" s="32" t="s">
        <v>15</v>
      </c>
      <c r="N1273" s="32" t="s">
        <v>15</v>
      </c>
      <c r="O1273" s="32" t="s">
        <v>15</v>
      </c>
      <c r="P1273" s="32" t="s">
        <v>15</v>
      </c>
      <c r="Q1273" s="32" t="s">
        <v>15</v>
      </c>
      <c r="R1273" s="32" t="s">
        <v>15</v>
      </c>
      <c r="S1273" s="32" t="s">
        <v>15</v>
      </c>
      <c r="T1273" s="6" t="s">
        <v>1338</v>
      </c>
      <c r="U1273" s="6" t="s">
        <v>204</v>
      </c>
    </row>
    <row r="1274" spans="1:21" s="42" customFormat="1" x14ac:dyDescent="0.2">
      <c r="A1274" s="4" t="s">
        <v>1374</v>
      </c>
      <c r="B1274" s="4" t="s">
        <v>192</v>
      </c>
      <c r="C1274" s="33" t="s">
        <v>15</v>
      </c>
      <c r="D1274" s="5">
        <v>1.362E-2</v>
      </c>
      <c r="E1274" s="5">
        <f>VLOOKUP(A1274,[6]Sheet1!$C$2:$K$40,3,FALSE)</f>
        <v>7.3266999999999999E-2</v>
      </c>
      <c r="F1274" s="5">
        <f>VLOOKUP(A1274,[6]Sheet1!$C$2:$K$40,4,FALSE)</f>
        <v>2.9381999999999998E-2</v>
      </c>
      <c r="G1274" s="5">
        <f>VLOOKUP(A1274,[6]Sheet1!$C$2:$K$40,5,FALSE)</f>
        <v>2.1236999999999999E-2</v>
      </c>
      <c r="H1274" s="5">
        <f>VLOOKUP(A1274,[6]Sheet1!$C$2:$K$40,6,FALSE)</f>
        <v>8.2892999999999994E-2</v>
      </c>
      <c r="I1274" s="5">
        <f>VLOOKUP(A1274,[6]Sheet1!$C$2:$K$40,7,FALSE)</f>
        <v>1.4314E-2</v>
      </c>
      <c r="J1274" s="5">
        <v>0.42621700000000001</v>
      </c>
      <c r="K1274" s="5">
        <f>VLOOKUP(A1274,[6]Sheet1!$C$2:$K$40,9,FALSE)</f>
        <v>0.46827600000000003</v>
      </c>
      <c r="L1274" s="32" t="s">
        <v>15</v>
      </c>
      <c r="M1274" s="32" t="s">
        <v>15</v>
      </c>
      <c r="N1274" s="32" t="s">
        <v>15</v>
      </c>
      <c r="O1274" s="32" t="s">
        <v>60</v>
      </c>
      <c r="P1274" s="32" t="s">
        <v>15</v>
      </c>
      <c r="Q1274" s="32" t="s">
        <v>15</v>
      </c>
      <c r="R1274" s="32" t="s">
        <v>15</v>
      </c>
      <c r="S1274" s="32" t="s">
        <v>15</v>
      </c>
      <c r="T1274" s="6" t="s">
        <v>1338</v>
      </c>
      <c r="U1274" s="6" t="s">
        <v>204</v>
      </c>
    </row>
    <row r="1275" spans="1:21" s="42" customFormat="1" x14ac:dyDescent="0.2">
      <c r="A1275" s="4" t="s">
        <v>1375</v>
      </c>
      <c r="B1275" s="4" t="s">
        <v>192</v>
      </c>
      <c r="C1275" s="33" t="s">
        <v>60</v>
      </c>
      <c r="D1275" s="5">
        <v>1.078E-2</v>
      </c>
      <c r="E1275" s="5">
        <f>VLOOKUP(A1275,[6]Sheet1!$C$2:$K$40,3,FALSE)</f>
        <v>5.4579999999999997E-2</v>
      </c>
      <c r="F1275" s="5">
        <f>VLOOKUP(A1275,[6]Sheet1!$C$2:$K$40,4,FALSE)</f>
        <v>2.9262E-2</v>
      </c>
      <c r="G1275" s="5">
        <f>VLOOKUP(A1275,[6]Sheet1!$C$2:$K$40,5,FALSE)</f>
        <v>1.7985999999999999E-2</v>
      </c>
      <c r="H1275" s="5">
        <f>VLOOKUP(A1275,[6]Sheet1!$C$2:$K$40,6,FALSE)</f>
        <v>3.5389999999999998E-2</v>
      </c>
      <c r="I1275" s="5">
        <f>VLOOKUP(A1275,[6]Sheet1!$C$2:$K$40,7,FALSE)</f>
        <v>1.7597999999999999E-2</v>
      </c>
      <c r="J1275" s="5">
        <v>0.357456</v>
      </c>
      <c r="K1275" s="5">
        <f>VLOOKUP(A1275,[6]Sheet1!$C$2:$K$40,9,FALSE)</f>
        <v>0.482211</v>
      </c>
      <c r="L1275" s="32" t="s">
        <v>15</v>
      </c>
      <c r="M1275" s="32" t="s">
        <v>15</v>
      </c>
      <c r="N1275" s="32" t="s">
        <v>15</v>
      </c>
      <c r="O1275" s="32" t="s">
        <v>15</v>
      </c>
      <c r="P1275" s="32" t="s">
        <v>15</v>
      </c>
      <c r="Q1275" s="32" t="s">
        <v>15</v>
      </c>
      <c r="R1275" s="32" t="s">
        <v>15</v>
      </c>
      <c r="S1275" s="32" t="s">
        <v>15</v>
      </c>
      <c r="T1275" s="6" t="s">
        <v>1338</v>
      </c>
      <c r="U1275" s="6" t="s">
        <v>204</v>
      </c>
    </row>
    <row r="1276" spans="1:21" s="42" customFormat="1" x14ac:dyDescent="0.2">
      <c r="A1276" s="4" t="s">
        <v>1376</v>
      </c>
      <c r="B1276" s="4" t="s">
        <v>192</v>
      </c>
      <c r="C1276" s="33" t="s">
        <v>15</v>
      </c>
      <c r="D1276" s="5">
        <v>1.1730000000000001E-2</v>
      </c>
      <c r="E1276" s="5">
        <f>VLOOKUP(A1276,[6]Sheet1!$C$2:$K$40,3,FALSE)</f>
        <v>6.7968000000000001E-2</v>
      </c>
      <c r="F1276" s="5">
        <f>VLOOKUP(A1276,[6]Sheet1!$C$2:$K$40,4,FALSE)</f>
        <v>2.9159999999999998E-2</v>
      </c>
      <c r="G1276" s="5">
        <f>VLOOKUP(A1276,[6]Sheet1!$C$2:$K$40,5,FALSE)</f>
        <v>1.4493000000000001E-2</v>
      </c>
      <c r="H1276" s="5">
        <f>VLOOKUP(A1276,[6]Sheet1!$C$2:$K$40,6,FALSE)</f>
        <v>2.8164999999999999E-2</v>
      </c>
      <c r="I1276" s="5">
        <f>VLOOKUP(A1276,[6]Sheet1!$C$2:$K$40,7,FALSE)</f>
        <v>1.1730000000000001E-2</v>
      </c>
      <c r="J1276" s="5">
        <v>0.42996400000000001</v>
      </c>
      <c r="K1276" s="5">
        <f>VLOOKUP(A1276,[6]Sheet1!$C$2:$K$40,9,FALSE)</f>
        <v>0.48079300000000003</v>
      </c>
      <c r="L1276" s="32" t="s">
        <v>15</v>
      </c>
      <c r="M1276" s="32" t="s">
        <v>15</v>
      </c>
      <c r="N1276" s="32" t="s">
        <v>15</v>
      </c>
      <c r="O1276" s="32" t="s">
        <v>15</v>
      </c>
      <c r="P1276" s="32" t="s">
        <v>15</v>
      </c>
      <c r="Q1276" s="32" t="s">
        <v>15</v>
      </c>
      <c r="R1276" s="32" t="s">
        <v>15</v>
      </c>
      <c r="S1276" s="32" t="s">
        <v>15</v>
      </c>
      <c r="T1276" s="6" t="s">
        <v>1338</v>
      </c>
      <c r="U1276" s="6" t="s">
        <v>204</v>
      </c>
    </row>
    <row r="1277" spans="1:21" s="42" customFormat="1" x14ac:dyDescent="0.2">
      <c r="A1277" s="4" t="s">
        <v>1377</v>
      </c>
      <c r="B1277" s="4" t="s">
        <v>192</v>
      </c>
      <c r="C1277" s="33" t="s">
        <v>15</v>
      </c>
      <c r="D1277" s="5">
        <v>4.7829999999999999E-3</v>
      </c>
      <c r="E1277" s="5">
        <f>VLOOKUP(A1277,[6]Sheet1!$C$2:$K$40,3,FALSE)</f>
        <v>3.8559000000000003E-2</v>
      </c>
      <c r="F1277" s="5">
        <f>VLOOKUP(A1277,[6]Sheet1!$C$2:$K$40,4,FALSE)</f>
        <v>2.9128000000000001E-2</v>
      </c>
      <c r="G1277" s="5">
        <f>VLOOKUP(A1277,[6]Sheet1!$C$2:$K$40,5,FALSE)</f>
        <v>1.4763999999999999E-2</v>
      </c>
      <c r="H1277" s="5">
        <f>VLOOKUP(A1277,[6]Sheet1!$C$2:$K$40,6,FALSE)</f>
        <v>2.6619E-2</v>
      </c>
      <c r="I1277" s="5">
        <f>VLOOKUP(A1277,[6]Sheet1!$C$2:$K$40,7,FALSE)</f>
        <v>1.3029000000000001E-2</v>
      </c>
      <c r="J1277" s="5">
        <v>0.37227500000000002</v>
      </c>
      <c r="K1277" s="5">
        <f>VLOOKUP(A1277,[6]Sheet1!$C$2:$K$40,9,FALSE)</f>
        <v>0.49027399999999999</v>
      </c>
      <c r="L1277" s="32" t="s">
        <v>15</v>
      </c>
      <c r="M1277" s="32" t="s">
        <v>15</v>
      </c>
      <c r="N1277" s="32" t="s">
        <v>15</v>
      </c>
      <c r="O1277" s="32" t="s">
        <v>15</v>
      </c>
      <c r="P1277" s="32" t="s">
        <v>15</v>
      </c>
      <c r="Q1277" s="32" t="s">
        <v>15</v>
      </c>
      <c r="R1277" s="32" t="s">
        <v>15</v>
      </c>
      <c r="S1277" s="32" t="s">
        <v>15</v>
      </c>
      <c r="T1277" s="6" t="s">
        <v>1338</v>
      </c>
      <c r="U1277" s="6" t="s">
        <v>204</v>
      </c>
    </row>
    <row r="1278" spans="1:21" s="42" customFormat="1" x14ac:dyDescent="0.2">
      <c r="A1278" s="4" t="s">
        <v>1378</v>
      </c>
      <c r="B1278" s="4" t="s">
        <v>146</v>
      </c>
      <c r="C1278" s="33" t="s">
        <v>15</v>
      </c>
      <c r="D1278" s="5">
        <v>1.0659999999999999E-2</v>
      </c>
      <c r="E1278" s="5">
        <f>VLOOKUP(A1278,[7]Sheet1!$C$2:$K$8,3,FALSE)</f>
        <v>5.9308E-2</v>
      </c>
      <c r="F1278" s="5">
        <f>VLOOKUP(A1278,[7]Sheet1!$C$2:$K$8,4,FALSE)</f>
        <v>2.9371999999999999E-2</v>
      </c>
      <c r="G1278" s="5">
        <f>VLOOKUP(A1278,[7]Sheet1!$C$2:$K$8,5,FALSE)</f>
        <v>2.1156000000000001E-2</v>
      </c>
      <c r="H1278" s="5">
        <f>VLOOKUP(A1278,[7]Sheet1!$C$2:$K$8,6,FALSE)</f>
        <v>5.5032999999999999E-2</v>
      </c>
      <c r="I1278" s="5">
        <f>VLOOKUP(A1278,[7]Sheet1!$C$2:$K$8,7,FALSE)</f>
        <v>1.5751999999999999E-2</v>
      </c>
      <c r="J1278" s="5">
        <v>0.413713</v>
      </c>
      <c r="K1278" s="5">
        <f>VLOOKUP(A1278,[7]Sheet1!$C$2:$K$8,9,FALSE)</f>
        <v>0.473856</v>
      </c>
      <c r="L1278" s="32" t="s">
        <v>15</v>
      </c>
      <c r="M1278" s="32" t="s">
        <v>15</v>
      </c>
      <c r="N1278" s="32" t="s">
        <v>15</v>
      </c>
      <c r="O1278" s="32" t="s">
        <v>60</v>
      </c>
      <c r="P1278" s="32" t="s">
        <v>15</v>
      </c>
      <c r="Q1278" s="32" t="s">
        <v>15</v>
      </c>
      <c r="R1278" s="32" t="s">
        <v>15</v>
      </c>
      <c r="S1278" s="32" t="s">
        <v>15</v>
      </c>
      <c r="T1278" s="6" t="s">
        <v>1379</v>
      </c>
      <c r="U1278" s="6" t="s">
        <v>204</v>
      </c>
    </row>
    <row r="1279" spans="1:21" s="42" customFormat="1" x14ac:dyDescent="0.2">
      <c r="A1279" s="4" t="s">
        <v>1380</v>
      </c>
      <c r="B1279" s="4" t="s">
        <v>146</v>
      </c>
      <c r="C1279" s="33" t="s">
        <v>60</v>
      </c>
      <c r="D1279" s="5">
        <v>8.6669999999999994E-3</v>
      </c>
      <c r="E1279" s="5">
        <f>VLOOKUP(A1279,[7]Sheet1!$C$2:$K$8,3,FALSE)</f>
        <v>0.147171</v>
      </c>
      <c r="F1279" s="5">
        <f>VLOOKUP(A1279,[7]Sheet1!$C$2:$K$8,4,FALSE)</f>
        <v>2.9433000000000001E-2</v>
      </c>
      <c r="G1279" s="5">
        <f>VLOOKUP(A1279,[7]Sheet1!$C$2:$K$8,5,FALSE)</f>
        <v>2.1977E-2</v>
      </c>
      <c r="H1279" s="5">
        <f>VLOOKUP(A1279,[7]Sheet1!$C$2:$K$8,6,FALSE)</f>
        <v>7.8375E-2</v>
      </c>
      <c r="I1279" s="5">
        <f>VLOOKUP(A1279,[7]Sheet1!$C$2:$K$8,7,FALSE)</f>
        <v>1.4938E-2</v>
      </c>
      <c r="J1279" s="5">
        <v>0.50967099999999999</v>
      </c>
      <c r="K1279" s="5">
        <f>VLOOKUP(A1279,[7]Sheet1!$C$2:$K$8,9,FALSE)</f>
        <v>0.46468999999999999</v>
      </c>
      <c r="L1279" s="32" t="s">
        <v>15</v>
      </c>
      <c r="M1279" s="32" t="s">
        <v>15</v>
      </c>
      <c r="N1279" s="32" t="s">
        <v>15</v>
      </c>
      <c r="O1279" s="32" t="s">
        <v>60</v>
      </c>
      <c r="P1279" s="32" t="s">
        <v>15</v>
      </c>
      <c r="Q1279" s="32" t="s">
        <v>15</v>
      </c>
      <c r="R1279" s="32" t="s">
        <v>15</v>
      </c>
      <c r="S1279" s="32" t="s">
        <v>15</v>
      </c>
      <c r="T1279" s="6" t="s">
        <v>1379</v>
      </c>
      <c r="U1279" s="6" t="s">
        <v>204</v>
      </c>
    </row>
    <row r="1280" spans="1:21" s="42" customFormat="1" x14ac:dyDescent="0.2">
      <c r="A1280" s="4" t="s">
        <v>1381</v>
      </c>
      <c r="B1280" s="4" t="s">
        <v>220</v>
      </c>
      <c r="C1280" s="33" t="s">
        <v>15</v>
      </c>
      <c r="D1280" s="5">
        <v>1.077E-2</v>
      </c>
      <c r="E1280" s="5">
        <f>VLOOKUP(A1280,[7]Sheet1!$C$2:$K$8,3,FALSE)</f>
        <v>9.9779999999999994E-2</v>
      </c>
      <c r="F1280" s="5">
        <f>VLOOKUP(A1280,[7]Sheet1!$C$2:$K$8,4,FALSE)</f>
        <v>2.9402000000000001E-2</v>
      </c>
      <c r="G1280" s="5">
        <f>VLOOKUP(A1280,[7]Sheet1!$C$2:$K$8,5,FALSE)</f>
        <v>1.5429E-2</v>
      </c>
      <c r="H1280" s="5">
        <f>VLOOKUP(A1280,[7]Sheet1!$C$2:$K$8,6,FALSE)</f>
        <v>0.12488200000000001</v>
      </c>
      <c r="I1280" s="5">
        <f>VLOOKUP(A1280,[7]Sheet1!$C$2:$K$8,7,FALSE)</f>
        <v>1.7829000000000001E-2</v>
      </c>
      <c r="J1280" s="5">
        <v>0.32259399999999999</v>
      </c>
      <c r="K1280" s="5">
        <f>VLOOKUP(A1280,[7]Sheet1!$C$2:$K$8,9,FALSE)</f>
        <v>0.48563899999999999</v>
      </c>
      <c r="L1280" s="32" t="s">
        <v>15</v>
      </c>
      <c r="M1280" s="32" t="s">
        <v>15</v>
      </c>
      <c r="N1280" s="32" t="s">
        <v>15</v>
      </c>
      <c r="O1280" s="32" t="s">
        <v>15</v>
      </c>
      <c r="P1280" s="32" t="s">
        <v>15</v>
      </c>
      <c r="Q1280" s="32" t="s">
        <v>15</v>
      </c>
      <c r="R1280" s="32" t="s">
        <v>15</v>
      </c>
      <c r="S1280" s="32" t="s">
        <v>15</v>
      </c>
      <c r="T1280" s="6" t="s">
        <v>1379</v>
      </c>
      <c r="U1280" s="6" t="s">
        <v>204</v>
      </c>
    </row>
    <row r="1281" spans="1:21" s="42" customFormat="1" x14ac:dyDescent="0.2">
      <c r="A1281" s="4" t="s">
        <v>1382</v>
      </c>
      <c r="B1281" s="4" t="s">
        <v>220</v>
      </c>
      <c r="C1281" s="33" t="s">
        <v>15</v>
      </c>
      <c r="D1281" s="5">
        <v>6.2750000000000002E-3</v>
      </c>
      <c r="E1281" s="5">
        <f>VLOOKUP(A1281,[7]Sheet1!$C$2:$K$8,3,FALSE)</f>
        <v>0.16558700000000001</v>
      </c>
      <c r="F1281" s="5">
        <f>VLOOKUP(A1281,[7]Sheet1!$C$2:$K$8,4,FALSE)</f>
        <v>2.9399999999999999E-2</v>
      </c>
      <c r="G1281" s="5">
        <f>VLOOKUP(A1281,[7]Sheet1!$C$2:$K$8,5,FALSE)</f>
        <v>2.3484000000000001E-2</v>
      </c>
      <c r="H1281" s="5">
        <f>VLOOKUP(A1281,[7]Sheet1!$C$2:$K$8,6,FALSE)</f>
        <v>0.14141000000000001</v>
      </c>
      <c r="I1281" s="5">
        <f>VLOOKUP(A1281,[7]Sheet1!$C$2:$K$8,7,FALSE)</f>
        <v>1.5650000000000001E-2</v>
      </c>
      <c r="J1281" s="5">
        <v>0.56859599999999999</v>
      </c>
      <c r="K1281" s="5">
        <f>VLOOKUP(A1281,[7]Sheet1!$C$2:$K$8,9,FALSE)</f>
        <v>0.460449</v>
      </c>
      <c r="L1281" s="32" t="s">
        <v>15</v>
      </c>
      <c r="M1281" s="32" t="s">
        <v>15</v>
      </c>
      <c r="N1281" s="32" t="s">
        <v>15</v>
      </c>
      <c r="O1281" s="32" t="s">
        <v>60</v>
      </c>
      <c r="P1281" s="32" t="s">
        <v>15</v>
      </c>
      <c r="Q1281" s="32" t="s">
        <v>15</v>
      </c>
      <c r="R1281" s="32" t="s">
        <v>60</v>
      </c>
      <c r="S1281" s="32" t="s">
        <v>15</v>
      </c>
      <c r="T1281" s="6" t="s">
        <v>1379</v>
      </c>
      <c r="U1281" s="6" t="s">
        <v>204</v>
      </c>
    </row>
    <row r="1282" spans="1:21" s="42" customFormat="1" x14ac:dyDescent="0.2">
      <c r="A1282" s="4" t="s">
        <v>1383</v>
      </c>
      <c r="B1282" s="4" t="s">
        <v>56</v>
      </c>
      <c r="C1282" s="33" t="s">
        <v>15</v>
      </c>
      <c r="D1282" s="5">
        <v>1.12E-2</v>
      </c>
      <c r="E1282" s="5">
        <f>VLOOKUP(A1282,[7]Sheet1!$C$2:$K$8,3,FALSE)</f>
        <v>0.169933</v>
      </c>
      <c r="F1282" s="5">
        <f>VLOOKUP(A1282,[7]Sheet1!$C$2:$K$8,4,FALSE)</f>
        <v>2.9433000000000001E-2</v>
      </c>
      <c r="G1282" s="5">
        <f>VLOOKUP(A1282,[7]Sheet1!$C$2:$K$8,5,FALSE)</f>
        <v>1.7595E-2</v>
      </c>
      <c r="H1282" s="5">
        <f>VLOOKUP(A1282,[7]Sheet1!$C$2:$K$8,6,FALSE)</f>
        <v>0.215778</v>
      </c>
      <c r="I1282" s="5">
        <f>VLOOKUP(A1282,[7]Sheet1!$C$2:$K$8,7,FALSE)</f>
        <v>2.0084000000000001E-2</v>
      </c>
      <c r="J1282" s="5">
        <v>0.25412400000000002</v>
      </c>
      <c r="K1282" s="5">
        <f>VLOOKUP(A1282,[7]Sheet1!$C$2:$K$8,9,FALSE)</f>
        <v>0.49098199999999997</v>
      </c>
      <c r="L1282" s="32" t="s">
        <v>15</v>
      </c>
      <c r="M1282" s="32" t="s">
        <v>15</v>
      </c>
      <c r="N1282" s="32" t="s">
        <v>15</v>
      </c>
      <c r="O1282" s="32" t="s">
        <v>15</v>
      </c>
      <c r="P1282" s="32" t="s">
        <v>60</v>
      </c>
      <c r="Q1282" s="32" t="s">
        <v>60</v>
      </c>
      <c r="R1282" s="32" t="s">
        <v>15</v>
      </c>
      <c r="S1282" s="32" t="s">
        <v>15</v>
      </c>
      <c r="T1282" s="6" t="s">
        <v>1379</v>
      </c>
      <c r="U1282" s="6" t="s">
        <v>204</v>
      </c>
    </row>
    <row r="1283" spans="1:21" s="42" customFormat="1" x14ac:dyDescent="0.2">
      <c r="A1283" s="4" t="s">
        <v>1384</v>
      </c>
      <c r="B1283" s="4" t="s">
        <v>56</v>
      </c>
      <c r="C1283" s="33" t="s">
        <v>15</v>
      </c>
      <c r="D1283" s="5">
        <v>7.463E-3</v>
      </c>
      <c r="E1283" s="5">
        <f>VLOOKUP(A1283,[7]Sheet1!$C$2:$K$8,3,FALSE)</f>
        <v>0.17569399999999999</v>
      </c>
      <c r="F1283" s="5">
        <f>VLOOKUP(A1283,[7]Sheet1!$C$2:$K$8,4,FALSE)</f>
        <v>2.9333000000000001E-2</v>
      </c>
      <c r="G1283" s="5">
        <f>VLOOKUP(A1283,[7]Sheet1!$C$2:$K$8,5,FALSE)</f>
        <v>2.9055000000000001E-2</v>
      </c>
      <c r="H1283" s="5">
        <f>VLOOKUP(A1283,[7]Sheet1!$C$2:$K$8,6,FALSE)</f>
        <v>0.20307900000000001</v>
      </c>
      <c r="I1283" s="5">
        <f>VLOOKUP(A1283,[7]Sheet1!$C$2:$K$8,7,FALSE)</f>
        <v>2.0570000000000001E-2</v>
      </c>
      <c r="J1283" s="5">
        <v>0.31977899999999998</v>
      </c>
      <c r="K1283" s="5">
        <f>VLOOKUP(A1283,[7]Sheet1!$C$2:$K$8,9,FALSE)</f>
        <v>0.465034</v>
      </c>
      <c r="L1283" s="32" t="s">
        <v>15</v>
      </c>
      <c r="M1283" s="32" t="s">
        <v>15</v>
      </c>
      <c r="N1283" s="32" t="s">
        <v>15</v>
      </c>
      <c r="O1283" s="32" t="s">
        <v>60</v>
      </c>
      <c r="P1283" s="32" t="s">
        <v>60</v>
      </c>
      <c r="Q1283" s="32" t="s">
        <v>60</v>
      </c>
      <c r="R1283" s="32" t="s">
        <v>15</v>
      </c>
      <c r="S1283" s="32" t="s">
        <v>15</v>
      </c>
      <c r="T1283" s="6" t="s">
        <v>1379</v>
      </c>
      <c r="U1283" s="6" t="s">
        <v>204</v>
      </c>
    </row>
    <row r="1284" spans="1:21" s="42" customFormat="1" x14ac:dyDescent="0.2">
      <c r="A1284" s="4" t="s">
        <v>1385</v>
      </c>
      <c r="B1284" s="4" t="s">
        <v>14</v>
      </c>
      <c r="C1284" s="33" t="s">
        <v>15</v>
      </c>
      <c r="D1284" s="5">
        <v>9.2580000000000006E-3</v>
      </c>
      <c r="E1284" s="5">
        <f>VLOOKUP(A1284,[7]Sheet1!$C$2:$K$8,3,FALSE)</f>
        <v>7.5553999999999996E-2</v>
      </c>
      <c r="F1284" s="5">
        <f>VLOOKUP(A1284,[7]Sheet1!$C$2:$K$8,4,FALSE)</f>
        <v>2.9388999999999998E-2</v>
      </c>
      <c r="G1284" s="5">
        <f>VLOOKUP(A1284,[7]Sheet1!$C$2:$K$8,5,FALSE)</f>
        <v>1.9622000000000001E-2</v>
      </c>
      <c r="H1284" s="5">
        <f>VLOOKUP(A1284,[7]Sheet1!$C$2:$K$8,6,FALSE)</f>
        <v>7.961E-2</v>
      </c>
      <c r="I1284" s="5">
        <f>VLOOKUP(A1284,[7]Sheet1!$C$2:$K$8,7,FALSE)</f>
        <v>2.0594999999999999E-2</v>
      </c>
      <c r="J1284" s="5">
        <v>0.33847500000000003</v>
      </c>
      <c r="K1284" s="5">
        <f>VLOOKUP(A1284,[7]Sheet1!$C$2:$K$8,9,FALSE)</f>
        <v>0.47890100000000002</v>
      </c>
      <c r="L1284" s="32" t="s">
        <v>15</v>
      </c>
      <c r="M1284" s="32" t="s">
        <v>15</v>
      </c>
      <c r="N1284" s="32" t="s">
        <v>15</v>
      </c>
      <c r="O1284" s="32" t="s">
        <v>15</v>
      </c>
      <c r="P1284" s="32" t="s">
        <v>15</v>
      </c>
      <c r="Q1284" s="32" t="s">
        <v>60</v>
      </c>
      <c r="R1284" s="32" t="s">
        <v>15</v>
      </c>
      <c r="S1284" s="32" t="s">
        <v>15</v>
      </c>
      <c r="T1284" s="6" t="s">
        <v>1379</v>
      </c>
      <c r="U1284" s="6" t="s">
        <v>204</v>
      </c>
    </row>
    <row r="1285" spans="1:21" s="42" customFormat="1" x14ac:dyDescent="0.2">
      <c r="A1285" s="4" t="s">
        <v>1386</v>
      </c>
      <c r="B1285" s="4" t="s">
        <v>56</v>
      </c>
      <c r="C1285" s="33" t="s">
        <v>60</v>
      </c>
      <c r="D1285" s="5">
        <v>1.129E-2</v>
      </c>
      <c r="E1285" s="5">
        <f>VLOOKUP(A1285,[8]Sheet1!$C$2:$K$101,3,FALSE)</f>
        <v>0.108917</v>
      </c>
      <c r="F1285" s="5">
        <f>VLOOKUP(A1285,[8]Sheet1!$C$2:$K$101,4,FALSE)</f>
        <v>2.9328E-2</v>
      </c>
      <c r="G1285" s="5">
        <f>VLOOKUP(A1285,[8]Sheet1!$C$2:$K$101,5,FALSE)</f>
        <v>1.3801000000000001E-2</v>
      </c>
      <c r="H1285" s="5">
        <f>VLOOKUP(A1285,[8]Sheet1!$C$2:$K$101,6,FALSE)</f>
        <v>0.127301</v>
      </c>
      <c r="I1285" s="5">
        <f>VLOOKUP(A1285,[8]Sheet1!$C$2:$K$101,7,FALSE)</f>
        <v>1.5911999999999999E-2</v>
      </c>
      <c r="J1285" s="5">
        <v>0.26674700000000001</v>
      </c>
      <c r="K1285" s="5">
        <f>VLOOKUP(A1285,[8]Sheet1!$C$2:$K$101,9,FALSE)</f>
        <v>0.50216400000000005</v>
      </c>
      <c r="L1285" s="32" t="s">
        <v>15</v>
      </c>
      <c r="M1285" s="32" t="s">
        <v>15</v>
      </c>
      <c r="N1285" s="32" t="s">
        <v>15</v>
      </c>
      <c r="O1285" s="32" t="s">
        <v>15</v>
      </c>
      <c r="P1285" s="32" t="s">
        <v>15</v>
      </c>
      <c r="Q1285" s="32" t="s">
        <v>15</v>
      </c>
      <c r="R1285" s="32" t="s">
        <v>15</v>
      </c>
      <c r="S1285" s="32" t="s">
        <v>60</v>
      </c>
      <c r="T1285" s="6" t="s">
        <v>1387</v>
      </c>
      <c r="U1285" s="6" t="s">
        <v>204</v>
      </c>
    </row>
    <row r="1286" spans="1:21" s="42" customFormat="1" x14ac:dyDescent="0.2">
      <c r="A1286" s="4" t="s">
        <v>1388</v>
      </c>
      <c r="B1286" s="4" t="s">
        <v>56</v>
      </c>
      <c r="C1286" s="33" t="s">
        <v>60</v>
      </c>
      <c r="D1286" s="5">
        <v>1.209E-2</v>
      </c>
      <c r="E1286" s="5">
        <f>VLOOKUP(A1286,[8]Sheet1!$C$2:$K$101,3,FALSE)</f>
        <v>9.8466999999999999E-2</v>
      </c>
      <c r="F1286" s="5">
        <f>VLOOKUP(A1286,[8]Sheet1!$C$2:$K$101,4,FALSE)</f>
        <v>2.9402000000000001E-2</v>
      </c>
      <c r="G1286" s="5">
        <f>VLOOKUP(A1286,[8]Sheet1!$C$2:$K$101,5,FALSE)</f>
        <v>1.4293E-2</v>
      </c>
      <c r="H1286" s="5">
        <f>VLOOKUP(A1286,[8]Sheet1!$C$2:$K$101,6,FALSE)</f>
        <v>8.8957999999999995E-2</v>
      </c>
      <c r="I1286" s="5">
        <f>VLOOKUP(A1286,[8]Sheet1!$C$2:$K$101,7,FALSE)</f>
        <v>1.5174E-2</v>
      </c>
      <c r="J1286" s="5">
        <v>0.26561299999999999</v>
      </c>
      <c r="K1286" s="5">
        <f>VLOOKUP(A1286,[8]Sheet1!$C$2:$K$101,9,FALSE)</f>
        <v>0.506799</v>
      </c>
      <c r="L1286" s="32" t="s">
        <v>15</v>
      </c>
      <c r="M1286" s="32" t="s">
        <v>15</v>
      </c>
      <c r="N1286" s="32" t="s">
        <v>15</v>
      </c>
      <c r="O1286" s="32" t="s">
        <v>15</v>
      </c>
      <c r="P1286" s="32" t="s">
        <v>15</v>
      </c>
      <c r="Q1286" s="32" t="s">
        <v>15</v>
      </c>
      <c r="R1286" s="32" t="s">
        <v>15</v>
      </c>
      <c r="S1286" s="32" t="s">
        <v>60</v>
      </c>
      <c r="T1286" s="6" t="s">
        <v>1389</v>
      </c>
      <c r="U1286" s="6" t="s">
        <v>204</v>
      </c>
    </row>
    <row r="1287" spans="1:21" s="42" customFormat="1" x14ac:dyDescent="0.2">
      <c r="A1287" s="4" t="s">
        <v>1390</v>
      </c>
      <c r="B1287" s="4" t="s">
        <v>56</v>
      </c>
      <c r="C1287" s="33" t="s">
        <v>60</v>
      </c>
      <c r="D1287" s="5">
        <v>1.0460000000000001E-2</v>
      </c>
      <c r="E1287" s="5">
        <f>VLOOKUP(A1287,[8]Sheet1!$C$2:$K$101,3,FALSE)</f>
        <v>0.122082</v>
      </c>
      <c r="F1287" s="5">
        <f>VLOOKUP(A1287,[8]Sheet1!$C$2:$K$101,4,FALSE)</f>
        <v>2.9264999999999999E-2</v>
      </c>
      <c r="G1287" s="5">
        <f>VLOOKUP(A1287,[8]Sheet1!$C$2:$K$101,5,FALSE)</f>
        <v>1.9057999999999999E-2</v>
      </c>
      <c r="H1287" s="5">
        <f>VLOOKUP(A1287,[8]Sheet1!$C$2:$K$101,6,FALSE)</f>
        <v>0.12449200000000001</v>
      </c>
      <c r="I1287" s="5">
        <f>VLOOKUP(A1287,[8]Sheet1!$C$2:$K$101,7,FALSE)</f>
        <v>1.9337E-2</v>
      </c>
      <c r="J1287" s="5">
        <v>0.23974500000000001</v>
      </c>
      <c r="K1287" s="5">
        <f>VLOOKUP(A1287,[8]Sheet1!$C$2:$K$101,9,FALSE)</f>
        <v>0.51292400000000005</v>
      </c>
      <c r="L1287" s="32" t="s">
        <v>15</v>
      </c>
      <c r="M1287" s="32" t="s">
        <v>15</v>
      </c>
      <c r="N1287" s="32" t="s">
        <v>15</v>
      </c>
      <c r="O1287" s="32" t="s">
        <v>15</v>
      </c>
      <c r="P1287" s="32" t="s">
        <v>15</v>
      </c>
      <c r="Q1287" s="32" t="s">
        <v>15</v>
      </c>
      <c r="R1287" s="32" t="s">
        <v>15</v>
      </c>
      <c r="S1287" s="32" t="s">
        <v>60</v>
      </c>
      <c r="T1287" s="6" t="s">
        <v>1387</v>
      </c>
      <c r="U1287" s="6" t="s">
        <v>204</v>
      </c>
    </row>
    <row r="1288" spans="1:21" s="42" customFormat="1" x14ac:dyDescent="0.2">
      <c r="A1288" s="4" t="s">
        <v>1391</v>
      </c>
      <c r="B1288" s="4" t="s">
        <v>56</v>
      </c>
      <c r="C1288" s="33" t="s">
        <v>60</v>
      </c>
      <c r="D1288" s="5">
        <v>5.6619999999999997E-2</v>
      </c>
      <c r="E1288" s="5">
        <f>VLOOKUP(A1288,[8]Sheet1!$C$2:$K$101,3,FALSE)</f>
        <v>8.5328000000000001E-2</v>
      </c>
      <c r="F1288" s="5">
        <f>VLOOKUP(A1288,[8]Sheet1!$C$2:$K$101,4,FALSE)</f>
        <v>2.9311E-2</v>
      </c>
      <c r="G1288" s="5">
        <f>VLOOKUP(A1288,[8]Sheet1!$C$2:$K$101,5,FALSE)</f>
        <v>1.3388000000000001E-2</v>
      </c>
      <c r="H1288" s="5">
        <f>VLOOKUP(A1288,[8]Sheet1!$C$2:$K$101,6,FALSE)</f>
        <v>9.2657000000000003E-2</v>
      </c>
      <c r="I1288" s="5">
        <f>VLOOKUP(A1288,[8]Sheet1!$C$2:$K$101,7,FALSE)</f>
        <v>1.5871E-2</v>
      </c>
      <c r="J1288" s="5">
        <v>0.372614</v>
      </c>
      <c r="K1288" s="5">
        <f>VLOOKUP(A1288,[8]Sheet1!$C$2:$K$101,9,FALSE)</f>
        <v>0.48950199999999999</v>
      </c>
      <c r="L1288" s="32" t="s">
        <v>60</v>
      </c>
      <c r="M1288" s="32" t="s">
        <v>15</v>
      </c>
      <c r="N1288" s="32" t="s">
        <v>15</v>
      </c>
      <c r="O1288" s="32" t="s">
        <v>15</v>
      </c>
      <c r="P1288" s="32" t="s">
        <v>15</v>
      </c>
      <c r="Q1288" s="32" t="s">
        <v>15</v>
      </c>
      <c r="R1288" s="32" t="s">
        <v>15</v>
      </c>
      <c r="S1288" s="32" t="s">
        <v>15</v>
      </c>
      <c r="T1288" s="6" t="s">
        <v>1387</v>
      </c>
      <c r="U1288" s="6" t="s">
        <v>204</v>
      </c>
    </row>
    <row r="1289" spans="1:21" s="42" customFormat="1" x14ac:dyDescent="0.2">
      <c r="A1289" s="4" t="s">
        <v>1392</v>
      </c>
      <c r="B1289" s="4" t="s">
        <v>56</v>
      </c>
      <c r="C1289" s="33" t="s">
        <v>60</v>
      </c>
      <c r="D1289" s="5">
        <v>9.587E-3</v>
      </c>
      <c r="E1289" s="5">
        <f>VLOOKUP(A1289,[8]Sheet1!$C$2:$K$101,3,FALSE)</f>
        <v>0.12607599999999999</v>
      </c>
      <c r="F1289" s="5">
        <f>VLOOKUP(A1289,[8]Sheet1!$C$2:$K$101,4,FALSE)</f>
        <v>2.9248E-2</v>
      </c>
      <c r="G1289" s="5">
        <f>VLOOKUP(A1289,[8]Sheet1!$C$2:$K$101,5,FALSE)</f>
        <v>1.5511E-2</v>
      </c>
      <c r="H1289" s="5">
        <f>VLOOKUP(A1289,[8]Sheet1!$C$2:$K$101,6,FALSE)</f>
        <v>0.12284</v>
      </c>
      <c r="I1289" s="5">
        <f>VLOOKUP(A1289,[8]Sheet1!$C$2:$K$101,7,FALSE)</f>
        <v>1.8631000000000002E-2</v>
      </c>
      <c r="J1289" s="5">
        <v>0.233926</v>
      </c>
      <c r="K1289" s="5">
        <f>VLOOKUP(A1289,[8]Sheet1!$C$2:$K$101,9,FALSE)</f>
        <v>0.50576900000000002</v>
      </c>
      <c r="L1289" s="32" t="s">
        <v>15</v>
      </c>
      <c r="M1289" s="32" t="s">
        <v>15</v>
      </c>
      <c r="N1289" s="32" t="s">
        <v>15</v>
      </c>
      <c r="O1289" s="32" t="s">
        <v>15</v>
      </c>
      <c r="P1289" s="32" t="s">
        <v>15</v>
      </c>
      <c r="Q1289" s="32" t="s">
        <v>15</v>
      </c>
      <c r="R1289" s="32" t="s">
        <v>15</v>
      </c>
      <c r="S1289" s="32" t="s">
        <v>60</v>
      </c>
      <c r="T1289" s="6" t="s">
        <v>1387</v>
      </c>
      <c r="U1289" s="6" t="s">
        <v>204</v>
      </c>
    </row>
    <row r="1290" spans="1:21" s="42" customFormat="1" x14ac:dyDescent="0.2">
      <c r="A1290" s="4" t="s">
        <v>1393</v>
      </c>
      <c r="B1290" s="4" t="s">
        <v>56</v>
      </c>
      <c r="C1290" s="33" t="s">
        <v>60</v>
      </c>
      <c r="D1290" s="5">
        <v>0.01</v>
      </c>
      <c r="E1290" s="5">
        <f>VLOOKUP(A1290,[8]Sheet1!$C$2:$K$101,3,FALSE)</f>
        <v>0.24413199999999999</v>
      </c>
      <c r="F1290" s="5">
        <f>VLOOKUP(A1290,[8]Sheet1!$C$2:$K$101,4,FALSE)</f>
        <v>2.9283E-2</v>
      </c>
      <c r="G1290" s="5">
        <f>VLOOKUP(A1290,[8]Sheet1!$C$2:$K$101,5,FALSE)</f>
        <v>2.2166000000000002E-2</v>
      </c>
      <c r="H1290" s="5">
        <f>VLOOKUP(A1290,[8]Sheet1!$C$2:$K$101,6,FALSE)</f>
        <v>0.27314899999999998</v>
      </c>
      <c r="I1290" s="5">
        <f>VLOOKUP(A1290,[8]Sheet1!$C$2:$K$101,7,FALSE)</f>
        <v>2.3976000000000001E-2</v>
      </c>
      <c r="J1290" s="5">
        <v>0.13945399999999999</v>
      </c>
      <c r="K1290" s="5">
        <f>VLOOKUP(A1290,[8]Sheet1!$C$2:$K$101,9,FALSE)</f>
        <v>0.51413200000000003</v>
      </c>
      <c r="L1290" s="32" t="s">
        <v>15</v>
      </c>
      <c r="M1290" s="32" t="s">
        <v>60</v>
      </c>
      <c r="N1290" s="32" t="s">
        <v>15</v>
      </c>
      <c r="O1290" s="32" t="s">
        <v>60</v>
      </c>
      <c r="P1290" s="32" t="s">
        <v>60</v>
      </c>
      <c r="Q1290" s="32" t="s">
        <v>60</v>
      </c>
      <c r="R1290" s="32" t="s">
        <v>15</v>
      </c>
      <c r="S1290" s="32" t="s">
        <v>60</v>
      </c>
      <c r="T1290" s="6" t="s">
        <v>1387</v>
      </c>
      <c r="U1290" s="6" t="s">
        <v>204</v>
      </c>
    </row>
    <row r="1291" spans="1:21" s="42" customFormat="1" x14ac:dyDescent="0.2">
      <c r="A1291" s="4" t="s">
        <v>1394</v>
      </c>
      <c r="B1291" s="4" t="s">
        <v>56</v>
      </c>
      <c r="C1291" s="33" t="s">
        <v>60</v>
      </c>
      <c r="D1291" s="5">
        <v>1.1599999999999999E-2</v>
      </c>
      <c r="E1291" s="5">
        <f>VLOOKUP(A1291,[8]Sheet1!$C$2:$K$101,3,FALSE)</f>
        <v>8.6415000000000006E-2</v>
      </c>
      <c r="F1291" s="5">
        <f>VLOOKUP(A1291,[8]Sheet1!$C$2:$K$101,4,FALSE)</f>
        <v>2.9433999999999998E-2</v>
      </c>
      <c r="G1291" s="5">
        <f>VLOOKUP(A1291,[8]Sheet1!$C$2:$K$101,5,FALSE)</f>
        <v>2.2790000000000001E-2</v>
      </c>
      <c r="H1291" s="5">
        <f>VLOOKUP(A1291,[8]Sheet1!$C$2:$K$101,6,FALSE)</f>
        <v>4.2091999999999997E-2</v>
      </c>
      <c r="I1291" s="5">
        <f>VLOOKUP(A1291,[8]Sheet1!$C$2:$K$101,7,FALSE)</f>
        <v>2.0909000000000001E-2</v>
      </c>
      <c r="J1291" s="5">
        <v>0.414024</v>
      </c>
      <c r="K1291" s="5">
        <f>VLOOKUP(A1291,[8]Sheet1!$C$2:$K$101,9,FALSE)</f>
        <v>0.50554500000000002</v>
      </c>
      <c r="L1291" s="32" t="s">
        <v>15</v>
      </c>
      <c r="M1291" s="32" t="s">
        <v>15</v>
      </c>
      <c r="N1291" s="32" t="s">
        <v>15</v>
      </c>
      <c r="O1291" s="32" t="s">
        <v>60</v>
      </c>
      <c r="P1291" s="32" t="s">
        <v>15</v>
      </c>
      <c r="Q1291" s="32" t="s">
        <v>60</v>
      </c>
      <c r="R1291" s="32" t="s">
        <v>15</v>
      </c>
      <c r="S1291" s="32" t="s">
        <v>60</v>
      </c>
      <c r="T1291" s="6" t="s">
        <v>1387</v>
      </c>
      <c r="U1291" s="6" t="s">
        <v>204</v>
      </c>
    </row>
    <row r="1292" spans="1:21" s="42" customFormat="1" x14ac:dyDescent="0.2">
      <c r="A1292" s="4" t="s">
        <v>1395</v>
      </c>
      <c r="B1292" s="4" t="s">
        <v>56</v>
      </c>
      <c r="C1292" s="33" t="s">
        <v>60</v>
      </c>
      <c r="D1292" s="5">
        <v>9.1369999999999993E-3</v>
      </c>
      <c r="E1292" s="5">
        <f>VLOOKUP(A1292,[8]Sheet1!$C$2:$K$101,3,FALSE)</f>
        <v>0.22676399999999999</v>
      </c>
      <c r="F1292" s="5">
        <f>VLOOKUP(A1292,[8]Sheet1!$C$2:$K$101,4,FALSE)</f>
        <v>2.93E-2</v>
      </c>
      <c r="G1292" s="5">
        <f>VLOOKUP(A1292,[8]Sheet1!$C$2:$K$101,5,FALSE)</f>
        <v>2.5909000000000001E-2</v>
      </c>
      <c r="H1292" s="5">
        <f>VLOOKUP(A1292,[8]Sheet1!$C$2:$K$101,6,FALSE)</f>
        <v>0.21476200000000001</v>
      </c>
      <c r="I1292" s="5">
        <f>VLOOKUP(A1292,[8]Sheet1!$C$2:$K$101,7,FALSE)</f>
        <v>2.3973000000000001E-2</v>
      </c>
      <c r="J1292" s="5">
        <v>0.110934</v>
      </c>
      <c r="K1292" s="5">
        <f>VLOOKUP(A1292,[8]Sheet1!$C$2:$K$101,9,FALSE)</f>
        <v>0.52347999999999995</v>
      </c>
      <c r="L1292" s="32" t="s">
        <v>15</v>
      </c>
      <c r="M1292" s="32" t="s">
        <v>60</v>
      </c>
      <c r="N1292" s="32" t="s">
        <v>15</v>
      </c>
      <c r="O1292" s="32" t="s">
        <v>60</v>
      </c>
      <c r="P1292" s="32" t="s">
        <v>60</v>
      </c>
      <c r="Q1292" s="32" t="s">
        <v>60</v>
      </c>
      <c r="R1292" s="32" t="s">
        <v>15</v>
      </c>
      <c r="S1292" s="32" t="s">
        <v>60</v>
      </c>
      <c r="T1292" s="6" t="s">
        <v>1387</v>
      </c>
      <c r="U1292" s="6" t="s">
        <v>204</v>
      </c>
    </row>
    <row r="1293" spans="1:21" s="42" customFormat="1" x14ac:dyDescent="0.2">
      <c r="A1293" s="4" t="s">
        <v>1396</v>
      </c>
      <c r="B1293" s="4" t="s">
        <v>56</v>
      </c>
      <c r="C1293" s="33" t="s">
        <v>60</v>
      </c>
      <c r="D1293" s="5">
        <v>1.4189999999999999E-2</v>
      </c>
      <c r="E1293" s="5">
        <f>VLOOKUP(A1293,[8]Sheet1!$C$2:$K$101,3,FALSE)</f>
        <v>0.126829</v>
      </c>
      <c r="F1293" s="5">
        <f>VLOOKUP(A1293,[8]Sheet1!$C$2:$K$101,4,FALSE)</f>
        <v>2.9343999999999999E-2</v>
      </c>
      <c r="G1293" s="5">
        <f>VLOOKUP(A1293,[8]Sheet1!$C$2:$K$101,5,FALSE)</f>
        <v>2.0877E-2</v>
      </c>
      <c r="H1293" s="5">
        <f>VLOOKUP(A1293,[8]Sheet1!$C$2:$K$101,6,FALSE)</f>
        <v>7.9351000000000005E-2</v>
      </c>
      <c r="I1293" s="5">
        <f>VLOOKUP(A1293,[8]Sheet1!$C$2:$K$101,7,FALSE)</f>
        <v>1.8260999999999999E-2</v>
      </c>
      <c r="J1293" s="5">
        <v>0.358379</v>
      </c>
      <c r="K1293" s="5">
        <f>VLOOKUP(A1293,[8]Sheet1!$C$2:$K$101,9,FALSE)</f>
        <v>0.503911</v>
      </c>
      <c r="L1293" s="32" t="s">
        <v>15</v>
      </c>
      <c r="M1293" s="32" t="s">
        <v>15</v>
      </c>
      <c r="N1293" s="32" t="s">
        <v>15</v>
      </c>
      <c r="O1293" s="32" t="s">
        <v>60</v>
      </c>
      <c r="P1293" s="32" t="s">
        <v>15</v>
      </c>
      <c r="Q1293" s="32" t="s">
        <v>15</v>
      </c>
      <c r="R1293" s="32" t="s">
        <v>15</v>
      </c>
      <c r="S1293" s="32" t="s">
        <v>60</v>
      </c>
      <c r="T1293" s="6" t="s">
        <v>1387</v>
      </c>
      <c r="U1293" s="6" t="s">
        <v>204</v>
      </c>
    </row>
    <row r="1294" spans="1:21" s="42" customFormat="1" x14ac:dyDescent="0.2">
      <c r="A1294" s="4" t="s">
        <v>1397</v>
      </c>
      <c r="B1294" s="4" t="s">
        <v>56</v>
      </c>
      <c r="C1294" s="33" t="s">
        <v>60</v>
      </c>
      <c r="D1294" s="5">
        <v>6.7450000000000001E-3</v>
      </c>
      <c r="E1294" s="5">
        <f>VLOOKUP(A1294,[8]Sheet1!$C$2:$K$101,3,FALSE)</f>
        <v>6.2760999999999997E-2</v>
      </c>
      <c r="F1294" s="5">
        <f>VLOOKUP(A1294,[8]Sheet1!$C$2:$K$101,4,FALSE)</f>
        <v>2.9378999999999999E-2</v>
      </c>
      <c r="G1294" s="5">
        <f>VLOOKUP(A1294,[8]Sheet1!$C$2:$K$101,5,FALSE)</f>
        <v>2.0913000000000001E-2</v>
      </c>
      <c r="H1294" s="5">
        <f>VLOOKUP(A1294,[8]Sheet1!$C$2:$K$101,6,FALSE)</f>
        <v>7.3720999999999995E-2</v>
      </c>
      <c r="I1294" s="5">
        <f>VLOOKUP(A1294,[8]Sheet1!$C$2:$K$101,7,FALSE)</f>
        <v>1.7266E-2</v>
      </c>
      <c r="J1294" s="5">
        <v>0.31656000000000001</v>
      </c>
      <c r="K1294" s="5">
        <f>VLOOKUP(A1294,[8]Sheet1!$C$2:$K$101,9,FALSE)</f>
        <v>0.51460300000000003</v>
      </c>
      <c r="L1294" s="32" t="s">
        <v>15</v>
      </c>
      <c r="M1294" s="32" t="s">
        <v>15</v>
      </c>
      <c r="N1294" s="32" t="s">
        <v>15</v>
      </c>
      <c r="O1294" s="32" t="s">
        <v>60</v>
      </c>
      <c r="P1294" s="32" t="s">
        <v>15</v>
      </c>
      <c r="Q1294" s="32" t="s">
        <v>15</v>
      </c>
      <c r="R1294" s="32" t="s">
        <v>15</v>
      </c>
      <c r="S1294" s="32" t="s">
        <v>60</v>
      </c>
      <c r="T1294" s="6" t="s">
        <v>1387</v>
      </c>
      <c r="U1294" s="6" t="s">
        <v>204</v>
      </c>
    </row>
    <row r="1295" spans="1:21" s="42" customFormat="1" x14ac:dyDescent="0.2">
      <c r="A1295" s="4" t="s">
        <v>1398</v>
      </c>
      <c r="B1295" s="4" t="s">
        <v>56</v>
      </c>
      <c r="C1295" s="33" t="s">
        <v>60</v>
      </c>
      <c r="D1295" s="5">
        <v>8.4659999999999996E-3</v>
      </c>
      <c r="E1295" s="5">
        <f>VLOOKUP(A1295,[8]Sheet1!$C$2:$K$101,3,FALSE)</f>
        <v>9.4130000000000005E-2</v>
      </c>
      <c r="F1295" s="5">
        <f>VLOOKUP(A1295,[8]Sheet1!$C$2:$K$101,4,FALSE)</f>
        <v>2.9322999999999998E-2</v>
      </c>
      <c r="G1295" s="5">
        <f>VLOOKUP(A1295,[8]Sheet1!$C$2:$K$101,5,FALSE)</f>
        <v>1.3537E-2</v>
      </c>
      <c r="H1295" s="5">
        <f>VLOOKUP(A1295,[8]Sheet1!$C$2:$K$101,6,FALSE)</f>
        <v>0.105432</v>
      </c>
      <c r="I1295" s="5">
        <f>VLOOKUP(A1295,[8]Sheet1!$C$2:$K$101,7,FALSE)</f>
        <v>1.5955E-2</v>
      </c>
      <c r="J1295" s="5">
        <v>0.27754400000000001</v>
      </c>
      <c r="K1295" s="5">
        <f>VLOOKUP(A1295,[8]Sheet1!$C$2:$K$101,9,FALSE)</f>
        <v>0.50367600000000001</v>
      </c>
      <c r="L1295" s="32" t="s">
        <v>15</v>
      </c>
      <c r="M1295" s="32" t="s">
        <v>15</v>
      </c>
      <c r="N1295" s="32" t="s">
        <v>15</v>
      </c>
      <c r="O1295" s="32" t="s">
        <v>15</v>
      </c>
      <c r="P1295" s="32" t="s">
        <v>15</v>
      </c>
      <c r="Q1295" s="32" t="s">
        <v>15</v>
      </c>
      <c r="R1295" s="32" t="s">
        <v>15</v>
      </c>
      <c r="S1295" s="32" t="s">
        <v>60</v>
      </c>
      <c r="T1295" s="6" t="s">
        <v>1387</v>
      </c>
      <c r="U1295" s="6" t="s">
        <v>204</v>
      </c>
    </row>
    <row r="1296" spans="1:21" s="42" customFormat="1" x14ac:dyDescent="0.2">
      <c r="A1296" s="4" t="s">
        <v>1399</v>
      </c>
      <c r="B1296" s="4" t="s">
        <v>56</v>
      </c>
      <c r="C1296" s="33" t="s">
        <v>60</v>
      </c>
      <c r="D1296" s="5">
        <v>6.4580000000000002E-3</v>
      </c>
      <c r="E1296" s="5">
        <f>VLOOKUP(A1296,[8]Sheet1!$C$2:$K$101,3,FALSE)</f>
        <v>0.109059</v>
      </c>
      <c r="F1296" s="5">
        <f>VLOOKUP(A1296,[8]Sheet1!$C$2:$K$101,4,FALSE)</f>
        <v>2.9288999999999999E-2</v>
      </c>
      <c r="G1296" s="5">
        <f>VLOOKUP(A1296,[8]Sheet1!$C$2:$K$101,5,FALSE)</f>
        <v>2.3979E-2</v>
      </c>
      <c r="H1296" s="5">
        <f>VLOOKUP(A1296,[8]Sheet1!$C$2:$K$101,6,FALSE)</f>
        <v>0.105684</v>
      </c>
      <c r="I1296" s="5">
        <f>VLOOKUP(A1296,[8]Sheet1!$C$2:$K$101,7,FALSE)</f>
        <v>2.0027E-2</v>
      </c>
      <c r="J1296" s="5">
        <v>0.25056</v>
      </c>
      <c r="K1296" s="5">
        <f>VLOOKUP(A1296,[8]Sheet1!$C$2:$K$101,9,FALSE)</f>
        <v>0.51998900000000003</v>
      </c>
      <c r="L1296" s="32" t="s">
        <v>15</v>
      </c>
      <c r="M1296" s="32" t="s">
        <v>15</v>
      </c>
      <c r="N1296" s="32" t="s">
        <v>15</v>
      </c>
      <c r="O1296" s="32" t="s">
        <v>60</v>
      </c>
      <c r="P1296" s="32" t="s">
        <v>15</v>
      </c>
      <c r="Q1296" s="32" t="s">
        <v>60</v>
      </c>
      <c r="R1296" s="32" t="s">
        <v>15</v>
      </c>
      <c r="S1296" s="32" t="s">
        <v>60</v>
      </c>
      <c r="T1296" s="6" t="s">
        <v>1387</v>
      </c>
      <c r="U1296" s="6" t="s">
        <v>204</v>
      </c>
    </row>
    <row r="1297" spans="1:21" s="42" customFormat="1" x14ac:dyDescent="0.2">
      <c r="A1297" s="4" t="s">
        <v>1400</v>
      </c>
      <c r="B1297" s="4" t="s">
        <v>56</v>
      </c>
      <c r="C1297" s="33" t="s">
        <v>60</v>
      </c>
      <c r="D1297" s="5">
        <v>6.7190000000000001E-3</v>
      </c>
      <c r="E1297" s="5">
        <f>VLOOKUP(A1297,[8]Sheet1!$C$2:$K$101,3,FALSE)</f>
        <v>0.16881699999999999</v>
      </c>
      <c r="F1297" s="5">
        <f>VLOOKUP(A1297,[8]Sheet1!$C$2:$K$101,4,FALSE)</f>
        <v>2.9291999999999999E-2</v>
      </c>
      <c r="G1297" s="5">
        <f>VLOOKUP(A1297,[8]Sheet1!$C$2:$K$101,5,FALSE)</f>
        <v>1.7548000000000001E-2</v>
      </c>
      <c r="H1297" s="5">
        <f>VLOOKUP(A1297,[8]Sheet1!$C$2:$K$101,6,FALSE)</f>
        <v>0.165934</v>
      </c>
      <c r="I1297" s="5">
        <f>VLOOKUP(A1297,[8]Sheet1!$C$2:$K$101,7,FALSE)</f>
        <v>2.1249000000000001E-2</v>
      </c>
      <c r="J1297" s="5">
        <v>0.20629400000000001</v>
      </c>
      <c r="K1297" s="5">
        <f>VLOOKUP(A1297,[8]Sheet1!$C$2:$K$101,9,FALSE)</f>
        <v>0.50430799999999998</v>
      </c>
      <c r="L1297" s="32" t="s">
        <v>15</v>
      </c>
      <c r="M1297" s="32" t="s">
        <v>15</v>
      </c>
      <c r="N1297" s="32" t="s">
        <v>15</v>
      </c>
      <c r="O1297" s="32" t="s">
        <v>15</v>
      </c>
      <c r="P1297" s="32" t="s">
        <v>15</v>
      </c>
      <c r="Q1297" s="32" t="s">
        <v>60</v>
      </c>
      <c r="R1297" s="32" t="s">
        <v>15</v>
      </c>
      <c r="S1297" s="32" t="s">
        <v>60</v>
      </c>
      <c r="T1297" s="6" t="s">
        <v>1387</v>
      </c>
      <c r="U1297" s="6" t="s">
        <v>204</v>
      </c>
    </row>
    <row r="1298" spans="1:21" s="42" customFormat="1" x14ac:dyDescent="0.2">
      <c r="A1298" s="4" t="s">
        <v>1401</v>
      </c>
      <c r="B1298" s="4" t="s">
        <v>56</v>
      </c>
      <c r="C1298" s="33" t="s">
        <v>60</v>
      </c>
      <c r="D1298" s="5">
        <v>6.3829999999999998E-3</v>
      </c>
      <c r="E1298" s="5">
        <f>VLOOKUP(A1298,[8]Sheet1!$C$2:$K$101,3,FALSE)</f>
        <v>8.0723000000000003E-2</v>
      </c>
      <c r="F1298" s="5">
        <f>VLOOKUP(A1298,[8]Sheet1!$C$2:$K$101,4,FALSE)</f>
        <v>2.9318E-2</v>
      </c>
      <c r="G1298" s="5">
        <f>VLOOKUP(A1298,[8]Sheet1!$C$2:$K$101,5,FALSE)</f>
        <v>1.3251000000000001E-2</v>
      </c>
      <c r="H1298" s="5">
        <f>VLOOKUP(A1298,[8]Sheet1!$C$2:$K$101,6,FALSE)</f>
        <v>8.2197000000000006E-2</v>
      </c>
      <c r="I1298" s="5">
        <f>VLOOKUP(A1298,[8]Sheet1!$C$2:$K$101,7,FALSE)</f>
        <v>1.7257000000000002E-2</v>
      </c>
      <c r="J1298" s="5">
        <v>0.29095900000000002</v>
      </c>
      <c r="K1298" s="5">
        <f>VLOOKUP(A1298,[8]Sheet1!$C$2:$K$101,9,FALSE)</f>
        <v>0.50295699999999999</v>
      </c>
      <c r="L1298" s="32" t="s">
        <v>15</v>
      </c>
      <c r="M1298" s="32" t="s">
        <v>15</v>
      </c>
      <c r="N1298" s="32" t="s">
        <v>15</v>
      </c>
      <c r="O1298" s="32" t="s">
        <v>15</v>
      </c>
      <c r="P1298" s="32" t="s">
        <v>15</v>
      </c>
      <c r="Q1298" s="32" t="s">
        <v>15</v>
      </c>
      <c r="R1298" s="32" t="s">
        <v>15</v>
      </c>
      <c r="S1298" s="32" t="s">
        <v>60</v>
      </c>
      <c r="T1298" s="6" t="s">
        <v>1387</v>
      </c>
      <c r="U1298" s="6" t="s">
        <v>204</v>
      </c>
    </row>
    <row r="1299" spans="1:21" s="42" customFormat="1" x14ac:dyDescent="0.2">
      <c r="A1299" s="4" t="s">
        <v>1402</v>
      </c>
      <c r="B1299" s="4" t="s">
        <v>56</v>
      </c>
      <c r="C1299" s="33" t="s">
        <v>60</v>
      </c>
      <c r="D1299" s="5">
        <v>1.6150000000000001E-2</v>
      </c>
      <c r="E1299" s="5">
        <f>VLOOKUP(A1299,[8]Sheet1!$C$2:$K$101,3,FALSE)</f>
        <v>0.14493800000000001</v>
      </c>
      <c r="F1299" s="5">
        <f>VLOOKUP(A1299,[8]Sheet1!$C$2:$K$101,4,FALSE)</f>
        <v>2.9318E-2</v>
      </c>
      <c r="G1299" s="5">
        <f>VLOOKUP(A1299,[8]Sheet1!$C$2:$K$101,5,FALSE)</f>
        <v>1.6059E-2</v>
      </c>
      <c r="H1299" s="5">
        <f>VLOOKUP(A1299,[8]Sheet1!$C$2:$K$101,6,FALSE)</f>
        <v>0.13463700000000001</v>
      </c>
      <c r="I1299" s="5">
        <f>VLOOKUP(A1299,[8]Sheet1!$C$2:$K$101,7,FALSE)</f>
        <v>1.9023999999999999E-2</v>
      </c>
      <c r="J1299" s="5">
        <v>0.222772</v>
      </c>
      <c r="K1299" s="5">
        <f>VLOOKUP(A1299,[8]Sheet1!$C$2:$K$101,9,FALSE)</f>
        <v>0.50105599999999995</v>
      </c>
      <c r="L1299" s="32" t="s">
        <v>15</v>
      </c>
      <c r="M1299" s="32" t="s">
        <v>15</v>
      </c>
      <c r="N1299" s="32" t="s">
        <v>15</v>
      </c>
      <c r="O1299" s="32" t="s">
        <v>15</v>
      </c>
      <c r="P1299" s="32" t="s">
        <v>15</v>
      </c>
      <c r="Q1299" s="32" t="s">
        <v>15</v>
      </c>
      <c r="R1299" s="32" t="s">
        <v>15</v>
      </c>
      <c r="S1299" s="32" t="s">
        <v>60</v>
      </c>
      <c r="T1299" s="6" t="s">
        <v>1387</v>
      </c>
      <c r="U1299" s="6" t="s">
        <v>204</v>
      </c>
    </row>
    <row r="1300" spans="1:21" s="42" customFormat="1" x14ac:dyDescent="0.2">
      <c r="A1300" s="4" t="s">
        <v>1403</v>
      </c>
      <c r="B1300" s="4" t="s">
        <v>56</v>
      </c>
      <c r="C1300" s="33" t="s">
        <v>60</v>
      </c>
      <c r="D1300" s="5">
        <v>1.085E-2</v>
      </c>
      <c r="E1300" s="5">
        <f>VLOOKUP(A1300,[8]Sheet1!$C$2:$K$101,3,FALSE)</f>
        <v>9.0532000000000001E-2</v>
      </c>
      <c r="F1300" s="5">
        <f>VLOOKUP(A1300,[8]Sheet1!$C$2:$K$101,4,FALSE)</f>
        <v>2.9259E-2</v>
      </c>
      <c r="G1300" s="5">
        <f>VLOOKUP(A1300,[8]Sheet1!$C$2:$K$101,5,FALSE)</f>
        <v>1.7194999999999998E-2</v>
      </c>
      <c r="H1300" s="5">
        <f>VLOOKUP(A1300,[8]Sheet1!$C$2:$K$101,6,FALSE)</f>
        <v>0.107378</v>
      </c>
      <c r="I1300" s="5">
        <f>VLOOKUP(A1300,[8]Sheet1!$C$2:$K$101,7,FALSE)</f>
        <v>1.8207999999999998E-2</v>
      </c>
      <c r="J1300" s="5">
        <v>0.28843600000000003</v>
      </c>
      <c r="K1300" s="5">
        <f>VLOOKUP(A1300,[8]Sheet1!$C$2:$K$101,9,FALSE)</f>
        <v>0.50889300000000004</v>
      </c>
      <c r="L1300" s="32" t="s">
        <v>15</v>
      </c>
      <c r="M1300" s="32" t="s">
        <v>15</v>
      </c>
      <c r="N1300" s="32" t="s">
        <v>15</v>
      </c>
      <c r="O1300" s="32" t="s">
        <v>15</v>
      </c>
      <c r="P1300" s="32" t="s">
        <v>15</v>
      </c>
      <c r="Q1300" s="32" t="s">
        <v>15</v>
      </c>
      <c r="R1300" s="32" t="s">
        <v>15</v>
      </c>
      <c r="S1300" s="32" t="s">
        <v>60</v>
      </c>
      <c r="T1300" s="6" t="s">
        <v>1387</v>
      </c>
      <c r="U1300" s="6" t="s">
        <v>204</v>
      </c>
    </row>
    <row r="1301" spans="1:21" s="42" customFormat="1" x14ac:dyDescent="0.2">
      <c r="A1301" s="4" t="s">
        <v>1404</v>
      </c>
      <c r="B1301" s="4" t="s">
        <v>56</v>
      </c>
      <c r="C1301" s="33" t="s">
        <v>60</v>
      </c>
      <c r="D1301" s="5">
        <v>1.018E-2</v>
      </c>
      <c r="E1301" s="5">
        <f>VLOOKUP(A1301,[8]Sheet1!$C$2:$K$101,3,FALSE)</f>
        <v>0.199846</v>
      </c>
      <c r="F1301" s="5">
        <f>VLOOKUP(A1301,[8]Sheet1!$C$2:$K$101,4,FALSE)</f>
        <v>2.9276E-2</v>
      </c>
      <c r="G1301" s="5">
        <f>VLOOKUP(A1301,[8]Sheet1!$C$2:$K$101,5,FALSE)</f>
        <v>1.8824E-2</v>
      </c>
      <c r="H1301" s="5">
        <f>VLOOKUP(A1301,[8]Sheet1!$C$2:$K$101,6,FALSE)</f>
        <v>0.20337</v>
      </c>
      <c r="I1301" s="5">
        <f>VLOOKUP(A1301,[8]Sheet1!$C$2:$K$101,7,FALSE)</f>
        <v>2.0146000000000001E-2</v>
      </c>
      <c r="J1301" s="5">
        <v>0.15507799999999999</v>
      </c>
      <c r="K1301" s="5">
        <f>VLOOKUP(A1301,[8]Sheet1!$C$2:$K$101,9,FALSE)</f>
        <v>0.51323700000000005</v>
      </c>
      <c r="L1301" s="32" t="s">
        <v>15</v>
      </c>
      <c r="M1301" s="32" t="s">
        <v>15</v>
      </c>
      <c r="N1301" s="32" t="s">
        <v>15</v>
      </c>
      <c r="O1301" s="32" t="s">
        <v>15</v>
      </c>
      <c r="P1301" s="32" t="s">
        <v>60</v>
      </c>
      <c r="Q1301" s="32" t="s">
        <v>60</v>
      </c>
      <c r="R1301" s="32" t="s">
        <v>15</v>
      </c>
      <c r="S1301" s="32" t="s">
        <v>60</v>
      </c>
      <c r="T1301" s="6" t="s">
        <v>1387</v>
      </c>
      <c r="U1301" s="6" t="s">
        <v>204</v>
      </c>
    </row>
    <row r="1302" spans="1:21" s="42" customFormat="1" x14ac:dyDescent="0.2">
      <c r="A1302" s="4" t="s">
        <v>1405</v>
      </c>
      <c r="B1302" s="4" t="s">
        <v>56</v>
      </c>
      <c r="C1302" s="33" t="s">
        <v>60</v>
      </c>
      <c r="D1302" s="5">
        <v>3.0980000000000001E-2</v>
      </c>
      <c r="E1302" s="5">
        <f>VLOOKUP(A1302,[8]Sheet1!$C$2:$K$101,3,FALSE)</f>
        <v>8.8903999999999997E-2</v>
      </c>
      <c r="F1302" s="5">
        <f>VLOOKUP(A1302,[8]Sheet1!$C$2:$K$101,4,FALSE)</f>
        <v>2.9323999999999999E-2</v>
      </c>
      <c r="G1302" s="5">
        <f>VLOOKUP(A1302,[8]Sheet1!$C$2:$K$101,5,FALSE)</f>
        <v>1.4961E-2</v>
      </c>
      <c r="H1302" s="5">
        <f>VLOOKUP(A1302,[8]Sheet1!$C$2:$K$101,6,FALSE)</f>
        <v>9.7016000000000005E-2</v>
      </c>
      <c r="I1302" s="5">
        <f>VLOOKUP(A1302,[8]Sheet1!$C$2:$K$101,7,FALSE)</f>
        <v>1.712E-2</v>
      </c>
      <c r="J1302" s="5">
        <v>0.29198000000000002</v>
      </c>
      <c r="K1302" s="5">
        <f>VLOOKUP(A1302,[8]Sheet1!$C$2:$K$101,9,FALSE)</f>
        <v>0.49291000000000001</v>
      </c>
      <c r="L1302" s="32" t="s">
        <v>60</v>
      </c>
      <c r="M1302" s="32" t="s">
        <v>15</v>
      </c>
      <c r="N1302" s="32" t="s">
        <v>15</v>
      </c>
      <c r="O1302" s="32" t="s">
        <v>15</v>
      </c>
      <c r="P1302" s="32" t="s">
        <v>15</v>
      </c>
      <c r="Q1302" s="32" t="s">
        <v>15</v>
      </c>
      <c r="R1302" s="32" t="s">
        <v>15</v>
      </c>
      <c r="S1302" s="32" t="s">
        <v>15</v>
      </c>
      <c r="T1302" s="6" t="s">
        <v>1387</v>
      </c>
      <c r="U1302" s="6" t="s">
        <v>204</v>
      </c>
    </row>
    <row r="1303" spans="1:21" s="42" customFormat="1" x14ac:dyDescent="0.2">
      <c r="A1303" s="4" t="s">
        <v>1406</v>
      </c>
      <c r="B1303" s="4" t="s">
        <v>56</v>
      </c>
      <c r="C1303" s="33" t="s">
        <v>60</v>
      </c>
      <c r="D1303" s="5">
        <v>1.059E-2</v>
      </c>
      <c r="E1303" s="5">
        <f>VLOOKUP(A1303,[8]Sheet1!$C$2:$K$101,3,FALSE)</f>
        <v>0.16175800000000001</v>
      </c>
      <c r="F1303" s="5">
        <f>VLOOKUP(A1303,[8]Sheet1!$C$2:$K$101,4,FALSE)</f>
        <v>2.9293E-2</v>
      </c>
      <c r="G1303" s="5">
        <f>VLOOKUP(A1303,[8]Sheet1!$C$2:$K$101,5,FALSE)</f>
        <v>1.5758999999999999E-2</v>
      </c>
      <c r="H1303" s="5">
        <f>VLOOKUP(A1303,[8]Sheet1!$C$2:$K$101,6,FALSE)</f>
        <v>0.14349799999999999</v>
      </c>
      <c r="I1303" s="5">
        <f>VLOOKUP(A1303,[8]Sheet1!$C$2:$K$101,7,FALSE)</f>
        <v>1.763E-2</v>
      </c>
      <c r="J1303" s="5">
        <v>0.18154300000000001</v>
      </c>
      <c r="K1303" s="5">
        <f>VLOOKUP(A1303,[8]Sheet1!$C$2:$K$101,9,FALSE)</f>
        <v>0.50761500000000004</v>
      </c>
      <c r="L1303" s="32" t="s">
        <v>15</v>
      </c>
      <c r="M1303" s="32" t="s">
        <v>15</v>
      </c>
      <c r="N1303" s="32" t="s">
        <v>15</v>
      </c>
      <c r="O1303" s="32" t="s">
        <v>15</v>
      </c>
      <c r="P1303" s="32" t="s">
        <v>15</v>
      </c>
      <c r="Q1303" s="32" t="s">
        <v>15</v>
      </c>
      <c r="R1303" s="32" t="s">
        <v>15</v>
      </c>
      <c r="S1303" s="32" t="s">
        <v>60</v>
      </c>
      <c r="T1303" s="6" t="s">
        <v>1387</v>
      </c>
      <c r="U1303" s="6" t="s">
        <v>204</v>
      </c>
    </row>
    <row r="1304" spans="1:21" s="42" customFormat="1" x14ac:dyDescent="0.2">
      <c r="A1304" s="4" t="s">
        <v>1407</v>
      </c>
      <c r="B1304" s="4" t="s">
        <v>56</v>
      </c>
      <c r="C1304" s="33" t="s">
        <v>60</v>
      </c>
      <c r="D1304" s="5">
        <v>1.455E-2</v>
      </c>
      <c r="E1304" s="5">
        <f>VLOOKUP(A1304,[8]Sheet1!$C$2:$K$101,3,FALSE)</f>
        <v>8.4687999999999999E-2</v>
      </c>
      <c r="F1304" s="5">
        <f>VLOOKUP(A1304,[8]Sheet1!$C$2:$K$101,4,FALSE)</f>
        <v>2.9381999999999998E-2</v>
      </c>
      <c r="G1304" s="5">
        <f>VLOOKUP(A1304,[8]Sheet1!$C$2:$K$101,5,FALSE)</f>
        <v>1.3365E-2</v>
      </c>
      <c r="H1304" s="5">
        <f>VLOOKUP(A1304,[8]Sheet1!$C$2:$K$101,6,FALSE)</f>
        <v>8.8708999999999996E-2</v>
      </c>
      <c r="I1304" s="5">
        <f>VLOOKUP(A1304,[8]Sheet1!$C$2:$K$101,7,FALSE)</f>
        <v>1.4768E-2</v>
      </c>
      <c r="J1304" s="5">
        <v>0.29008400000000001</v>
      </c>
      <c r="K1304" s="5">
        <f>VLOOKUP(A1304,[8]Sheet1!$C$2:$K$101,9,FALSE)</f>
        <v>0.50361100000000003</v>
      </c>
      <c r="L1304" s="32" t="s">
        <v>15</v>
      </c>
      <c r="M1304" s="32" t="s">
        <v>15</v>
      </c>
      <c r="N1304" s="32" t="s">
        <v>15</v>
      </c>
      <c r="O1304" s="32" t="s">
        <v>15</v>
      </c>
      <c r="P1304" s="32" t="s">
        <v>15</v>
      </c>
      <c r="Q1304" s="32" t="s">
        <v>15</v>
      </c>
      <c r="R1304" s="32" t="s">
        <v>15</v>
      </c>
      <c r="S1304" s="32" t="s">
        <v>60</v>
      </c>
      <c r="T1304" s="6" t="s">
        <v>1387</v>
      </c>
      <c r="U1304" s="6" t="s">
        <v>204</v>
      </c>
    </row>
    <row r="1305" spans="1:21" s="42" customFormat="1" x14ac:dyDescent="0.2">
      <c r="A1305" s="4" t="s">
        <v>1408</v>
      </c>
      <c r="B1305" s="4" t="s">
        <v>56</v>
      </c>
      <c r="C1305" s="33" t="s">
        <v>60</v>
      </c>
      <c r="D1305" s="5">
        <v>9.6170000000000005E-3</v>
      </c>
      <c r="E1305" s="5">
        <f>VLOOKUP(A1305,[8]Sheet1!$C$2:$K$101,3,FALSE)</f>
        <v>0.143458</v>
      </c>
      <c r="F1305" s="5">
        <f>VLOOKUP(A1305,[8]Sheet1!$C$2:$K$101,4,FALSE)</f>
        <v>2.9304E-2</v>
      </c>
      <c r="G1305" s="5">
        <f>VLOOKUP(A1305,[8]Sheet1!$C$2:$K$101,5,FALSE)</f>
        <v>2.0128E-2</v>
      </c>
      <c r="H1305" s="5">
        <f>VLOOKUP(A1305,[8]Sheet1!$C$2:$K$101,6,FALSE)</f>
        <v>7.9194000000000001E-2</v>
      </c>
      <c r="I1305" s="5">
        <f>VLOOKUP(A1305,[8]Sheet1!$C$2:$K$101,7,FALSE)</f>
        <v>1.7295999999999999E-2</v>
      </c>
      <c r="J1305" s="5">
        <v>0.46013199999999999</v>
      </c>
      <c r="K1305" s="5">
        <f>VLOOKUP(A1305,[8]Sheet1!$C$2:$K$101,9,FALSE)</f>
        <v>0.49320399999999998</v>
      </c>
      <c r="L1305" s="32" t="s">
        <v>15</v>
      </c>
      <c r="M1305" s="32" t="s">
        <v>15</v>
      </c>
      <c r="N1305" s="32" t="s">
        <v>15</v>
      </c>
      <c r="O1305" s="32" t="s">
        <v>60</v>
      </c>
      <c r="P1305" s="32" t="s">
        <v>15</v>
      </c>
      <c r="Q1305" s="32" t="s">
        <v>15</v>
      </c>
      <c r="R1305" s="32" t="s">
        <v>15</v>
      </c>
      <c r="S1305" s="32" t="s">
        <v>15</v>
      </c>
      <c r="T1305" s="6" t="s">
        <v>1387</v>
      </c>
      <c r="U1305" s="6" t="s">
        <v>204</v>
      </c>
    </row>
    <row r="1306" spans="1:21" s="42" customFormat="1" x14ac:dyDescent="0.2">
      <c r="A1306" s="4" t="s">
        <v>1409</v>
      </c>
      <c r="B1306" s="4" t="s">
        <v>56</v>
      </c>
      <c r="C1306" s="33" t="s">
        <v>60</v>
      </c>
      <c r="D1306" s="5">
        <v>0</v>
      </c>
      <c r="E1306" s="5">
        <f>VLOOKUP(A1306,[8]Sheet1!$C$2:$K$101,3,FALSE)</f>
        <v>0.14297899999999999</v>
      </c>
      <c r="F1306" s="5">
        <f>VLOOKUP(A1306,[8]Sheet1!$C$2:$K$101,4,FALSE)</f>
        <v>2.9321E-2</v>
      </c>
      <c r="G1306" s="5">
        <f>VLOOKUP(A1306,[8]Sheet1!$C$2:$K$101,5,FALSE)</f>
        <v>1.6236E-2</v>
      </c>
      <c r="H1306" s="5">
        <f>VLOOKUP(A1306,[8]Sheet1!$C$2:$K$101,6,FALSE)</f>
        <v>0.129187</v>
      </c>
      <c r="I1306" s="5">
        <f>VLOOKUP(A1306,[8]Sheet1!$C$2:$K$101,7,FALSE)</f>
        <v>1.6458E-2</v>
      </c>
      <c r="J1306" s="5">
        <v>0.2069</v>
      </c>
      <c r="K1306" s="5">
        <f>VLOOKUP(A1306,[8]Sheet1!$C$2:$K$101,9,FALSE)</f>
        <v>0.50988800000000001</v>
      </c>
      <c r="L1306" s="32" t="s">
        <v>15</v>
      </c>
      <c r="M1306" s="32" t="s">
        <v>15</v>
      </c>
      <c r="N1306" s="32" t="s">
        <v>15</v>
      </c>
      <c r="O1306" s="32" t="s">
        <v>15</v>
      </c>
      <c r="P1306" s="32" t="s">
        <v>15</v>
      </c>
      <c r="Q1306" s="32" t="s">
        <v>15</v>
      </c>
      <c r="R1306" s="32" t="s">
        <v>15</v>
      </c>
      <c r="S1306" s="32" t="s">
        <v>60</v>
      </c>
      <c r="T1306" s="6" t="s">
        <v>1387</v>
      </c>
      <c r="U1306" s="6" t="s">
        <v>204</v>
      </c>
    </row>
    <row r="1307" spans="1:21" s="42" customFormat="1" x14ac:dyDescent="0.2">
      <c r="A1307" s="4" t="s">
        <v>1410</v>
      </c>
      <c r="B1307" s="4" t="s">
        <v>56</v>
      </c>
      <c r="C1307" s="33" t="s">
        <v>60</v>
      </c>
      <c r="D1307" s="5">
        <v>8.966E-3</v>
      </c>
      <c r="E1307" s="5">
        <f>VLOOKUP(A1307,[8]Sheet1!$C$2:$K$101,3,FALSE)</f>
        <v>6.0583999999999999E-2</v>
      </c>
      <c r="F1307" s="5">
        <f>VLOOKUP(A1307,[8]Sheet1!$C$2:$K$101,4,FALSE)</f>
        <v>2.9302000000000002E-2</v>
      </c>
      <c r="G1307" s="5">
        <f>VLOOKUP(A1307,[8]Sheet1!$C$2:$K$101,5,FALSE)</f>
        <v>1.7382000000000002E-2</v>
      </c>
      <c r="H1307" s="5">
        <f>VLOOKUP(A1307,[8]Sheet1!$C$2:$K$101,6,FALSE)</f>
        <v>4.9137E-2</v>
      </c>
      <c r="I1307" s="5">
        <f>VLOOKUP(A1307,[8]Sheet1!$C$2:$K$101,7,FALSE)</f>
        <v>1.3302E-2</v>
      </c>
      <c r="J1307" s="5">
        <v>0.37759700000000002</v>
      </c>
      <c r="K1307" s="5">
        <f>VLOOKUP(A1307,[8]Sheet1!$C$2:$K$101,9,FALSE)</f>
        <v>0.48077900000000001</v>
      </c>
      <c r="L1307" s="32" t="s">
        <v>15</v>
      </c>
      <c r="M1307" s="32" t="s">
        <v>15</v>
      </c>
      <c r="N1307" s="32" t="s">
        <v>15</v>
      </c>
      <c r="O1307" s="32" t="s">
        <v>15</v>
      </c>
      <c r="P1307" s="32" t="s">
        <v>15</v>
      </c>
      <c r="Q1307" s="32" t="s">
        <v>15</v>
      </c>
      <c r="R1307" s="32" t="s">
        <v>15</v>
      </c>
      <c r="S1307" s="32" t="s">
        <v>15</v>
      </c>
      <c r="T1307" s="6" t="s">
        <v>1387</v>
      </c>
      <c r="U1307" s="6" t="s">
        <v>204</v>
      </c>
    </row>
    <row r="1308" spans="1:21" s="42" customFormat="1" x14ac:dyDescent="0.2">
      <c r="A1308" s="4" t="s">
        <v>1411</v>
      </c>
      <c r="B1308" s="4" t="s">
        <v>56</v>
      </c>
      <c r="C1308" s="33" t="s">
        <v>60</v>
      </c>
      <c r="D1308" s="5">
        <v>8.6829999999999997E-3</v>
      </c>
      <c r="E1308" s="5">
        <f>VLOOKUP(A1308,[8]Sheet1!$C$2:$K$101,3,FALSE)</f>
        <v>6.1689000000000001E-2</v>
      </c>
      <c r="F1308" s="5">
        <f>VLOOKUP(A1308,[8]Sheet1!$C$2:$K$101,4,FALSE)</f>
        <v>2.9385999999999999E-2</v>
      </c>
      <c r="G1308" s="5">
        <f>VLOOKUP(A1308,[8]Sheet1!$C$2:$K$101,5,FALSE)</f>
        <v>1.2303E-2</v>
      </c>
      <c r="H1308" s="5">
        <f>VLOOKUP(A1308,[8]Sheet1!$C$2:$K$101,6,FALSE)</f>
        <v>4.7605000000000001E-2</v>
      </c>
      <c r="I1308" s="5">
        <f>VLOOKUP(A1308,[8]Sheet1!$C$2:$K$101,7,FALSE)</f>
        <v>1.3665E-2</v>
      </c>
      <c r="J1308" s="5">
        <v>0.32101600000000002</v>
      </c>
      <c r="K1308" s="5">
        <f>VLOOKUP(A1308,[8]Sheet1!$C$2:$K$101,9,FALSE)</f>
        <v>0.49680400000000002</v>
      </c>
      <c r="L1308" s="32" t="s">
        <v>15</v>
      </c>
      <c r="M1308" s="32" t="s">
        <v>15</v>
      </c>
      <c r="N1308" s="32" t="s">
        <v>15</v>
      </c>
      <c r="O1308" s="32" t="s">
        <v>15</v>
      </c>
      <c r="P1308" s="32" t="s">
        <v>15</v>
      </c>
      <c r="Q1308" s="32" t="s">
        <v>15</v>
      </c>
      <c r="R1308" s="32" t="s">
        <v>15</v>
      </c>
      <c r="S1308" s="32" t="s">
        <v>15</v>
      </c>
      <c r="T1308" s="6" t="s">
        <v>1389</v>
      </c>
      <c r="U1308" s="6" t="s">
        <v>204</v>
      </c>
    </row>
    <row r="1309" spans="1:21" s="42" customFormat="1" x14ac:dyDescent="0.2">
      <c r="A1309" s="4" t="s">
        <v>1412</v>
      </c>
      <c r="B1309" s="4" t="s">
        <v>56</v>
      </c>
      <c r="C1309" s="33" t="s">
        <v>60</v>
      </c>
      <c r="D1309" s="5">
        <v>6.7949999999999998E-3</v>
      </c>
      <c r="E1309" s="5">
        <f>VLOOKUP(A1309,[8]Sheet1!$C$2:$K$101,3,FALSE)</f>
        <v>5.4585000000000002E-2</v>
      </c>
      <c r="F1309" s="5">
        <f>VLOOKUP(A1309,[8]Sheet1!$C$2:$K$101,4,FALSE)</f>
        <v>2.9316999999999999E-2</v>
      </c>
      <c r="G1309" s="5">
        <f>VLOOKUP(A1309,[8]Sheet1!$C$2:$K$101,5,FALSE)</f>
        <v>1.1224E-2</v>
      </c>
      <c r="H1309" s="5">
        <f>VLOOKUP(A1309,[8]Sheet1!$C$2:$K$101,6,FALSE)</f>
        <v>5.5872999999999999E-2</v>
      </c>
      <c r="I1309" s="5">
        <f>VLOOKUP(A1309,[8]Sheet1!$C$2:$K$101,7,FALSE)</f>
        <v>1.2173E-2</v>
      </c>
      <c r="J1309" s="5">
        <v>0.32008799999999998</v>
      </c>
      <c r="K1309" s="5">
        <f>VLOOKUP(A1309,[8]Sheet1!$C$2:$K$101,9,FALSE)</f>
        <v>0.494589</v>
      </c>
      <c r="L1309" s="32" t="s">
        <v>15</v>
      </c>
      <c r="M1309" s="32" t="s">
        <v>15</v>
      </c>
      <c r="N1309" s="32" t="s">
        <v>15</v>
      </c>
      <c r="O1309" s="32" t="s">
        <v>15</v>
      </c>
      <c r="P1309" s="32" t="s">
        <v>15</v>
      </c>
      <c r="Q1309" s="32" t="s">
        <v>15</v>
      </c>
      <c r="R1309" s="32" t="s">
        <v>15</v>
      </c>
      <c r="S1309" s="32" t="s">
        <v>15</v>
      </c>
      <c r="T1309" s="6" t="s">
        <v>1389</v>
      </c>
      <c r="U1309" s="6" t="s">
        <v>204</v>
      </c>
    </row>
    <row r="1310" spans="1:21" s="42" customFormat="1" x14ac:dyDescent="0.2">
      <c r="A1310" s="4" t="s">
        <v>1413</v>
      </c>
      <c r="B1310" s="4" t="s">
        <v>56</v>
      </c>
      <c r="C1310" s="33" t="s">
        <v>60</v>
      </c>
      <c r="D1310" s="5">
        <v>1.1679999999999999E-2</v>
      </c>
      <c r="E1310" s="5">
        <f>VLOOKUP(A1310,[8]Sheet1!$C$2:$K$101,3,FALSE)</f>
        <v>9.1815999999999995E-2</v>
      </c>
      <c r="F1310" s="5">
        <f>VLOOKUP(A1310,[8]Sheet1!$C$2:$K$101,4,FALSE)</f>
        <v>2.9329999999999998E-2</v>
      </c>
      <c r="G1310" s="5">
        <f>VLOOKUP(A1310,[8]Sheet1!$C$2:$K$101,5,FALSE)</f>
        <v>1.2775999999999999E-2</v>
      </c>
      <c r="H1310" s="5">
        <f>VLOOKUP(A1310,[8]Sheet1!$C$2:$K$101,6,FALSE)</f>
        <v>9.2719999999999997E-2</v>
      </c>
      <c r="I1310" s="5">
        <f>VLOOKUP(A1310,[8]Sheet1!$C$2:$K$101,7,FALSE)</f>
        <v>1.5329000000000001E-2</v>
      </c>
      <c r="J1310" s="5">
        <v>0.28271299999999999</v>
      </c>
      <c r="K1310" s="5">
        <f>VLOOKUP(A1310,[8]Sheet1!$C$2:$K$101,9,FALSE)</f>
        <v>0.49627100000000002</v>
      </c>
      <c r="L1310" s="32" t="s">
        <v>15</v>
      </c>
      <c r="M1310" s="32" t="s">
        <v>15</v>
      </c>
      <c r="N1310" s="32" t="s">
        <v>15</v>
      </c>
      <c r="O1310" s="32" t="s">
        <v>15</v>
      </c>
      <c r="P1310" s="32" t="s">
        <v>15</v>
      </c>
      <c r="Q1310" s="32" t="s">
        <v>15</v>
      </c>
      <c r="R1310" s="32" t="s">
        <v>15</v>
      </c>
      <c r="S1310" s="32" t="s">
        <v>15</v>
      </c>
      <c r="T1310" s="6" t="s">
        <v>1387</v>
      </c>
      <c r="U1310" s="6" t="s">
        <v>204</v>
      </c>
    </row>
    <row r="1311" spans="1:21" s="42" customFormat="1" x14ac:dyDescent="0.2">
      <c r="A1311" s="4" t="s">
        <v>1414</v>
      </c>
      <c r="B1311" s="4" t="s">
        <v>56</v>
      </c>
      <c r="C1311" s="33" t="s">
        <v>60</v>
      </c>
      <c r="D1311" s="5">
        <v>5.5279999999999999E-3</v>
      </c>
      <c r="E1311" s="5">
        <f>VLOOKUP(A1311,[8]Sheet1!$C$2:$K$101,3,FALSE)</f>
        <v>0.14466100000000001</v>
      </c>
      <c r="F1311" s="5">
        <f>VLOOKUP(A1311,[8]Sheet1!$C$2:$K$101,4,FALSE)</f>
        <v>2.928E-2</v>
      </c>
      <c r="G1311" s="5">
        <f>VLOOKUP(A1311,[8]Sheet1!$C$2:$K$101,5,FALSE)</f>
        <v>1.5221E-2</v>
      </c>
      <c r="H1311" s="5">
        <f>VLOOKUP(A1311,[8]Sheet1!$C$2:$K$101,6,FALSE)</f>
        <v>0.16259599999999999</v>
      </c>
      <c r="I1311" s="5">
        <f>VLOOKUP(A1311,[8]Sheet1!$C$2:$K$101,7,FALSE)</f>
        <v>1.7804E-2</v>
      </c>
      <c r="J1311" s="5">
        <v>0.22603799999999999</v>
      </c>
      <c r="K1311" s="5">
        <f>VLOOKUP(A1311,[8]Sheet1!$C$2:$K$101,9,FALSE)</f>
        <v>0.50356699999999999</v>
      </c>
      <c r="L1311" s="32" t="s">
        <v>15</v>
      </c>
      <c r="M1311" s="32" t="s">
        <v>15</v>
      </c>
      <c r="N1311" s="32" t="s">
        <v>15</v>
      </c>
      <c r="O1311" s="32" t="s">
        <v>15</v>
      </c>
      <c r="P1311" s="32" t="s">
        <v>15</v>
      </c>
      <c r="Q1311" s="32" t="s">
        <v>15</v>
      </c>
      <c r="R1311" s="32" t="s">
        <v>15</v>
      </c>
      <c r="S1311" s="32" t="s">
        <v>60</v>
      </c>
      <c r="T1311" s="6" t="s">
        <v>1387</v>
      </c>
      <c r="U1311" s="6" t="s">
        <v>204</v>
      </c>
    </row>
    <row r="1312" spans="1:21" s="42" customFormat="1" x14ac:dyDescent="0.2">
      <c r="A1312" s="4" t="s">
        <v>1415</v>
      </c>
      <c r="B1312" s="4" t="s">
        <v>56</v>
      </c>
      <c r="C1312" s="33" t="s">
        <v>60</v>
      </c>
      <c r="D1312" s="5">
        <v>1.0240000000000001E-2</v>
      </c>
      <c r="E1312" s="5">
        <f>VLOOKUP(A1312,[8]Sheet1!$C$2:$K$101,3,FALSE)</f>
        <v>4.7899999999999998E-2</v>
      </c>
      <c r="F1312" s="5">
        <f>VLOOKUP(A1312,[8]Sheet1!$C$2:$K$101,4,FALSE)</f>
        <v>2.9270000000000001E-2</v>
      </c>
      <c r="G1312" s="5">
        <f>VLOOKUP(A1312,[8]Sheet1!$C$2:$K$101,5,FALSE)</f>
        <v>1.3968E-2</v>
      </c>
      <c r="H1312" s="5">
        <f>VLOOKUP(A1312,[8]Sheet1!$C$2:$K$101,6,FALSE)</f>
        <v>3.1252000000000002E-2</v>
      </c>
      <c r="I1312" s="5">
        <f>VLOOKUP(A1312,[8]Sheet1!$C$2:$K$101,7,FALSE)</f>
        <v>1.4522E-2</v>
      </c>
      <c r="J1312" s="5">
        <v>0.368141</v>
      </c>
      <c r="K1312" s="5">
        <f>VLOOKUP(A1312,[8]Sheet1!$C$2:$K$101,9,FALSE)</f>
        <v>0.49872899999999998</v>
      </c>
      <c r="L1312" s="32" t="s">
        <v>15</v>
      </c>
      <c r="M1312" s="32" t="s">
        <v>15</v>
      </c>
      <c r="N1312" s="32" t="s">
        <v>15</v>
      </c>
      <c r="O1312" s="32" t="s">
        <v>15</v>
      </c>
      <c r="P1312" s="32" t="s">
        <v>15</v>
      </c>
      <c r="Q1312" s="32" t="s">
        <v>15</v>
      </c>
      <c r="R1312" s="32" t="s">
        <v>15</v>
      </c>
      <c r="S1312" s="32" t="s">
        <v>15</v>
      </c>
      <c r="T1312" s="6" t="s">
        <v>1387</v>
      </c>
      <c r="U1312" s="6" t="s">
        <v>204</v>
      </c>
    </row>
    <row r="1313" spans="1:21" s="42" customFormat="1" x14ac:dyDescent="0.2">
      <c r="A1313" s="4" t="s">
        <v>1416</v>
      </c>
      <c r="B1313" s="4" t="s">
        <v>56</v>
      </c>
      <c r="C1313" s="33" t="s">
        <v>60</v>
      </c>
      <c r="D1313" s="5">
        <v>8.5500000000000003E-3</v>
      </c>
      <c r="E1313" s="5">
        <f>VLOOKUP(A1313,[8]Sheet1!$C$2:$K$101,3,FALSE)</f>
        <v>0.10569099999999999</v>
      </c>
      <c r="F1313" s="5">
        <f>VLOOKUP(A1313,[8]Sheet1!$C$2:$K$101,4,FALSE)</f>
        <v>2.9264999999999999E-2</v>
      </c>
      <c r="G1313" s="5">
        <f>VLOOKUP(A1313,[8]Sheet1!$C$2:$K$101,5,FALSE)</f>
        <v>2.2953000000000001E-2</v>
      </c>
      <c r="H1313" s="5">
        <f>VLOOKUP(A1313,[8]Sheet1!$C$2:$K$101,6,FALSE)</f>
        <v>9.2829999999999996E-2</v>
      </c>
      <c r="I1313" s="5">
        <f>VLOOKUP(A1313,[8]Sheet1!$C$2:$K$101,7,FALSE)</f>
        <v>1.9057999999999999E-2</v>
      </c>
      <c r="J1313" s="5">
        <v>0.28545399999999999</v>
      </c>
      <c r="K1313" s="5">
        <f>VLOOKUP(A1313,[8]Sheet1!$C$2:$K$101,9,FALSE)</f>
        <v>0.51479200000000003</v>
      </c>
      <c r="L1313" s="32" t="s">
        <v>15</v>
      </c>
      <c r="M1313" s="32" t="s">
        <v>15</v>
      </c>
      <c r="N1313" s="32" t="s">
        <v>15</v>
      </c>
      <c r="O1313" s="32" t="s">
        <v>60</v>
      </c>
      <c r="P1313" s="32" t="s">
        <v>15</v>
      </c>
      <c r="Q1313" s="32" t="s">
        <v>15</v>
      </c>
      <c r="R1313" s="32" t="s">
        <v>15</v>
      </c>
      <c r="S1313" s="32" t="s">
        <v>60</v>
      </c>
      <c r="T1313" s="6" t="s">
        <v>1387</v>
      </c>
      <c r="U1313" s="6" t="s">
        <v>204</v>
      </c>
    </row>
    <row r="1314" spans="1:21" s="42" customFormat="1" x14ac:dyDescent="0.2">
      <c r="A1314" s="4" t="s">
        <v>1417</v>
      </c>
      <c r="B1314" s="4" t="s">
        <v>56</v>
      </c>
      <c r="C1314" s="33" t="s">
        <v>60</v>
      </c>
      <c r="D1314" s="5">
        <v>1.5010000000000001E-2</v>
      </c>
      <c r="E1314" s="5">
        <f>VLOOKUP(A1314,[8]Sheet1!$C$2:$K$101,3,FALSE)</f>
        <v>0.14305699999999999</v>
      </c>
      <c r="F1314" s="5">
        <f>VLOOKUP(A1314,[8]Sheet1!$C$2:$K$101,4,FALSE)</f>
        <v>2.9406999999999999E-2</v>
      </c>
      <c r="G1314" s="5">
        <f>VLOOKUP(A1314,[8]Sheet1!$C$2:$K$101,5,FALSE)</f>
        <v>1.4848E-2</v>
      </c>
      <c r="H1314" s="5">
        <f>VLOOKUP(A1314,[8]Sheet1!$C$2:$K$101,6,FALSE)</f>
        <v>0.16350000000000001</v>
      </c>
      <c r="I1314" s="5">
        <f>VLOOKUP(A1314,[8]Sheet1!$C$2:$K$101,7,FALSE)</f>
        <v>1.8207999999999998E-2</v>
      </c>
      <c r="J1314" s="5">
        <v>0.23727100000000001</v>
      </c>
      <c r="K1314" s="5">
        <f>VLOOKUP(A1314,[8]Sheet1!$C$2:$K$101,9,FALSE)</f>
        <v>0.50143400000000005</v>
      </c>
      <c r="L1314" s="32" t="s">
        <v>15</v>
      </c>
      <c r="M1314" s="32" t="s">
        <v>15</v>
      </c>
      <c r="N1314" s="32" t="s">
        <v>15</v>
      </c>
      <c r="O1314" s="32" t="s">
        <v>15</v>
      </c>
      <c r="P1314" s="32" t="s">
        <v>15</v>
      </c>
      <c r="Q1314" s="32" t="s">
        <v>15</v>
      </c>
      <c r="R1314" s="32" t="s">
        <v>15</v>
      </c>
      <c r="S1314" s="32" t="s">
        <v>60</v>
      </c>
      <c r="T1314" s="6" t="s">
        <v>1387</v>
      </c>
      <c r="U1314" s="6" t="s">
        <v>204</v>
      </c>
    </row>
    <row r="1315" spans="1:21" s="42" customFormat="1" x14ac:dyDescent="0.2">
      <c r="A1315" s="4" t="s">
        <v>1418</v>
      </c>
      <c r="B1315" s="4" t="s">
        <v>56</v>
      </c>
      <c r="C1315" s="33" t="s">
        <v>60</v>
      </c>
      <c r="D1315" s="5">
        <v>9.9819999999999996E-3</v>
      </c>
      <c r="E1315" s="5">
        <f>VLOOKUP(A1315,[8]Sheet1!$C$2:$K$101,3,FALSE)</f>
        <v>0.14219300000000001</v>
      </c>
      <c r="F1315" s="5">
        <f>VLOOKUP(A1315,[8]Sheet1!$C$2:$K$101,4,FALSE)</f>
        <v>2.928E-2</v>
      </c>
      <c r="G1315" s="5">
        <f>VLOOKUP(A1315,[8]Sheet1!$C$2:$K$101,5,FALSE)</f>
        <v>1.7111000000000001E-2</v>
      </c>
      <c r="H1315" s="5">
        <f>VLOOKUP(A1315,[8]Sheet1!$C$2:$K$101,6,FALSE)</f>
        <v>0.117574</v>
      </c>
      <c r="I1315" s="5">
        <f>VLOOKUP(A1315,[8]Sheet1!$C$2:$K$101,7,FALSE)</f>
        <v>1.9172999999999999E-2</v>
      </c>
      <c r="J1315" s="5">
        <v>0.215834</v>
      </c>
      <c r="K1315" s="5">
        <f>VLOOKUP(A1315,[8]Sheet1!$C$2:$K$101,9,FALSE)</f>
        <v>0.49516199999999999</v>
      </c>
      <c r="L1315" s="32" t="s">
        <v>15</v>
      </c>
      <c r="M1315" s="32" t="s">
        <v>15</v>
      </c>
      <c r="N1315" s="32" t="s">
        <v>15</v>
      </c>
      <c r="O1315" s="32" t="s">
        <v>15</v>
      </c>
      <c r="P1315" s="32" t="s">
        <v>15</v>
      </c>
      <c r="Q1315" s="32" t="s">
        <v>15</v>
      </c>
      <c r="R1315" s="32" t="s">
        <v>15</v>
      </c>
      <c r="S1315" s="32" t="s">
        <v>15</v>
      </c>
      <c r="T1315" s="6" t="s">
        <v>1387</v>
      </c>
      <c r="U1315" s="6" t="s">
        <v>204</v>
      </c>
    </row>
    <row r="1316" spans="1:21" s="42" customFormat="1" x14ac:dyDescent="0.2">
      <c r="A1316" s="4" t="s">
        <v>1419</v>
      </c>
      <c r="B1316" s="4" t="s">
        <v>56</v>
      </c>
      <c r="C1316" s="33" t="s">
        <v>60</v>
      </c>
      <c r="D1316" s="5">
        <v>9.1050000000000002E-3</v>
      </c>
      <c r="E1316" s="5">
        <f>VLOOKUP(A1316,[8]Sheet1!$C$2:$K$101,3,FALSE)</f>
        <v>5.2388999999999998E-2</v>
      </c>
      <c r="F1316" s="5">
        <f>VLOOKUP(A1316,[8]Sheet1!$C$2:$K$101,4,FALSE)</f>
        <v>2.9356E-2</v>
      </c>
      <c r="G1316" s="5">
        <f>VLOOKUP(A1316,[8]Sheet1!$C$2:$K$101,5,FALSE)</f>
        <v>1.3821999999999999E-2</v>
      </c>
      <c r="H1316" s="5">
        <f>VLOOKUP(A1316,[8]Sheet1!$C$2:$K$101,6,FALSE)</f>
        <v>4.9623E-2</v>
      </c>
      <c r="I1316" s="5">
        <f>VLOOKUP(A1316,[8]Sheet1!$C$2:$K$101,7,FALSE)</f>
        <v>1.4626999999999999E-2</v>
      </c>
      <c r="J1316" s="5">
        <v>0.31739600000000001</v>
      </c>
      <c r="K1316" s="5">
        <f>VLOOKUP(A1316,[8]Sheet1!$C$2:$K$101,9,FALSE)</f>
        <v>0.50320699999999996</v>
      </c>
      <c r="L1316" s="32" t="s">
        <v>15</v>
      </c>
      <c r="M1316" s="32" t="s">
        <v>15</v>
      </c>
      <c r="N1316" s="32" t="s">
        <v>15</v>
      </c>
      <c r="O1316" s="32" t="s">
        <v>15</v>
      </c>
      <c r="P1316" s="32" t="s">
        <v>15</v>
      </c>
      <c r="Q1316" s="32" t="s">
        <v>15</v>
      </c>
      <c r="R1316" s="32" t="s">
        <v>15</v>
      </c>
      <c r="S1316" s="32" t="s">
        <v>60</v>
      </c>
      <c r="T1316" s="6" t="s">
        <v>1389</v>
      </c>
      <c r="U1316" s="6" t="s">
        <v>204</v>
      </c>
    </row>
    <row r="1317" spans="1:21" s="42" customFormat="1" x14ac:dyDescent="0.2">
      <c r="A1317" s="4" t="s">
        <v>1420</v>
      </c>
      <c r="B1317" s="4" t="s">
        <v>56</v>
      </c>
      <c r="C1317" s="33" t="s">
        <v>60</v>
      </c>
      <c r="D1317" s="5">
        <v>1.4999999999999999E-2</v>
      </c>
      <c r="E1317" s="5">
        <f>VLOOKUP(A1317,[8]Sheet1!$C$2:$K$101,3,FALSE)</f>
        <v>0.144737</v>
      </c>
      <c r="F1317" s="5">
        <f>VLOOKUP(A1317,[8]Sheet1!$C$2:$K$101,4,FALSE)</f>
        <v>2.9281999999999999E-2</v>
      </c>
      <c r="G1317" s="5">
        <f>VLOOKUP(A1317,[8]Sheet1!$C$2:$K$101,5,FALSE)</f>
        <v>1.8574E-2</v>
      </c>
      <c r="H1317" s="5">
        <f>VLOOKUP(A1317,[8]Sheet1!$C$2:$K$101,6,FALSE)</f>
        <v>0.148974</v>
      </c>
      <c r="I1317" s="5">
        <f>VLOOKUP(A1317,[8]Sheet1!$C$2:$K$101,7,FALSE)</f>
        <v>2.0697E-2</v>
      </c>
      <c r="J1317" s="5">
        <v>0.22561700000000001</v>
      </c>
      <c r="K1317" s="5">
        <f>VLOOKUP(A1317,[8]Sheet1!$C$2:$K$101,9,FALSE)</f>
        <v>0.51157799999999998</v>
      </c>
      <c r="L1317" s="32" t="s">
        <v>15</v>
      </c>
      <c r="M1317" s="32" t="s">
        <v>15</v>
      </c>
      <c r="N1317" s="32" t="s">
        <v>15</v>
      </c>
      <c r="O1317" s="32" t="s">
        <v>15</v>
      </c>
      <c r="P1317" s="32" t="s">
        <v>15</v>
      </c>
      <c r="Q1317" s="32" t="s">
        <v>60</v>
      </c>
      <c r="R1317" s="32" t="s">
        <v>15</v>
      </c>
      <c r="S1317" s="32" t="s">
        <v>60</v>
      </c>
      <c r="T1317" s="6" t="s">
        <v>1387</v>
      </c>
      <c r="U1317" s="6" t="s">
        <v>204</v>
      </c>
    </row>
    <row r="1318" spans="1:21" s="42" customFormat="1" x14ac:dyDescent="0.2">
      <c r="A1318" s="4" t="s">
        <v>1421</v>
      </c>
      <c r="B1318" s="4" t="s">
        <v>56</v>
      </c>
      <c r="C1318" s="33" t="s">
        <v>60</v>
      </c>
      <c r="D1318" s="5">
        <v>0.1203</v>
      </c>
      <c r="E1318" s="5">
        <f>VLOOKUP(A1318,[8]Sheet1!$C$2:$K$101,3,FALSE)</f>
        <v>5.4967000000000002E-2</v>
      </c>
      <c r="F1318" s="5">
        <f>VLOOKUP(A1318,[8]Sheet1!$C$2:$K$101,4,FALSE)</f>
        <v>2.9475999999999999E-2</v>
      </c>
      <c r="G1318" s="5">
        <f>VLOOKUP(A1318,[8]Sheet1!$C$2:$K$101,5,FALSE)</f>
        <v>1.2539E-2</v>
      </c>
      <c r="H1318" s="5">
        <f>VLOOKUP(A1318,[8]Sheet1!$C$2:$K$101,6,FALSE)</f>
        <v>4.7753999999999998E-2</v>
      </c>
      <c r="I1318" s="5">
        <f>VLOOKUP(A1318,[8]Sheet1!$C$2:$K$101,7,FALSE)</f>
        <v>1.5207E-2</v>
      </c>
      <c r="J1318" s="5">
        <v>0.40201500000000001</v>
      </c>
      <c r="K1318" s="5">
        <f>VLOOKUP(A1318,[8]Sheet1!$C$2:$K$101,9,FALSE)</f>
        <v>0.49471799999999999</v>
      </c>
      <c r="L1318" s="32" t="s">
        <v>60</v>
      </c>
      <c r="M1318" s="32" t="s">
        <v>15</v>
      </c>
      <c r="N1318" s="32" t="s">
        <v>15</v>
      </c>
      <c r="O1318" s="32" t="s">
        <v>15</v>
      </c>
      <c r="P1318" s="32" t="s">
        <v>15</v>
      </c>
      <c r="Q1318" s="32" t="s">
        <v>15</v>
      </c>
      <c r="R1318" s="32" t="s">
        <v>15</v>
      </c>
      <c r="S1318" s="32" t="s">
        <v>15</v>
      </c>
      <c r="T1318" s="6" t="s">
        <v>1387</v>
      </c>
      <c r="U1318" s="6" t="s">
        <v>204</v>
      </c>
    </row>
    <row r="1319" spans="1:21" s="42" customFormat="1" x14ac:dyDescent="0.2">
      <c r="A1319" s="4" t="s">
        <v>1422</v>
      </c>
      <c r="B1319" s="4" t="s">
        <v>56</v>
      </c>
      <c r="C1319" s="33" t="s">
        <v>60</v>
      </c>
      <c r="D1319" s="5">
        <v>7.9920000000000008E-3</v>
      </c>
      <c r="E1319" s="5">
        <f>VLOOKUP(A1319,[8]Sheet1!$C$2:$K$101,3,FALSE)</f>
        <v>0.15525700000000001</v>
      </c>
      <c r="F1319" s="5">
        <f>VLOOKUP(A1319,[8]Sheet1!$C$2:$K$101,4,FALSE)</f>
        <v>2.9298000000000001E-2</v>
      </c>
      <c r="G1319" s="5">
        <f>VLOOKUP(A1319,[8]Sheet1!$C$2:$K$101,5,FALSE)</f>
        <v>1.5323E-2</v>
      </c>
      <c r="H1319" s="5">
        <f>VLOOKUP(A1319,[8]Sheet1!$C$2:$K$101,6,FALSE)</f>
        <v>0.18823599999999999</v>
      </c>
      <c r="I1319" s="5">
        <f>VLOOKUP(A1319,[8]Sheet1!$C$2:$K$101,7,FALSE)</f>
        <v>1.8332000000000001E-2</v>
      </c>
      <c r="J1319" s="5">
        <v>0.240118</v>
      </c>
      <c r="K1319" s="5">
        <f>VLOOKUP(A1319,[8]Sheet1!$C$2:$K$101,9,FALSE)</f>
        <v>0.50420200000000004</v>
      </c>
      <c r="L1319" s="32" t="s">
        <v>15</v>
      </c>
      <c r="M1319" s="32" t="s">
        <v>15</v>
      </c>
      <c r="N1319" s="32" t="s">
        <v>15</v>
      </c>
      <c r="O1319" s="32" t="s">
        <v>15</v>
      </c>
      <c r="P1319" s="32" t="s">
        <v>60</v>
      </c>
      <c r="Q1319" s="32" t="s">
        <v>15</v>
      </c>
      <c r="R1319" s="32" t="s">
        <v>15</v>
      </c>
      <c r="S1319" s="32" t="s">
        <v>60</v>
      </c>
      <c r="T1319" s="6" t="s">
        <v>1387</v>
      </c>
      <c r="U1319" s="6" t="s">
        <v>204</v>
      </c>
    </row>
    <row r="1320" spans="1:21" s="42" customFormat="1" x14ac:dyDescent="0.2">
      <c r="A1320" s="4" t="s">
        <v>1423</v>
      </c>
      <c r="B1320" s="4" t="s">
        <v>56</v>
      </c>
      <c r="C1320" s="33" t="s">
        <v>60</v>
      </c>
      <c r="D1320" s="5">
        <v>1.0959999999999999E-2</v>
      </c>
      <c r="E1320" s="5">
        <f>VLOOKUP(A1320,[8]Sheet1!$C$2:$K$101,3,FALSE)</f>
        <v>9.4006000000000006E-2</v>
      </c>
      <c r="F1320" s="5">
        <f>VLOOKUP(A1320,[8]Sheet1!$C$2:$K$101,4,FALSE)</f>
        <v>2.9330999999999999E-2</v>
      </c>
      <c r="G1320" s="5">
        <f>VLOOKUP(A1320,[8]Sheet1!$C$2:$K$101,5,FALSE)</f>
        <v>1.932E-2</v>
      </c>
      <c r="H1320" s="5">
        <f>VLOOKUP(A1320,[8]Sheet1!$C$2:$K$101,6,FALSE)</f>
        <v>4.6904000000000001E-2</v>
      </c>
      <c r="I1320" s="5">
        <f>VLOOKUP(A1320,[8]Sheet1!$C$2:$K$101,7,FALSE)</f>
        <v>1.7420999999999999E-2</v>
      </c>
      <c r="J1320" s="5">
        <v>0.431952</v>
      </c>
      <c r="K1320" s="5">
        <f>VLOOKUP(A1320,[8]Sheet1!$C$2:$K$101,9,FALSE)</f>
        <v>0.49807099999999999</v>
      </c>
      <c r="L1320" s="32" t="s">
        <v>15</v>
      </c>
      <c r="M1320" s="32" t="s">
        <v>15</v>
      </c>
      <c r="N1320" s="32" t="s">
        <v>15</v>
      </c>
      <c r="O1320" s="32" t="s">
        <v>15</v>
      </c>
      <c r="P1320" s="32" t="s">
        <v>15</v>
      </c>
      <c r="Q1320" s="32" t="s">
        <v>15</v>
      </c>
      <c r="R1320" s="32" t="s">
        <v>15</v>
      </c>
      <c r="S1320" s="32" t="s">
        <v>15</v>
      </c>
      <c r="T1320" s="6" t="s">
        <v>1387</v>
      </c>
      <c r="U1320" s="6" t="s">
        <v>204</v>
      </c>
    </row>
    <row r="1321" spans="1:21" s="42" customFormat="1" x14ac:dyDescent="0.2">
      <c r="A1321" s="4" t="s">
        <v>1424</v>
      </c>
      <c r="B1321" s="4" t="s">
        <v>56</v>
      </c>
      <c r="C1321" s="33" t="s">
        <v>60</v>
      </c>
      <c r="D1321" s="5">
        <v>1.1849999999999999E-2</v>
      </c>
      <c r="E1321" s="5">
        <f>VLOOKUP(A1321,[8]Sheet1!$C$2:$K$101,3,FALSE)</f>
        <v>0.160222</v>
      </c>
      <c r="F1321" s="5">
        <f>VLOOKUP(A1321,[8]Sheet1!$C$2:$K$101,4,FALSE)</f>
        <v>2.9288999999999999E-2</v>
      </c>
      <c r="G1321" s="5">
        <f>VLOOKUP(A1321,[8]Sheet1!$C$2:$K$101,5,FALSE)</f>
        <v>2.2381999999999999E-2</v>
      </c>
      <c r="H1321" s="5">
        <f>VLOOKUP(A1321,[8]Sheet1!$C$2:$K$101,6,FALSE)</f>
        <v>0.149589</v>
      </c>
      <c r="I1321" s="5">
        <f>VLOOKUP(A1321,[8]Sheet1!$C$2:$K$101,7,FALSE)</f>
        <v>1.856E-2</v>
      </c>
      <c r="J1321" s="5">
        <v>0.19284899999999999</v>
      </c>
      <c r="K1321" s="5">
        <f>VLOOKUP(A1321,[8]Sheet1!$C$2:$K$101,9,FALSE)</f>
        <v>0.51908100000000001</v>
      </c>
      <c r="L1321" s="32" t="s">
        <v>15</v>
      </c>
      <c r="M1321" s="32" t="s">
        <v>15</v>
      </c>
      <c r="N1321" s="32" t="s">
        <v>15</v>
      </c>
      <c r="O1321" s="32" t="s">
        <v>60</v>
      </c>
      <c r="P1321" s="32" t="s">
        <v>15</v>
      </c>
      <c r="Q1321" s="32" t="s">
        <v>15</v>
      </c>
      <c r="R1321" s="32" t="s">
        <v>15</v>
      </c>
      <c r="S1321" s="32" t="s">
        <v>60</v>
      </c>
      <c r="T1321" s="6" t="s">
        <v>1389</v>
      </c>
      <c r="U1321" s="6" t="s">
        <v>204</v>
      </c>
    </row>
    <row r="1322" spans="1:21" s="42" customFormat="1" x14ac:dyDescent="0.2">
      <c r="A1322" s="4" t="s">
        <v>1425</v>
      </c>
      <c r="B1322" s="4" t="s">
        <v>56</v>
      </c>
      <c r="C1322" s="33" t="s">
        <v>60</v>
      </c>
      <c r="D1322" s="5">
        <v>8.3840000000000008E-3</v>
      </c>
      <c r="E1322" s="5">
        <f>VLOOKUP(A1322,[8]Sheet1!$C$2:$K$101,3,FALSE)</f>
        <v>7.9758999999999997E-2</v>
      </c>
      <c r="F1322" s="5">
        <f>VLOOKUP(A1322,[8]Sheet1!$C$2:$K$101,4,FALSE)</f>
        <v>2.9236999999999999E-2</v>
      </c>
      <c r="G1322" s="5">
        <f>VLOOKUP(A1322,[8]Sheet1!$C$2:$K$101,5,FALSE)</f>
        <v>1.6223999999999999E-2</v>
      </c>
      <c r="H1322" s="5">
        <f>VLOOKUP(A1322,[8]Sheet1!$C$2:$K$101,6,FALSE)</f>
        <v>5.5329999999999997E-2</v>
      </c>
      <c r="I1322" s="5">
        <f>VLOOKUP(A1322,[8]Sheet1!$C$2:$K$101,7,FALSE)</f>
        <v>1.5339999999999999E-2</v>
      </c>
      <c r="J1322" s="5">
        <v>0.32356800000000002</v>
      </c>
      <c r="K1322" s="5">
        <f>VLOOKUP(A1322,[8]Sheet1!$C$2:$K$101,9,FALSE)</f>
        <v>0.50356400000000001</v>
      </c>
      <c r="L1322" s="32" t="s">
        <v>15</v>
      </c>
      <c r="M1322" s="32" t="s">
        <v>15</v>
      </c>
      <c r="N1322" s="32" t="s">
        <v>15</v>
      </c>
      <c r="O1322" s="32" t="s">
        <v>15</v>
      </c>
      <c r="P1322" s="32" t="s">
        <v>15</v>
      </c>
      <c r="Q1322" s="32" t="s">
        <v>15</v>
      </c>
      <c r="R1322" s="32" t="s">
        <v>15</v>
      </c>
      <c r="S1322" s="32" t="s">
        <v>60</v>
      </c>
      <c r="T1322" s="6" t="s">
        <v>1389</v>
      </c>
      <c r="U1322" s="6" t="s">
        <v>204</v>
      </c>
    </row>
    <row r="1323" spans="1:21" s="42" customFormat="1" x14ac:dyDescent="0.2">
      <c r="A1323" s="4" t="s">
        <v>1426</v>
      </c>
      <c r="B1323" s="4" t="s">
        <v>56</v>
      </c>
      <c r="C1323" s="33" t="s">
        <v>60</v>
      </c>
      <c r="D1323" s="5">
        <v>1.4109999999999999E-2</v>
      </c>
      <c r="E1323" s="5">
        <f>VLOOKUP(A1323,[8]Sheet1!$C$2:$K$101,3,FALSE)</f>
        <v>9.6845000000000001E-2</v>
      </c>
      <c r="F1323" s="5">
        <f>VLOOKUP(A1323,[8]Sheet1!$C$2:$K$101,4,FALSE)</f>
        <v>2.9260000000000001E-2</v>
      </c>
      <c r="G1323" s="5">
        <f>VLOOKUP(A1323,[8]Sheet1!$C$2:$K$101,5,FALSE)</f>
        <v>1.7121000000000001E-2</v>
      </c>
      <c r="H1323" s="5">
        <f>VLOOKUP(A1323,[8]Sheet1!$C$2:$K$101,6,FALSE)</f>
        <v>9.7457000000000002E-2</v>
      </c>
      <c r="I1323" s="5">
        <f>VLOOKUP(A1323,[8]Sheet1!$C$2:$K$101,7,FALSE)</f>
        <v>1.7753000000000001E-2</v>
      </c>
      <c r="J1323" s="5">
        <v>0.276507</v>
      </c>
      <c r="K1323" s="5">
        <f>VLOOKUP(A1323,[8]Sheet1!$C$2:$K$101,9,FALSE)</f>
        <v>0.50877399999999995</v>
      </c>
      <c r="L1323" s="32" t="s">
        <v>15</v>
      </c>
      <c r="M1323" s="32" t="s">
        <v>15</v>
      </c>
      <c r="N1323" s="32" t="s">
        <v>15</v>
      </c>
      <c r="O1323" s="32" t="s">
        <v>15</v>
      </c>
      <c r="P1323" s="32" t="s">
        <v>15</v>
      </c>
      <c r="Q1323" s="32" t="s">
        <v>15</v>
      </c>
      <c r="R1323" s="32" t="s">
        <v>15</v>
      </c>
      <c r="S1323" s="32" t="s">
        <v>60</v>
      </c>
      <c r="T1323" s="6" t="s">
        <v>1389</v>
      </c>
      <c r="U1323" s="6" t="s">
        <v>204</v>
      </c>
    </row>
    <row r="1324" spans="1:21" s="42" customFormat="1" x14ac:dyDescent="0.2">
      <c r="A1324" s="4" t="s">
        <v>1427</v>
      </c>
      <c r="B1324" s="4" t="s">
        <v>56</v>
      </c>
      <c r="C1324" s="33" t="s">
        <v>60</v>
      </c>
      <c r="D1324" s="5">
        <v>8.5789999999999998E-3</v>
      </c>
      <c r="E1324" s="5">
        <f>VLOOKUP(A1324,[8]Sheet1!$C$2:$K$101,3,FALSE)</f>
        <v>0.110675</v>
      </c>
      <c r="F1324" s="5">
        <f>VLOOKUP(A1324,[8]Sheet1!$C$2:$K$101,4,FALSE)</f>
        <v>2.9429E-2</v>
      </c>
      <c r="G1324" s="5">
        <f>VLOOKUP(A1324,[8]Sheet1!$C$2:$K$101,5,FALSE)</f>
        <v>1.6268000000000001E-2</v>
      </c>
      <c r="H1324" s="5">
        <f>VLOOKUP(A1324,[8]Sheet1!$C$2:$K$101,6,FALSE)</f>
        <v>0.113871</v>
      </c>
      <c r="I1324" s="5">
        <f>VLOOKUP(A1324,[8]Sheet1!$C$2:$K$101,7,FALSE)</f>
        <v>1.6327999999999999E-2</v>
      </c>
      <c r="J1324" s="5">
        <v>0.25456299999999998</v>
      </c>
      <c r="K1324" s="5">
        <f>VLOOKUP(A1324,[8]Sheet1!$C$2:$K$101,9,FALSE)</f>
        <v>0.50905199999999995</v>
      </c>
      <c r="L1324" s="32" t="s">
        <v>15</v>
      </c>
      <c r="M1324" s="32" t="s">
        <v>15</v>
      </c>
      <c r="N1324" s="32" t="s">
        <v>15</v>
      </c>
      <c r="O1324" s="32" t="s">
        <v>15</v>
      </c>
      <c r="P1324" s="32" t="s">
        <v>15</v>
      </c>
      <c r="Q1324" s="32" t="s">
        <v>15</v>
      </c>
      <c r="R1324" s="32" t="s">
        <v>15</v>
      </c>
      <c r="S1324" s="32" t="s">
        <v>60</v>
      </c>
      <c r="T1324" s="6" t="s">
        <v>1389</v>
      </c>
      <c r="U1324" s="6" t="s">
        <v>204</v>
      </c>
    </row>
    <row r="1325" spans="1:21" s="42" customFormat="1" x14ac:dyDescent="0.2">
      <c r="A1325" s="4" t="s">
        <v>1428</v>
      </c>
      <c r="B1325" s="4" t="s">
        <v>56</v>
      </c>
      <c r="C1325" s="33" t="s">
        <v>60</v>
      </c>
      <c r="D1325" s="5">
        <v>5.8589999999999996E-3</v>
      </c>
      <c r="E1325" s="5">
        <f>VLOOKUP(A1325,[8]Sheet1!$C$2:$K$101,3,FALSE)</f>
        <v>0.14708399999999999</v>
      </c>
      <c r="F1325" s="5">
        <f>VLOOKUP(A1325,[8]Sheet1!$C$2:$K$101,4,FALSE)</f>
        <v>2.929E-2</v>
      </c>
      <c r="G1325" s="5">
        <f>VLOOKUP(A1325,[8]Sheet1!$C$2:$K$101,5,FALSE)</f>
        <v>1.5395000000000001E-2</v>
      </c>
      <c r="H1325" s="5">
        <f>VLOOKUP(A1325,[8]Sheet1!$C$2:$K$101,6,FALSE)</f>
        <v>0.14627599999999999</v>
      </c>
      <c r="I1325" s="5">
        <f>VLOOKUP(A1325,[8]Sheet1!$C$2:$K$101,7,FALSE)</f>
        <v>1.9318999999999999E-2</v>
      </c>
      <c r="J1325" s="5">
        <v>0.22493299999999999</v>
      </c>
      <c r="K1325" s="5">
        <f>VLOOKUP(A1325,[8]Sheet1!$C$2:$K$101,9,FALSE)</f>
        <v>0.50511899999999998</v>
      </c>
      <c r="L1325" s="32" t="s">
        <v>15</v>
      </c>
      <c r="M1325" s="32" t="s">
        <v>15</v>
      </c>
      <c r="N1325" s="32" t="s">
        <v>15</v>
      </c>
      <c r="O1325" s="32" t="s">
        <v>15</v>
      </c>
      <c r="P1325" s="32" t="s">
        <v>15</v>
      </c>
      <c r="Q1325" s="32" t="s">
        <v>15</v>
      </c>
      <c r="R1325" s="32" t="s">
        <v>15</v>
      </c>
      <c r="S1325" s="32" t="s">
        <v>60</v>
      </c>
      <c r="T1325" s="6" t="s">
        <v>1389</v>
      </c>
      <c r="U1325" s="6" t="s">
        <v>204</v>
      </c>
    </row>
    <row r="1326" spans="1:21" s="42" customFormat="1" x14ac:dyDescent="0.2">
      <c r="A1326" s="4" t="s">
        <v>1429</v>
      </c>
      <c r="B1326" s="4" t="s">
        <v>56</v>
      </c>
      <c r="C1326" s="33" t="s">
        <v>60</v>
      </c>
      <c r="D1326" s="5">
        <v>2.1489999999999999E-2</v>
      </c>
      <c r="E1326" s="5">
        <f>VLOOKUP(A1326,[8]Sheet1!$C$2:$K$101,3,FALSE)</f>
        <v>0.13080600000000001</v>
      </c>
      <c r="F1326" s="5">
        <f>VLOOKUP(A1326,[8]Sheet1!$C$2:$K$101,4,FALSE)</f>
        <v>2.9266E-2</v>
      </c>
      <c r="G1326" s="5">
        <f>VLOOKUP(A1326,[8]Sheet1!$C$2:$K$101,5,FALSE)</f>
        <v>1.9349000000000002E-2</v>
      </c>
      <c r="H1326" s="5">
        <f>VLOOKUP(A1326,[8]Sheet1!$C$2:$K$101,6,FALSE)</f>
        <v>0.12526699999999999</v>
      </c>
      <c r="I1326" s="5">
        <f>VLOOKUP(A1326,[8]Sheet1!$C$2:$K$101,7,FALSE)</f>
        <v>1.7807E-2</v>
      </c>
      <c r="J1326" s="5">
        <v>0.22764499999999999</v>
      </c>
      <c r="K1326" s="5">
        <f>VLOOKUP(A1326,[8]Sheet1!$C$2:$K$101,9,FALSE)</f>
        <v>0.51392899999999997</v>
      </c>
      <c r="L1326" s="32" t="s">
        <v>60</v>
      </c>
      <c r="M1326" s="32" t="s">
        <v>15</v>
      </c>
      <c r="N1326" s="32" t="s">
        <v>15</v>
      </c>
      <c r="O1326" s="32" t="s">
        <v>15</v>
      </c>
      <c r="P1326" s="32" t="s">
        <v>15</v>
      </c>
      <c r="Q1326" s="32" t="s">
        <v>15</v>
      </c>
      <c r="R1326" s="32" t="s">
        <v>15</v>
      </c>
      <c r="S1326" s="32" t="s">
        <v>60</v>
      </c>
      <c r="T1326" s="6" t="s">
        <v>1389</v>
      </c>
      <c r="U1326" s="6" t="s">
        <v>204</v>
      </c>
    </row>
    <row r="1327" spans="1:21" s="42" customFormat="1" x14ac:dyDescent="0.2">
      <c r="A1327" s="4" t="s">
        <v>1430</v>
      </c>
      <c r="B1327" s="4" t="s">
        <v>56</v>
      </c>
      <c r="C1327" s="33" t="s">
        <v>60</v>
      </c>
      <c r="D1327" s="5">
        <v>9.0930000000000004E-3</v>
      </c>
      <c r="E1327" s="5">
        <f>VLOOKUP(A1327,[8]Sheet1!$C$2:$K$101,3,FALSE)</f>
        <v>0.129192</v>
      </c>
      <c r="F1327" s="5">
        <f>VLOOKUP(A1327,[8]Sheet1!$C$2:$K$101,4,FALSE)</f>
        <v>2.9264999999999999E-2</v>
      </c>
      <c r="G1327" s="5">
        <f>VLOOKUP(A1327,[8]Sheet1!$C$2:$K$101,5,FALSE)</f>
        <v>1.6773E-2</v>
      </c>
      <c r="H1327" s="5">
        <f>VLOOKUP(A1327,[8]Sheet1!$C$2:$K$101,6,FALSE)</f>
        <v>0.116504</v>
      </c>
      <c r="I1327" s="5">
        <f>VLOOKUP(A1327,[8]Sheet1!$C$2:$K$101,7,FALSE)</f>
        <v>1.6601999999999999E-2</v>
      </c>
      <c r="J1327" s="5">
        <v>0.24143300000000001</v>
      </c>
      <c r="K1327" s="5">
        <f>VLOOKUP(A1327,[8]Sheet1!$C$2:$K$101,9,FALSE)</f>
        <v>0.51025200000000004</v>
      </c>
      <c r="L1327" s="32" t="s">
        <v>15</v>
      </c>
      <c r="M1327" s="32" t="s">
        <v>15</v>
      </c>
      <c r="N1327" s="32" t="s">
        <v>15</v>
      </c>
      <c r="O1327" s="32" t="s">
        <v>15</v>
      </c>
      <c r="P1327" s="32" t="s">
        <v>15</v>
      </c>
      <c r="Q1327" s="32" t="s">
        <v>15</v>
      </c>
      <c r="R1327" s="32" t="s">
        <v>15</v>
      </c>
      <c r="S1327" s="32" t="s">
        <v>60</v>
      </c>
      <c r="T1327" s="6" t="s">
        <v>1389</v>
      </c>
      <c r="U1327" s="6" t="s">
        <v>204</v>
      </c>
    </row>
    <row r="1328" spans="1:21" s="42" customFormat="1" x14ac:dyDescent="0.2">
      <c r="A1328" s="4" t="s">
        <v>1431</v>
      </c>
      <c r="B1328" s="4" t="s">
        <v>56</v>
      </c>
      <c r="C1328" s="33" t="s">
        <v>60</v>
      </c>
      <c r="D1328" s="5">
        <v>4.6740000000000002E-3</v>
      </c>
      <c r="E1328" s="5">
        <f>VLOOKUP(A1328,[8]Sheet1!$C$2:$K$101,3,FALSE)</f>
        <v>9.2690999999999996E-2</v>
      </c>
      <c r="F1328" s="5">
        <f>VLOOKUP(A1328,[8]Sheet1!$C$2:$K$101,4,FALSE)</f>
        <v>2.9322000000000001E-2</v>
      </c>
      <c r="G1328" s="5">
        <f>VLOOKUP(A1328,[8]Sheet1!$C$2:$K$101,5,FALSE)</f>
        <v>1.8318000000000001E-2</v>
      </c>
      <c r="H1328" s="5">
        <f>VLOOKUP(A1328,[8]Sheet1!$C$2:$K$101,6,FALSE)</f>
        <v>8.9280999999999999E-2</v>
      </c>
      <c r="I1328" s="5">
        <f>VLOOKUP(A1328,[8]Sheet1!$C$2:$K$101,7,FALSE)</f>
        <v>1.77E-2</v>
      </c>
      <c r="J1328" s="5">
        <v>0.27275199999999999</v>
      </c>
      <c r="K1328" s="5">
        <f>VLOOKUP(A1328,[8]Sheet1!$C$2:$K$101,9,FALSE)</f>
        <v>0.50951299999999999</v>
      </c>
      <c r="L1328" s="32" t="s">
        <v>15</v>
      </c>
      <c r="M1328" s="32" t="s">
        <v>15</v>
      </c>
      <c r="N1328" s="32" t="s">
        <v>15</v>
      </c>
      <c r="O1328" s="32" t="s">
        <v>15</v>
      </c>
      <c r="P1328" s="32" t="s">
        <v>15</v>
      </c>
      <c r="Q1328" s="32" t="s">
        <v>15</v>
      </c>
      <c r="R1328" s="32" t="s">
        <v>15</v>
      </c>
      <c r="S1328" s="32" t="s">
        <v>60</v>
      </c>
      <c r="T1328" s="6" t="s">
        <v>1389</v>
      </c>
      <c r="U1328" s="6" t="s">
        <v>204</v>
      </c>
    </row>
    <row r="1329" spans="1:21" s="42" customFormat="1" x14ac:dyDescent="0.2">
      <c r="A1329" s="4" t="s">
        <v>1432</v>
      </c>
      <c r="B1329" s="4" t="s">
        <v>56</v>
      </c>
      <c r="C1329" s="33" t="s">
        <v>60</v>
      </c>
      <c r="D1329" s="5">
        <v>8.5170000000000003E-3</v>
      </c>
      <c r="E1329" s="5">
        <f>VLOOKUP(A1329,[8]Sheet1!$C$2:$K$101,3,FALSE)</f>
        <v>8.0995999999999999E-2</v>
      </c>
      <c r="F1329" s="5">
        <f>VLOOKUP(A1329,[8]Sheet1!$C$2:$K$101,4,FALSE)</f>
        <v>2.9330999999999999E-2</v>
      </c>
      <c r="G1329" s="5">
        <f>VLOOKUP(A1329,[8]Sheet1!$C$2:$K$101,5,FALSE)</f>
        <v>1.5107000000000001E-2</v>
      </c>
      <c r="H1329" s="5">
        <f>VLOOKUP(A1329,[8]Sheet1!$C$2:$K$101,6,FALSE)</f>
        <v>8.4990999999999997E-2</v>
      </c>
      <c r="I1329" s="5">
        <f>VLOOKUP(A1329,[8]Sheet1!$C$2:$K$101,7,FALSE)</f>
        <v>1.4539E-2</v>
      </c>
      <c r="J1329" s="5">
        <v>0.290157</v>
      </c>
      <c r="K1329" s="5">
        <f>VLOOKUP(A1329,[8]Sheet1!$C$2:$K$101,9,FALSE)</f>
        <v>0.50545799999999996</v>
      </c>
      <c r="L1329" s="32" t="s">
        <v>15</v>
      </c>
      <c r="M1329" s="32" t="s">
        <v>15</v>
      </c>
      <c r="N1329" s="32" t="s">
        <v>15</v>
      </c>
      <c r="O1329" s="32" t="s">
        <v>15</v>
      </c>
      <c r="P1329" s="32" t="s">
        <v>15</v>
      </c>
      <c r="Q1329" s="32" t="s">
        <v>15</v>
      </c>
      <c r="R1329" s="32" t="s">
        <v>15</v>
      </c>
      <c r="S1329" s="32" t="s">
        <v>60</v>
      </c>
      <c r="T1329" s="6" t="s">
        <v>1389</v>
      </c>
      <c r="U1329" s="6" t="s">
        <v>204</v>
      </c>
    </row>
    <row r="1330" spans="1:21" s="42" customFormat="1" x14ac:dyDescent="0.2">
      <c r="A1330" s="4" t="s">
        <v>1433</v>
      </c>
      <c r="B1330" s="4" t="s">
        <v>56</v>
      </c>
      <c r="C1330" s="33" t="s">
        <v>60</v>
      </c>
      <c r="D1330" s="5">
        <v>6.2269999999999999E-3</v>
      </c>
      <c r="E1330" s="5">
        <f>VLOOKUP(A1330,[8]Sheet1!$C$2:$K$101,3,FALSE)</f>
        <v>8.9971999999999996E-2</v>
      </c>
      <c r="F1330" s="5">
        <f>VLOOKUP(A1330,[8]Sheet1!$C$2:$K$101,4,FALSE)</f>
        <v>2.9357000000000001E-2</v>
      </c>
      <c r="G1330" s="5">
        <f>VLOOKUP(A1330,[8]Sheet1!$C$2:$K$101,5,FALSE)</f>
        <v>2.0525999999999999E-2</v>
      </c>
      <c r="H1330" s="5">
        <f>VLOOKUP(A1330,[8]Sheet1!$C$2:$K$101,6,FALSE)</f>
        <v>9.0621999999999994E-2</v>
      </c>
      <c r="I1330" s="5">
        <f>VLOOKUP(A1330,[8]Sheet1!$C$2:$K$101,7,FALSE)</f>
        <v>1.7513000000000001E-2</v>
      </c>
      <c r="J1330" s="5">
        <v>0.27782400000000002</v>
      </c>
      <c r="K1330" s="5">
        <f>VLOOKUP(A1330,[8]Sheet1!$C$2:$K$101,9,FALSE)</f>
        <v>0.51737</v>
      </c>
      <c r="L1330" s="32" t="s">
        <v>15</v>
      </c>
      <c r="M1330" s="32" t="s">
        <v>15</v>
      </c>
      <c r="N1330" s="32" t="s">
        <v>15</v>
      </c>
      <c r="O1330" s="32" t="s">
        <v>60</v>
      </c>
      <c r="P1330" s="32" t="s">
        <v>15</v>
      </c>
      <c r="Q1330" s="32" t="s">
        <v>15</v>
      </c>
      <c r="R1330" s="32" t="s">
        <v>15</v>
      </c>
      <c r="S1330" s="32" t="s">
        <v>60</v>
      </c>
      <c r="T1330" s="6" t="s">
        <v>1389</v>
      </c>
      <c r="U1330" s="6" t="s">
        <v>204</v>
      </c>
    </row>
    <row r="1331" spans="1:21" s="42" customFormat="1" x14ac:dyDescent="0.2">
      <c r="A1331" s="4" t="s">
        <v>1434</v>
      </c>
      <c r="B1331" s="4" t="s">
        <v>56</v>
      </c>
      <c r="C1331" s="33" t="s">
        <v>60</v>
      </c>
      <c r="D1331" s="5">
        <v>1.15E-2</v>
      </c>
      <c r="E1331" s="5">
        <f>VLOOKUP(A1331,[8]Sheet1!$C$2:$K$101,3,FALSE)</f>
        <v>0.24086299999999999</v>
      </c>
      <c r="F1331" s="5">
        <f>VLOOKUP(A1331,[8]Sheet1!$C$2:$K$101,4,FALSE)</f>
        <v>2.9416000000000001E-2</v>
      </c>
      <c r="G1331" s="5">
        <f>VLOOKUP(A1331,[8]Sheet1!$C$2:$K$101,5,FALSE)</f>
        <v>2.0798000000000001E-2</v>
      </c>
      <c r="H1331" s="5">
        <f>VLOOKUP(A1331,[8]Sheet1!$C$2:$K$101,6,FALSE)</f>
        <v>0.239426</v>
      </c>
      <c r="I1331" s="5">
        <f>VLOOKUP(A1331,[8]Sheet1!$C$2:$K$101,7,FALSE)</f>
        <v>2.2851E-2</v>
      </c>
      <c r="J1331" s="5">
        <v>0.113146</v>
      </c>
      <c r="K1331" s="5">
        <f>VLOOKUP(A1331,[8]Sheet1!$C$2:$K$101,9,FALSE)</f>
        <v>0.50644199999999995</v>
      </c>
      <c r="L1331" s="32" t="s">
        <v>15</v>
      </c>
      <c r="M1331" s="32" t="s">
        <v>60</v>
      </c>
      <c r="N1331" s="32" t="s">
        <v>15</v>
      </c>
      <c r="O1331" s="32" t="s">
        <v>60</v>
      </c>
      <c r="P1331" s="32" t="s">
        <v>60</v>
      </c>
      <c r="Q1331" s="32" t="s">
        <v>60</v>
      </c>
      <c r="R1331" s="32" t="s">
        <v>15</v>
      </c>
      <c r="S1331" s="32" t="s">
        <v>60</v>
      </c>
      <c r="T1331" s="6" t="s">
        <v>1389</v>
      </c>
      <c r="U1331" s="6" t="s">
        <v>204</v>
      </c>
    </row>
    <row r="1332" spans="1:21" s="42" customFormat="1" x14ac:dyDescent="0.2">
      <c r="A1332" s="4" t="s">
        <v>1435</v>
      </c>
      <c r="B1332" s="4" t="s">
        <v>56</v>
      </c>
      <c r="C1332" s="33" t="s">
        <v>60</v>
      </c>
      <c r="D1332" s="5">
        <v>1.252E-2</v>
      </c>
      <c r="E1332" s="5">
        <f>VLOOKUP(A1332,[8]Sheet1!$C$2:$K$101,3,FALSE)</f>
        <v>0.160604</v>
      </c>
      <c r="F1332" s="5">
        <f>VLOOKUP(A1332,[8]Sheet1!$C$2:$K$101,4,FALSE)</f>
        <v>2.9312000000000001E-2</v>
      </c>
      <c r="G1332" s="5">
        <f>VLOOKUP(A1332,[8]Sheet1!$C$2:$K$101,5,FALSE)</f>
        <v>1.5986E-2</v>
      </c>
      <c r="H1332" s="5">
        <f>VLOOKUP(A1332,[8]Sheet1!$C$2:$K$101,6,FALSE)</f>
        <v>0.13938</v>
      </c>
      <c r="I1332" s="5">
        <f>VLOOKUP(A1332,[8]Sheet1!$C$2:$K$101,7,FALSE)</f>
        <v>1.7673000000000001E-2</v>
      </c>
      <c r="J1332" s="5">
        <v>0.20025999999999999</v>
      </c>
      <c r="K1332" s="5">
        <f>VLOOKUP(A1332,[8]Sheet1!$C$2:$K$101,9,FALSE)</f>
        <v>0.49845899999999999</v>
      </c>
      <c r="L1332" s="32" t="s">
        <v>15</v>
      </c>
      <c r="M1332" s="32" t="s">
        <v>15</v>
      </c>
      <c r="N1332" s="32" t="s">
        <v>15</v>
      </c>
      <c r="O1332" s="32" t="s">
        <v>15</v>
      </c>
      <c r="P1332" s="32" t="s">
        <v>15</v>
      </c>
      <c r="Q1332" s="32" t="s">
        <v>15</v>
      </c>
      <c r="R1332" s="32" t="s">
        <v>15</v>
      </c>
      <c r="S1332" s="32" t="s">
        <v>15</v>
      </c>
      <c r="T1332" s="6" t="s">
        <v>1389</v>
      </c>
      <c r="U1332" s="6" t="s">
        <v>204</v>
      </c>
    </row>
    <row r="1333" spans="1:21" s="42" customFormat="1" x14ac:dyDescent="0.2">
      <c r="A1333" s="4" t="s">
        <v>1436</v>
      </c>
      <c r="B1333" s="4" t="s">
        <v>56</v>
      </c>
      <c r="C1333" s="33" t="s">
        <v>60</v>
      </c>
      <c r="D1333" s="5">
        <v>1.004E-2</v>
      </c>
      <c r="E1333" s="5">
        <f>VLOOKUP(A1333,[8]Sheet1!$C$2:$K$101,3,FALSE)</f>
        <v>0.107576</v>
      </c>
      <c r="F1333" s="5">
        <f>VLOOKUP(A1333,[8]Sheet1!$C$2:$K$101,4,FALSE)</f>
        <v>2.9354000000000002E-2</v>
      </c>
      <c r="G1333" s="5">
        <f>VLOOKUP(A1333,[8]Sheet1!$C$2:$K$101,5,FALSE)</f>
        <v>1.7197E-2</v>
      </c>
      <c r="H1333" s="5">
        <f>VLOOKUP(A1333,[8]Sheet1!$C$2:$K$101,6,FALSE)</f>
        <v>9.9316000000000002E-2</v>
      </c>
      <c r="I1333" s="5">
        <f>VLOOKUP(A1333,[8]Sheet1!$C$2:$K$101,7,FALSE)</f>
        <v>1.8533000000000001E-2</v>
      </c>
      <c r="J1333" s="5">
        <v>0.320218</v>
      </c>
      <c r="K1333" s="5">
        <f>VLOOKUP(A1333,[8]Sheet1!$C$2:$K$101,9,FALSE)</f>
        <v>0.48587399999999997</v>
      </c>
      <c r="L1333" s="32" t="s">
        <v>15</v>
      </c>
      <c r="M1333" s="32" t="s">
        <v>15</v>
      </c>
      <c r="N1333" s="32" t="s">
        <v>15</v>
      </c>
      <c r="O1333" s="32" t="s">
        <v>15</v>
      </c>
      <c r="P1333" s="32" t="s">
        <v>15</v>
      </c>
      <c r="Q1333" s="32" t="s">
        <v>15</v>
      </c>
      <c r="R1333" s="32" t="s">
        <v>15</v>
      </c>
      <c r="S1333" s="32" t="s">
        <v>15</v>
      </c>
      <c r="T1333" s="6" t="s">
        <v>1389</v>
      </c>
      <c r="U1333" s="6" t="s">
        <v>204</v>
      </c>
    </row>
    <row r="1334" spans="1:21" s="42" customFormat="1" x14ac:dyDescent="0.2">
      <c r="A1334" s="4" t="s">
        <v>1437</v>
      </c>
      <c r="B1334" s="4" t="s">
        <v>56</v>
      </c>
      <c r="C1334" s="33" t="s">
        <v>60</v>
      </c>
      <c r="D1334" s="5">
        <v>9.9039999999999996E-3</v>
      </c>
      <c r="E1334" s="5">
        <f>VLOOKUP(A1334,[8]Sheet1!$C$2:$K$101,3,FALSE)</f>
        <v>0.205904</v>
      </c>
      <c r="F1334" s="5">
        <f>VLOOKUP(A1334,[8]Sheet1!$C$2:$K$101,4,FALSE)</f>
        <v>2.9316999999999999E-2</v>
      </c>
      <c r="G1334" s="5">
        <f>VLOOKUP(A1334,[8]Sheet1!$C$2:$K$101,5,FALSE)</f>
        <v>2.5208000000000001E-2</v>
      </c>
      <c r="H1334" s="5">
        <f>VLOOKUP(A1334,[8]Sheet1!$C$2:$K$101,6,FALSE)</f>
        <v>0.18048800000000001</v>
      </c>
      <c r="I1334" s="5">
        <f>VLOOKUP(A1334,[8]Sheet1!$C$2:$K$101,7,FALSE)</f>
        <v>2.248E-2</v>
      </c>
      <c r="J1334" s="5">
        <v>0.132775</v>
      </c>
      <c r="K1334" s="5">
        <f>VLOOKUP(A1334,[8]Sheet1!$C$2:$K$101,9,FALSE)</f>
        <v>0.52305699999999999</v>
      </c>
      <c r="L1334" s="32" t="s">
        <v>15</v>
      </c>
      <c r="M1334" s="32" t="s">
        <v>15</v>
      </c>
      <c r="N1334" s="32" t="s">
        <v>15</v>
      </c>
      <c r="O1334" s="32" t="s">
        <v>60</v>
      </c>
      <c r="P1334" s="32" t="s">
        <v>60</v>
      </c>
      <c r="Q1334" s="32" t="s">
        <v>60</v>
      </c>
      <c r="R1334" s="32" t="s">
        <v>15</v>
      </c>
      <c r="S1334" s="32" t="s">
        <v>60</v>
      </c>
      <c r="T1334" s="6" t="s">
        <v>1389</v>
      </c>
      <c r="U1334" s="6" t="s">
        <v>204</v>
      </c>
    </row>
    <row r="1335" spans="1:21" s="42" customFormat="1" x14ac:dyDescent="0.2">
      <c r="A1335" s="4" t="s">
        <v>1438</v>
      </c>
      <c r="B1335" s="4" t="s">
        <v>56</v>
      </c>
      <c r="C1335" s="33" t="s">
        <v>60</v>
      </c>
      <c r="D1335" s="5">
        <v>0</v>
      </c>
      <c r="E1335" s="5">
        <f>VLOOKUP(A1335,[8]Sheet1!$C$2:$K$101,3,FALSE)</f>
        <v>8.1837999999999994E-2</v>
      </c>
      <c r="F1335" s="5">
        <f>VLOOKUP(A1335,[8]Sheet1!$C$2:$K$101,4,FALSE)</f>
        <v>2.9399000000000002E-2</v>
      </c>
      <c r="G1335" s="5">
        <f>VLOOKUP(A1335,[8]Sheet1!$C$2:$K$101,5,FALSE)</f>
        <v>1.2364999999999999E-2</v>
      </c>
      <c r="H1335" s="5">
        <f>VLOOKUP(A1335,[8]Sheet1!$C$2:$K$101,6,FALSE)</f>
        <v>8.3044999999999994E-2</v>
      </c>
      <c r="I1335" s="5">
        <f>VLOOKUP(A1335,[8]Sheet1!$C$2:$K$101,7,FALSE)</f>
        <v>1.4421E-2</v>
      </c>
      <c r="J1335" s="5">
        <v>0.29627500000000001</v>
      </c>
      <c r="K1335" s="5">
        <f>VLOOKUP(A1335,[8]Sheet1!$C$2:$K$101,9,FALSE)</f>
        <v>0.497168</v>
      </c>
      <c r="L1335" s="32" t="s">
        <v>15</v>
      </c>
      <c r="M1335" s="32" t="s">
        <v>15</v>
      </c>
      <c r="N1335" s="32" t="s">
        <v>15</v>
      </c>
      <c r="O1335" s="32" t="s">
        <v>15</v>
      </c>
      <c r="P1335" s="32" t="s">
        <v>15</v>
      </c>
      <c r="Q1335" s="32" t="s">
        <v>15</v>
      </c>
      <c r="R1335" s="32" t="s">
        <v>15</v>
      </c>
      <c r="S1335" s="32" t="s">
        <v>15</v>
      </c>
      <c r="T1335" s="6" t="s">
        <v>1389</v>
      </c>
      <c r="U1335" s="6" t="s">
        <v>204</v>
      </c>
    </row>
    <row r="1336" spans="1:21" s="42" customFormat="1" x14ac:dyDescent="0.2">
      <c r="A1336" s="4" t="s">
        <v>1439</v>
      </c>
      <c r="B1336" s="4" t="s">
        <v>56</v>
      </c>
      <c r="C1336" s="33" t="s">
        <v>60</v>
      </c>
      <c r="D1336" s="5">
        <v>9.7470000000000005E-3</v>
      </c>
      <c r="E1336" s="5">
        <f>VLOOKUP(A1336,[8]Sheet1!$C$2:$K$101,3,FALSE)</f>
        <v>5.5985E-2</v>
      </c>
      <c r="F1336" s="5">
        <f>VLOOKUP(A1336,[8]Sheet1!$C$2:$K$101,4,FALSE)</f>
        <v>2.9426999999999998E-2</v>
      </c>
      <c r="G1336" s="5">
        <f>VLOOKUP(A1336,[8]Sheet1!$C$2:$K$101,5,FALSE)</f>
        <v>1.3358E-2</v>
      </c>
      <c r="H1336" s="5">
        <f>VLOOKUP(A1336,[8]Sheet1!$C$2:$K$101,6,FALSE)</f>
        <v>3.4594E-2</v>
      </c>
      <c r="I1336" s="5">
        <f>VLOOKUP(A1336,[8]Sheet1!$C$2:$K$101,7,FALSE)</f>
        <v>1.3488E-2</v>
      </c>
      <c r="J1336" s="5">
        <v>0.387631</v>
      </c>
      <c r="K1336" s="5">
        <f>VLOOKUP(A1336,[8]Sheet1!$C$2:$K$101,9,FALSE)</f>
        <v>0.49812600000000001</v>
      </c>
      <c r="L1336" s="32" t="s">
        <v>15</v>
      </c>
      <c r="M1336" s="32" t="s">
        <v>15</v>
      </c>
      <c r="N1336" s="32" t="s">
        <v>15</v>
      </c>
      <c r="O1336" s="32" t="s">
        <v>15</v>
      </c>
      <c r="P1336" s="32" t="s">
        <v>15</v>
      </c>
      <c r="Q1336" s="32" t="s">
        <v>15</v>
      </c>
      <c r="R1336" s="32" t="s">
        <v>15</v>
      </c>
      <c r="S1336" s="32" t="s">
        <v>15</v>
      </c>
      <c r="T1336" s="6" t="s">
        <v>1389</v>
      </c>
      <c r="U1336" s="6" t="s">
        <v>204</v>
      </c>
    </row>
    <row r="1337" spans="1:21" s="42" customFormat="1" x14ac:dyDescent="0.2">
      <c r="A1337" s="4" t="s">
        <v>1440</v>
      </c>
      <c r="B1337" s="4" t="s">
        <v>56</v>
      </c>
      <c r="C1337" s="33" t="s">
        <v>60</v>
      </c>
      <c r="D1337" s="5">
        <v>0</v>
      </c>
      <c r="E1337" s="5">
        <f>VLOOKUP(A1337,[8]Sheet1!$C$2:$K$101,3,FALSE)</f>
        <v>0.14657500000000001</v>
      </c>
      <c r="F1337" s="5">
        <f>VLOOKUP(A1337,[8]Sheet1!$C$2:$K$101,4,FALSE)</f>
        <v>2.9426999999999998E-2</v>
      </c>
      <c r="G1337" s="5">
        <f>VLOOKUP(A1337,[8]Sheet1!$C$2:$K$101,5,FALSE)</f>
        <v>1.6271999999999998E-2</v>
      </c>
      <c r="H1337" s="5">
        <f>VLOOKUP(A1337,[8]Sheet1!$C$2:$K$101,6,FALSE)</f>
        <v>0.128939</v>
      </c>
      <c r="I1337" s="5">
        <f>VLOOKUP(A1337,[8]Sheet1!$C$2:$K$101,7,FALSE)</f>
        <v>1.2289E-2</v>
      </c>
      <c r="J1337" s="5">
        <v>0.228939</v>
      </c>
      <c r="K1337" s="5">
        <f>VLOOKUP(A1337,[8]Sheet1!$C$2:$K$101,9,FALSE)</f>
        <v>0.49108299999999999</v>
      </c>
      <c r="L1337" s="32" t="s">
        <v>15</v>
      </c>
      <c r="M1337" s="32" t="s">
        <v>15</v>
      </c>
      <c r="N1337" s="32" t="s">
        <v>15</v>
      </c>
      <c r="O1337" s="32" t="s">
        <v>15</v>
      </c>
      <c r="P1337" s="32" t="s">
        <v>15</v>
      </c>
      <c r="Q1337" s="32" t="s">
        <v>15</v>
      </c>
      <c r="R1337" s="32" t="s">
        <v>15</v>
      </c>
      <c r="S1337" s="32" t="s">
        <v>15</v>
      </c>
      <c r="T1337" s="6" t="s">
        <v>1389</v>
      </c>
      <c r="U1337" s="6" t="s">
        <v>204</v>
      </c>
    </row>
    <row r="1338" spans="1:21" s="42" customFormat="1" x14ac:dyDescent="0.2">
      <c r="A1338" s="4" t="s">
        <v>1441</v>
      </c>
      <c r="B1338" s="4" t="s">
        <v>56</v>
      </c>
      <c r="C1338" s="33" t="s">
        <v>60</v>
      </c>
      <c r="D1338" s="5">
        <v>6.4819999999999999E-3</v>
      </c>
      <c r="E1338" s="5">
        <f>VLOOKUP(A1338,[8]Sheet1!$C$2:$K$101,3,FALSE)</f>
        <v>0.21023500000000001</v>
      </c>
      <c r="F1338" s="5">
        <f>VLOOKUP(A1338,[8]Sheet1!$C$2:$K$101,4,FALSE)</f>
        <v>2.9378999999999999E-2</v>
      </c>
      <c r="G1338" s="5">
        <f>VLOOKUP(A1338,[8]Sheet1!$C$2:$K$101,5,FALSE)</f>
        <v>1.6861999999999999E-2</v>
      </c>
      <c r="H1338" s="5">
        <f>VLOOKUP(A1338,[8]Sheet1!$C$2:$K$101,6,FALSE)</f>
        <v>0.18587400000000001</v>
      </c>
      <c r="I1338" s="5">
        <f>VLOOKUP(A1338,[8]Sheet1!$C$2:$K$101,7,FALSE)</f>
        <v>1.7153999999999999E-2</v>
      </c>
      <c r="J1338" s="5">
        <v>0.162662</v>
      </c>
      <c r="K1338" s="5">
        <f>VLOOKUP(A1338,[8]Sheet1!$C$2:$K$101,9,FALSE)</f>
        <v>0.50288699999999997</v>
      </c>
      <c r="L1338" s="32" t="s">
        <v>15</v>
      </c>
      <c r="M1338" s="32" t="s">
        <v>15</v>
      </c>
      <c r="N1338" s="32" t="s">
        <v>15</v>
      </c>
      <c r="O1338" s="32" t="s">
        <v>15</v>
      </c>
      <c r="P1338" s="32" t="s">
        <v>60</v>
      </c>
      <c r="Q1338" s="32" t="s">
        <v>15</v>
      </c>
      <c r="R1338" s="32" t="s">
        <v>15</v>
      </c>
      <c r="S1338" s="32" t="s">
        <v>60</v>
      </c>
      <c r="T1338" s="6" t="s">
        <v>1389</v>
      </c>
      <c r="U1338" s="6" t="s">
        <v>204</v>
      </c>
    </row>
    <row r="1339" spans="1:21" s="42" customFormat="1" x14ac:dyDescent="0.2">
      <c r="A1339" s="4" t="s">
        <v>1442</v>
      </c>
      <c r="B1339" s="4" t="s">
        <v>56</v>
      </c>
      <c r="C1339" s="33" t="s">
        <v>60</v>
      </c>
      <c r="D1339" s="5">
        <v>5.3340000000000002E-3</v>
      </c>
      <c r="E1339" s="5">
        <f>VLOOKUP(A1339,[8]Sheet1!$C$2:$K$101,3,FALSE)</f>
        <v>0.254778</v>
      </c>
      <c r="F1339" s="5">
        <f>VLOOKUP(A1339,[8]Sheet1!$C$2:$K$101,4,FALSE)</f>
        <v>2.9496000000000001E-2</v>
      </c>
      <c r="G1339" s="5">
        <f>VLOOKUP(A1339,[8]Sheet1!$C$2:$K$101,5,FALSE)</f>
        <v>2.2956000000000001E-2</v>
      </c>
      <c r="H1339" s="5">
        <f>VLOOKUP(A1339,[8]Sheet1!$C$2:$K$101,6,FALSE)</f>
        <v>0.18093999999999999</v>
      </c>
      <c r="I1339" s="5">
        <f>VLOOKUP(A1339,[8]Sheet1!$C$2:$K$101,7,FALSE)</f>
        <v>1.4095E-2</v>
      </c>
      <c r="J1339" s="5">
        <v>0.62205600000000005</v>
      </c>
      <c r="K1339" s="5">
        <f>VLOOKUP(A1339,[8]Sheet1!$C$2:$K$101,9,FALSE)</f>
        <v>0.45905299999999999</v>
      </c>
      <c r="L1339" s="32" t="s">
        <v>15</v>
      </c>
      <c r="M1339" s="32" t="s">
        <v>60</v>
      </c>
      <c r="N1339" s="32" t="s">
        <v>15</v>
      </c>
      <c r="O1339" s="32" t="s">
        <v>60</v>
      </c>
      <c r="P1339" s="32" t="s">
        <v>60</v>
      </c>
      <c r="Q1339" s="32" t="s">
        <v>15</v>
      </c>
      <c r="R1339" s="32" t="s">
        <v>60</v>
      </c>
      <c r="S1339" s="32" t="s">
        <v>15</v>
      </c>
      <c r="T1339" s="6" t="s">
        <v>1389</v>
      </c>
      <c r="U1339" s="6" t="s">
        <v>204</v>
      </c>
    </row>
    <row r="1340" spans="1:21" s="42" customFormat="1" x14ac:dyDescent="0.2">
      <c r="A1340" s="4" t="s">
        <v>1443</v>
      </c>
      <c r="B1340" s="4" t="s">
        <v>56</v>
      </c>
      <c r="C1340" s="33" t="s">
        <v>60</v>
      </c>
      <c r="D1340" s="5">
        <v>1.1089999999999999E-2</v>
      </c>
      <c r="E1340" s="5">
        <f>VLOOKUP(A1340,[8]Sheet1!$C$2:$K$101,3,FALSE)</f>
        <v>0.19706799999999999</v>
      </c>
      <c r="F1340" s="5">
        <f>VLOOKUP(A1340,[8]Sheet1!$C$2:$K$101,4,FALSE)</f>
        <v>2.9368999999999999E-2</v>
      </c>
      <c r="G1340" s="5">
        <f>VLOOKUP(A1340,[8]Sheet1!$C$2:$K$101,5,FALSE)</f>
        <v>2.1815999999999999E-2</v>
      </c>
      <c r="H1340" s="5">
        <f>VLOOKUP(A1340,[8]Sheet1!$C$2:$K$101,6,FALSE)</f>
        <v>0.19792799999999999</v>
      </c>
      <c r="I1340" s="5">
        <f>VLOOKUP(A1340,[8]Sheet1!$C$2:$K$101,7,FALSE)</f>
        <v>1.9448E-2</v>
      </c>
      <c r="J1340" s="5">
        <v>0.15535199999999999</v>
      </c>
      <c r="K1340" s="5">
        <f>VLOOKUP(A1340,[8]Sheet1!$C$2:$K$101,9,FALSE)</f>
        <v>0.52024199999999998</v>
      </c>
      <c r="L1340" s="32" t="s">
        <v>15</v>
      </c>
      <c r="M1340" s="32" t="s">
        <v>15</v>
      </c>
      <c r="N1340" s="32" t="s">
        <v>15</v>
      </c>
      <c r="O1340" s="32" t="s">
        <v>60</v>
      </c>
      <c r="P1340" s="32" t="s">
        <v>60</v>
      </c>
      <c r="Q1340" s="32" t="s">
        <v>60</v>
      </c>
      <c r="R1340" s="32" t="s">
        <v>15</v>
      </c>
      <c r="S1340" s="32" t="s">
        <v>60</v>
      </c>
      <c r="T1340" s="6" t="s">
        <v>1389</v>
      </c>
      <c r="U1340" s="6" t="s">
        <v>204</v>
      </c>
    </row>
    <row r="1341" spans="1:21" s="42" customFormat="1" x14ac:dyDescent="0.2">
      <c r="A1341" s="4" t="s">
        <v>1444</v>
      </c>
      <c r="B1341" s="4" t="s">
        <v>56</v>
      </c>
      <c r="C1341" s="33" t="s">
        <v>60</v>
      </c>
      <c r="D1341" s="5">
        <v>0</v>
      </c>
      <c r="E1341" s="5">
        <f>VLOOKUP(A1341,[8]Sheet1!$C$2:$K$101,3,FALSE)</f>
        <v>8.4833000000000006E-2</v>
      </c>
      <c r="F1341" s="5">
        <f>VLOOKUP(A1341,[8]Sheet1!$C$2:$K$101,4,FALSE)</f>
        <v>2.9378000000000001E-2</v>
      </c>
      <c r="G1341" s="5">
        <f>VLOOKUP(A1341,[8]Sheet1!$C$2:$K$101,5,FALSE)</f>
        <v>1.2853E-2</v>
      </c>
      <c r="H1341" s="5">
        <f>VLOOKUP(A1341,[8]Sheet1!$C$2:$K$101,6,FALSE)</f>
        <v>0.104088</v>
      </c>
      <c r="I1341" s="5">
        <f>VLOOKUP(A1341,[8]Sheet1!$C$2:$K$101,7,FALSE)</f>
        <v>1.452E-2</v>
      </c>
      <c r="J1341" s="5">
        <v>0.30188900000000002</v>
      </c>
      <c r="K1341" s="5">
        <f>VLOOKUP(A1341,[8]Sheet1!$C$2:$K$101,9,FALSE)</f>
        <v>0.499365</v>
      </c>
      <c r="L1341" s="32" t="s">
        <v>15</v>
      </c>
      <c r="M1341" s="32" t="s">
        <v>15</v>
      </c>
      <c r="N1341" s="32" t="s">
        <v>15</v>
      </c>
      <c r="O1341" s="32" t="s">
        <v>15</v>
      </c>
      <c r="P1341" s="32" t="s">
        <v>15</v>
      </c>
      <c r="Q1341" s="32" t="s">
        <v>15</v>
      </c>
      <c r="R1341" s="32" t="s">
        <v>15</v>
      </c>
      <c r="S1341" s="32" t="s">
        <v>60</v>
      </c>
      <c r="T1341" s="6" t="s">
        <v>1389</v>
      </c>
      <c r="U1341" s="6" t="s">
        <v>204</v>
      </c>
    </row>
    <row r="1342" spans="1:21" s="42" customFormat="1" x14ac:dyDescent="0.2">
      <c r="A1342" s="4" t="s">
        <v>1445</v>
      </c>
      <c r="B1342" s="4" t="s">
        <v>56</v>
      </c>
      <c r="C1342" s="33" t="s">
        <v>60</v>
      </c>
      <c r="D1342" s="5">
        <v>6.9579999999999998E-3</v>
      </c>
      <c r="E1342" s="5">
        <f>VLOOKUP(A1342,[8]Sheet1!$C$2:$K$101,3,FALSE)</f>
        <v>4.9804000000000001E-2</v>
      </c>
      <c r="F1342" s="5">
        <f>VLOOKUP(A1342,[8]Sheet1!$C$2:$K$101,4,FALSE)</f>
        <v>2.9291999999999999E-2</v>
      </c>
      <c r="G1342" s="5">
        <f>VLOOKUP(A1342,[8]Sheet1!$C$2:$K$101,5,FALSE)</f>
        <v>1.2985999999999999E-2</v>
      </c>
      <c r="H1342" s="5">
        <f>VLOOKUP(A1342,[8]Sheet1!$C$2:$K$101,6,FALSE)</f>
        <v>2.6868E-2</v>
      </c>
      <c r="I1342" s="5">
        <f>VLOOKUP(A1342,[8]Sheet1!$C$2:$K$101,7,FALSE)</f>
        <v>1.1657000000000001E-2</v>
      </c>
      <c r="J1342" s="5">
        <v>0.40928100000000001</v>
      </c>
      <c r="K1342" s="5">
        <f>VLOOKUP(A1342,[8]Sheet1!$C$2:$K$101,9,FALSE)</f>
        <v>0.49239100000000002</v>
      </c>
      <c r="L1342" s="32" t="s">
        <v>15</v>
      </c>
      <c r="M1342" s="32" t="s">
        <v>15</v>
      </c>
      <c r="N1342" s="32" t="s">
        <v>15</v>
      </c>
      <c r="O1342" s="32" t="s">
        <v>15</v>
      </c>
      <c r="P1342" s="32" t="s">
        <v>15</v>
      </c>
      <c r="Q1342" s="32" t="s">
        <v>15</v>
      </c>
      <c r="R1342" s="32" t="s">
        <v>15</v>
      </c>
      <c r="S1342" s="32" t="s">
        <v>15</v>
      </c>
      <c r="T1342" s="6" t="s">
        <v>1389</v>
      </c>
      <c r="U1342" s="6" t="s">
        <v>204</v>
      </c>
    </row>
    <row r="1343" spans="1:21" s="42" customFormat="1" x14ac:dyDescent="0.2">
      <c r="A1343" s="4" t="s">
        <v>1446</v>
      </c>
      <c r="B1343" s="4" t="s">
        <v>56</v>
      </c>
      <c r="C1343" s="33" t="s">
        <v>60</v>
      </c>
      <c r="D1343" s="5">
        <v>1.205E-2</v>
      </c>
      <c r="E1343" s="5">
        <f>VLOOKUP(A1343,[8]Sheet1!$C$2:$K$101,3,FALSE)</f>
        <v>0.12861500000000001</v>
      </c>
      <c r="F1343" s="5">
        <f>VLOOKUP(A1343,[8]Sheet1!$C$2:$K$101,4,FALSE)</f>
        <v>2.9323999999999999E-2</v>
      </c>
      <c r="G1343" s="5">
        <f>VLOOKUP(A1343,[8]Sheet1!$C$2:$K$101,5,FALSE)</f>
        <v>1.7468999999999998E-2</v>
      </c>
      <c r="H1343" s="5">
        <f>VLOOKUP(A1343,[8]Sheet1!$C$2:$K$101,6,FALSE)</f>
        <v>0.121865</v>
      </c>
      <c r="I1343" s="5">
        <f>VLOOKUP(A1343,[8]Sheet1!$C$2:$K$101,7,FALSE)</f>
        <v>1.7364000000000001E-2</v>
      </c>
      <c r="J1343" s="5">
        <v>0.23491500000000001</v>
      </c>
      <c r="K1343" s="5">
        <f>VLOOKUP(A1343,[8]Sheet1!$C$2:$K$101,9,FALSE)</f>
        <v>0.51252200000000003</v>
      </c>
      <c r="L1343" s="32" t="s">
        <v>15</v>
      </c>
      <c r="M1343" s="32" t="s">
        <v>15</v>
      </c>
      <c r="N1343" s="32" t="s">
        <v>15</v>
      </c>
      <c r="O1343" s="32" t="s">
        <v>15</v>
      </c>
      <c r="P1343" s="32" t="s">
        <v>15</v>
      </c>
      <c r="Q1343" s="32" t="s">
        <v>15</v>
      </c>
      <c r="R1343" s="32" t="s">
        <v>15</v>
      </c>
      <c r="S1343" s="32" t="s">
        <v>60</v>
      </c>
      <c r="T1343" s="6" t="s">
        <v>1389</v>
      </c>
      <c r="U1343" s="6" t="s">
        <v>204</v>
      </c>
    </row>
    <row r="1344" spans="1:21" s="42" customFormat="1" x14ac:dyDescent="0.2">
      <c r="A1344" s="4" t="s">
        <v>1447</v>
      </c>
      <c r="B1344" s="4" t="s">
        <v>95</v>
      </c>
      <c r="C1344" s="33" t="s">
        <v>60</v>
      </c>
      <c r="D1344" s="5">
        <v>8.5330000000000007E-3</v>
      </c>
      <c r="E1344" s="5">
        <f>VLOOKUP(A1344,[8]Sheet1!$C$2:$K$101,3,FALSE)</f>
        <v>3.1723000000000001E-2</v>
      </c>
      <c r="F1344" s="5">
        <f>VLOOKUP(A1344,[8]Sheet1!$C$2:$K$101,4,FALSE)</f>
        <v>2.9443E-2</v>
      </c>
      <c r="G1344" s="5">
        <f>VLOOKUP(A1344,[8]Sheet1!$C$2:$K$101,5,FALSE)</f>
        <v>1.4222E-2</v>
      </c>
      <c r="H1344" s="5">
        <f>VLOOKUP(A1344,[8]Sheet1!$C$2:$K$101,6,FALSE)</f>
        <v>1.3266999999999999E-2</v>
      </c>
      <c r="I1344" s="5">
        <f>VLOOKUP(A1344,[8]Sheet1!$C$2:$K$101,7,FALSE)</f>
        <v>1.7631999999999998E-2</v>
      </c>
      <c r="J1344" s="5">
        <v>0.35091099999999997</v>
      </c>
      <c r="K1344" s="5">
        <f>VLOOKUP(A1344,[8]Sheet1!$C$2:$K$101,9,FALSE)</f>
        <v>0.49371500000000001</v>
      </c>
      <c r="L1344" s="32" t="s">
        <v>15</v>
      </c>
      <c r="M1344" s="32" t="s">
        <v>15</v>
      </c>
      <c r="N1344" s="32" t="s">
        <v>15</v>
      </c>
      <c r="O1344" s="32" t="s">
        <v>15</v>
      </c>
      <c r="P1344" s="32" t="s">
        <v>15</v>
      </c>
      <c r="Q1344" s="32" t="s">
        <v>15</v>
      </c>
      <c r="R1344" s="32" t="s">
        <v>15</v>
      </c>
      <c r="S1344" s="32" t="s">
        <v>15</v>
      </c>
      <c r="T1344" s="6" t="s">
        <v>1387</v>
      </c>
      <c r="U1344" s="6" t="s">
        <v>204</v>
      </c>
    </row>
    <row r="1345" spans="1:21" s="42" customFormat="1" x14ac:dyDescent="0.2">
      <c r="A1345" s="4" t="s">
        <v>1448</v>
      </c>
      <c r="B1345" s="4" t="s">
        <v>95</v>
      </c>
      <c r="C1345" s="33" t="s">
        <v>60</v>
      </c>
      <c r="D1345" s="5">
        <v>1.746E-2</v>
      </c>
      <c r="E1345" s="5">
        <f>VLOOKUP(A1345,[8]Sheet1!$C$2:$K$101,3,FALSE)</f>
        <v>3.5913E-2</v>
      </c>
      <c r="F1345" s="5">
        <f>VLOOKUP(A1345,[8]Sheet1!$C$2:$K$101,4,FALSE)</f>
        <v>2.9465000000000002E-2</v>
      </c>
      <c r="G1345" s="5">
        <f>VLOOKUP(A1345,[8]Sheet1!$C$2:$K$101,5,FALSE)</f>
        <v>1.8186000000000001E-2</v>
      </c>
      <c r="H1345" s="5">
        <f>VLOOKUP(A1345,[8]Sheet1!$C$2:$K$101,6,FALSE)</f>
        <v>1.1905000000000001E-2</v>
      </c>
      <c r="I1345" s="5">
        <f>VLOOKUP(A1345,[8]Sheet1!$C$2:$K$101,7,FALSE)</f>
        <v>1.5726E-2</v>
      </c>
      <c r="J1345" s="5">
        <v>0.39420100000000002</v>
      </c>
      <c r="K1345" s="5">
        <f>VLOOKUP(A1345,[8]Sheet1!$C$2:$K$101,9,FALSE)</f>
        <v>0.47848800000000002</v>
      </c>
      <c r="L1345" s="32" t="s">
        <v>15</v>
      </c>
      <c r="M1345" s="32" t="s">
        <v>15</v>
      </c>
      <c r="N1345" s="32" t="s">
        <v>15</v>
      </c>
      <c r="O1345" s="32" t="s">
        <v>15</v>
      </c>
      <c r="P1345" s="32" t="s">
        <v>15</v>
      </c>
      <c r="Q1345" s="32" t="s">
        <v>15</v>
      </c>
      <c r="R1345" s="32" t="s">
        <v>15</v>
      </c>
      <c r="S1345" s="32" t="s">
        <v>15</v>
      </c>
      <c r="T1345" s="6" t="s">
        <v>1387</v>
      </c>
      <c r="U1345" s="6" t="s">
        <v>204</v>
      </c>
    </row>
    <row r="1346" spans="1:21" s="42" customFormat="1" x14ac:dyDescent="0.2">
      <c r="A1346" s="4" t="s">
        <v>1449</v>
      </c>
      <c r="B1346" s="4" t="s">
        <v>95</v>
      </c>
      <c r="C1346" s="33" t="s">
        <v>60</v>
      </c>
      <c r="D1346" s="5">
        <v>6.1580000000000003E-3</v>
      </c>
      <c r="E1346" s="5">
        <f>VLOOKUP(A1346,[8]Sheet1!$C$2:$K$101,3,FALSE)</f>
        <v>0.14522299999999999</v>
      </c>
      <c r="F1346" s="5">
        <f>VLOOKUP(A1346,[8]Sheet1!$C$2:$K$101,4,FALSE)</f>
        <v>2.9350999999999999E-2</v>
      </c>
      <c r="G1346" s="5">
        <f>VLOOKUP(A1346,[8]Sheet1!$C$2:$K$101,5,FALSE)</f>
        <v>1.5633000000000001E-2</v>
      </c>
      <c r="H1346" s="5">
        <f>VLOOKUP(A1346,[8]Sheet1!$C$2:$K$101,6,FALSE)</f>
        <v>0.11794499999999999</v>
      </c>
      <c r="I1346" s="5">
        <f>VLOOKUP(A1346,[8]Sheet1!$C$2:$K$101,7,FALSE)</f>
        <v>1.8967000000000001E-2</v>
      </c>
      <c r="J1346" s="5">
        <v>0.217226</v>
      </c>
      <c r="K1346" s="5">
        <f>VLOOKUP(A1346,[8]Sheet1!$C$2:$K$101,9,FALSE)</f>
        <v>0.497784</v>
      </c>
      <c r="L1346" s="32" t="s">
        <v>15</v>
      </c>
      <c r="M1346" s="32" t="s">
        <v>15</v>
      </c>
      <c r="N1346" s="32" t="s">
        <v>15</v>
      </c>
      <c r="O1346" s="32" t="s">
        <v>15</v>
      </c>
      <c r="P1346" s="32" t="s">
        <v>15</v>
      </c>
      <c r="Q1346" s="32" t="s">
        <v>15</v>
      </c>
      <c r="R1346" s="32" t="s">
        <v>15</v>
      </c>
      <c r="S1346" s="32" t="s">
        <v>15</v>
      </c>
      <c r="T1346" s="6" t="s">
        <v>1387</v>
      </c>
      <c r="U1346" s="6" t="s">
        <v>204</v>
      </c>
    </row>
    <row r="1347" spans="1:21" s="42" customFormat="1" x14ac:dyDescent="0.2">
      <c r="A1347" s="4" t="s">
        <v>1450</v>
      </c>
      <c r="B1347" s="4" t="s">
        <v>95</v>
      </c>
      <c r="C1347" s="33" t="s">
        <v>60</v>
      </c>
      <c r="D1347" s="5">
        <v>1.0869999999999999E-2</v>
      </c>
      <c r="E1347" s="5">
        <f>VLOOKUP(A1347,[8]Sheet1!$C$2:$K$101,3,FALSE)</f>
        <v>0.10739600000000001</v>
      </c>
      <c r="F1347" s="5">
        <f>VLOOKUP(A1347,[8]Sheet1!$C$2:$K$101,4,FALSE)</f>
        <v>2.9382999999999999E-2</v>
      </c>
      <c r="G1347" s="5">
        <f>VLOOKUP(A1347,[8]Sheet1!$C$2:$K$101,5,FALSE)</f>
        <v>1.4413E-2</v>
      </c>
      <c r="H1347" s="5">
        <f>VLOOKUP(A1347,[8]Sheet1!$C$2:$K$101,6,FALSE)</f>
        <v>9.3056E-2</v>
      </c>
      <c r="I1347" s="5">
        <f>VLOOKUP(A1347,[8]Sheet1!$C$2:$K$101,7,FALSE)</f>
        <v>1.9051999999999999E-2</v>
      </c>
      <c r="J1347" s="5">
        <v>0.259237</v>
      </c>
      <c r="K1347" s="5">
        <f>VLOOKUP(A1347,[8]Sheet1!$C$2:$K$101,9,FALSE)</f>
        <v>0.50211300000000003</v>
      </c>
      <c r="L1347" s="32" t="s">
        <v>15</v>
      </c>
      <c r="M1347" s="32" t="s">
        <v>15</v>
      </c>
      <c r="N1347" s="32" t="s">
        <v>15</v>
      </c>
      <c r="O1347" s="32" t="s">
        <v>15</v>
      </c>
      <c r="P1347" s="32" t="s">
        <v>15</v>
      </c>
      <c r="Q1347" s="32" t="s">
        <v>15</v>
      </c>
      <c r="R1347" s="32" t="s">
        <v>15</v>
      </c>
      <c r="S1347" s="32" t="s">
        <v>60</v>
      </c>
      <c r="T1347" s="6" t="s">
        <v>1387</v>
      </c>
      <c r="U1347" s="6" t="s">
        <v>204</v>
      </c>
    </row>
    <row r="1348" spans="1:21" s="42" customFormat="1" x14ac:dyDescent="0.2">
      <c r="A1348" s="4" t="s">
        <v>1451</v>
      </c>
      <c r="B1348" s="4" t="s">
        <v>95</v>
      </c>
      <c r="C1348" s="33" t="s">
        <v>60</v>
      </c>
      <c r="D1348" s="5">
        <v>9.1240000000000002E-3</v>
      </c>
      <c r="E1348" s="5">
        <f>VLOOKUP(A1348,[8]Sheet1!$C$2:$K$101,3,FALSE)</f>
        <v>7.7092999999999995E-2</v>
      </c>
      <c r="F1348" s="5">
        <f>VLOOKUP(A1348,[8]Sheet1!$C$2:$K$101,4,FALSE)</f>
        <v>2.9402999999999999E-2</v>
      </c>
      <c r="G1348" s="5">
        <f>VLOOKUP(A1348,[8]Sheet1!$C$2:$K$101,5,FALSE)</f>
        <v>1.0803999999999999E-2</v>
      </c>
      <c r="H1348" s="5">
        <f>VLOOKUP(A1348,[8]Sheet1!$C$2:$K$101,6,FALSE)</f>
        <v>7.7420000000000003E-2</v>
      </c>
      <c r="I1348" s="5">
        <f>VLOOKUP(A1348,[8]Sheet1!$C$2:$K$101,7,FALSE)</f>
        <v>1.1070999999999999E-2</v>
      </c>
      <c r="J1348" s="5">
        <v>0.31545600000000001</v>
      </c>
      <c r="K1348" s="5">
        <f>VLOOKUP(A1348,[8]Sheet1!$C$2:$K$101,9,FALSE)</f>
        <v>0.49399999999999999</v>
      </c>
      <c r="L1348" s="32" t="s">
        <v>15</v>
      </c>
      <c r="M1348" s="32" t="s">
        <v>15</v>
      </c>
      <c r="N1348" s="32" t="s">
        <v>15</v>
      </c>
      <c r="O1348" s="32" t="s">
        <v>15</v>
      </c>
      <c r="P1348" s="32" t="s">
        <v>15</v>
      </c>
      <c r="Q1348" s="32" t="s">
        <v>15</v>
      </c>
      <c r="R1348" s="32" t="s">
        <v>15</v>
      </c>
      <c r="S1348" s="32" t="s">
        <v>15</v>
      </c>
      <c r="T1348" s="6" t="s">
        <v>1387</v>
      </c>
      <c r="U1348" s="6" t="s">
        <v>204</v>
      </c>
    </row>
    <row r="1349" spans="1:21" s="42" customFormat="1" x14ac:dyDescent="0.2">
      <c r="A1349" s="4" t="s">
        <v>1452</v>
      </c>
      <c r="B1349" s="4" t="s">
        <v>95</v>
      </c>
      <c r="C1349" s="33" t="s">
        <v>60</v>
      </c>
      <c r="D1349" s="5">
        <v>1.3270000000000001E-2</v>
      </c>
      <c r="E1349" s="5">
        <f>VLOOKUP(A1349,[8]Sheet1!$C$2:$K$101,3,FALSE)</f>
        <v>9.2095999999999997E-2</v>
      </c>
      <c r="F1349" s="5">
        <f>VLOOKUP(A1349,[8]Sheet1!$C$2:$K$101,4,FALSE)</f>
        <v>2.9436E-2</v>
      </c>
      <c r="G1349" s="5">
        <f>VLOOKUP(A1349,[8]Sheet1!$C$2:$K$101,5,FALSE)</f>
        <v>1.3464E-2</v>
      </c>
      <c r="H1349" s="5">
        <f>VLOOKUP(A1349,[8]Sheet1!$C$2:$K$101,6,FALSE)</f>
        <v>9.1961000000000001E-2</v>
      </c>
      <c r="I1349" s="5">
        <f>VLOOKUP(A1349,[8]Sheet1!$C$2:$K$101,7,FALSE)</f>
        <v>1.7877000000000001E-2</v>
      </c>
      <c r="J1349" s="5">
        <v>0.288464</v>
      </c>
      <c r="K1349" s="5">
        <f>VLOOKUP(A1349,[8]Sheet1!$C$2:$K$101,9,FALSE)</f>
        <v>0.50113200000000002</v>
      </c>
      <c r="L1349" s="32" t="s">
        <v>15</v>
      </c>
      <c r="M1349" s="32" t="s">
        <v>15</v>
      </c>
      <c r="N1349" s="32" t="s">
        <v>15</v>
      </c>
      <c r="O1349" s="32" t="s">
        <v>15</v>
      </c>
      <c r="P1349" s="32" t="s">
        <v>15</v>
      </c>
      <c r="Q1349" s="32" t="s">
        <v>15</v>
      </c>
      <c r="R1349" s="32" t="s">
        <v>15</v>
      </c>
      <c r="S1349" s="32" t="s">
        <v>60</v>
      </c>
      <c r="T1349" s="6" t="s">
        <v>1387</v>
      </c>
      <c r="U1349" s="6" t="s">
        <v>204</v>
      </c>
    </row>
    <row r="1350" spans="1:21" s="42" customFormat="1" x14ac:dyDescent="0.2">
      <c r="A1350" s="4" t="s">
        <v>1453</v>
      </c>
      <c r="B1350" s="4" t="s">
        <v>95</v>
      </c>
      <c r="C1350" s="33" t="s">
        <v>60</v>
      </c>
      <c r="D1350" s="5">
        <v>8.5380000000000005E-3</v>
      </c>
      <c r="E1350" s="5">
        <f>VLOOKUP(A1350,[8]Sheet1!$C$2:$K$101,3,FALSE)</f>
        <v>9.1521000000000005E-2</v>
      </c>
      <c r="F1350" s="5">
        <f>VLOOKUP(A1350,[8]Sheet1!$C$2:$K$101,4,FALSE)</f>
        <v>2.9347999999999999E-2</v>
      </c>
      <c r="G1350" s="5">
        <f>VLOOKUP(A1350,[8]Sheet1!$C$2:$K$101,5,FALSE)</f>
        <v>1.6645E-2</v>
      </c>
      <c r="H1350" s="5">
        <f>VLOOKUP(A1350,[8]Sheet1!$C$2:$K$101,6,FALSE)</f>
        <v>8.0298999999999995E-2</v>
      </c>
      <c r="I1350" s="5">
        <f>VLOOKUP(A1350,[8]Sheet1!$C$2:$K$101,7,FALSE)</f>
        <v>1.7592E-2</v>
      </c>
      <c r="J1350" s="5">
        <v>0.29767900000000003</v>
      </c>
      <c r="K1350" s="5">
        <f>VLOOKUP(A1350,[8]Sheet1!$C$2:$K$101,9,FALSE)</f>
        <v>0.503027</v>
      </c>
      <c r="L1350" s="32" t="s">
        <v>15</v>
      </c>
      <c r="M1350" s="32" t="s">
        <v>15</v>
      </c>
      <c r="N1350" s="32" t="s">
        <v>15</v>
      </c>
      <c r="O1350" s="32" t="s">
        <v>15</v>
      </c>
      <c r="P1350" s="32" t="s">
        <v>15</v>
      </c>
      <c r="Q1350" s="32" t="s">
        <v>15</v>
      </c>
      <c r="R1350" s="32" t="s">
        <v>15</v>
      </c>
      <c r="S1350" s="32" t="s">
        <v>60</v>
      </c>
      <c r="T1350" s="6" t="s">
        <v>1387</v>
      </c>
      <c r="U1350" s="6" t="s">
        <v>204</v>
      </c>
    </row>
    <row r="1351" spans="1:21" s="42" customFormat="1" x14ac:dyDescent="0.2">
      <c r="A1351" s="4" t="s">
        <v>1454</v>
      </c>
      <c r="B1351" s="4" t="s">
        <v>95</v>
      </c>
      <c r="C1351" s="33" t="s">
        <v>60</v>
      </c>
      <c r="D1351" s="5">
        <v>4.4669999999999996E-3</v>
      </c>
      <c r="E1351" s="5">
        <f>VLOOKUP(A1351,[8]Sheet1!$C$2:$K$101,3,FALSE)</f>
        <v>0.13039200000000001</v>
      </c>
      <c r="F1351" s="5">
        <f>VLOOKUP(A1351,[8]Sheet1!$C$2:$K$101,4,FALSE)</f>
        <v>2.9312000000000001E-2</v>
      </c>
      <c r="G1351" s="5">
        <f>VLOOKUP(A1351,[8]Sheet1!$C$2:$K$101,5,FALSE)</f>
        <v>1.4862E-2</v>
      </c>
      <c r="H1351" s="5">
        <f>VLOOKUP(A1351,[8]Sheet1!$C$2:$K$101,6,FALSE)</f>
        <v>0.12113699999999999</v>
      </c>
      <c r="I1351" s="5">
        <f>VLOOKUP(A1351,[8]Sheet1!$C$2:$K$101,7,FALSE)</f>
        <v>1.8103999999999999E-2</v>
      </c>
      <c r="J1351" s="5">
        <v>0.227684</v>
      </c>
      <c r="K1351" s="5">
        <f>VLOOKUP(A1351,[8]Sheet1!$C$2:$K$101,9,FALSE)</f>
        <v>0.50389600000000001</v>
      </c>
      <c r="L1351" s="32" t="s">
        <v>15</v>
      </c>
      <c r="M1351" s="32" t="s">
        <v>15</v>
      </c>
      <c r="N1351" s="32" t="s">
        <v>15</v>
      </c>
      <c r="O1351" s="32" t="s">
        <v>15</v>
      </c>
      <c r="P1351" s="32" t="s">
        <v>15</v>
      </c>
      <c r="Q1351" s="32" t="s">
        <v>15</v>
      </c>
      <c r="R1351" s="32" t="s">
        <v>15</v>
      </c>
      <c r="S1351" s="32" t="s">
        <v>60</v>
      </c>
      <c r="T1351" s="6" t="s">
        <v>1387</v>
      </c>
      <c r="U1351" s="6" t="s">
        <v>204</v>
      </c>
    </row>
    <row r="1352" spans="1:21" s="42" customFormat="1" x14ac:dyDescent="0.2">
      <c r="A1352" s="4" t="s">
        <v>1455</v>
      </c>
      <c r="B1352" s="4" t="s">
        <v>95</v>
      </c>
      <c r="C1352" s="33" t="s">
        <v>60</v>
      </c>
      <c r="D1352" s="5">
        <v>1.225E-2</v>
      </c>
      <c r="E1352" s="5">
        <f>VLOOKUP(A1352,[8]Sheet1!$C$2:$K$101,3,FALSE)</f>
        <v>0.164882</v>
      </c>
      <c r="F1352" s="5">
        <f>VLOOKUP(A1352,[8]Sheet1!$C$2:$K$101,4,FALSE)</f>
        <v>2.9527999999999999E-2</v>
      </c>
      <c r="G1352" s="5">
        <f>VLOOKUP(A1352,[8]Sheet1!$C$2:$K$101,5,FALSE)</f>
        <v>1.9916E-2</v>
      </c>
      <c r="H1352" s="5">
        <f>VLOOKUP(A1352,[8]Sheet1!$C$2:$K$101,6,FALSE)</f>
        <v>0.154942</v>
      </c>
      <c r="I1352" s="5">
        <f>VLOOKUP(A1352,[8]Sheet1!$C$2:$K$101,7,FALSE)</f>
        <v>1.4813E-2</v>
      </c>
      <c r="J1352" s="5">
        <v>0.477829</v>
      </c>
      <c r="K1352" s="5">
        <f>VLOOKUP(A1352,[8]Sheet1!$C$2:$K$101,9,FALSE)</f>
        <v>0.46975299999999998</v>
      </c>
      <c r="L1352" s="32" t="s">
        <v>15</v>
      </c>
      <c r="M1352" s="32" t="s">
        <v>15</v>
      </c>
      <c r="N1352" s="32" t="s">
        <v>15</v>
      </c>
      <c r="O1352" s="32" t="s">
        <v>60</v>
      </c>
      <c r="P1352" s="32" t="s">
        <v>15</v>
      </c>
      <c r="Q1352" s="32" t="s">
        <v>15</v>
      </c>
      <c r="R1352" s="32" t="s">
        <v>15</v>
      </c>
      <c r="S1352" s="32" t="s">
        <v>15</v>
      </c>
      <c r="T1352" s="6" t="s">
        <v>1389</v>
      </c>
      <c r="U1352" s="6" t="s">
        <v>204</v>
      </c>
    </row>
    <row r="1353" spans="1:21" s="42" customFormat="1" x14ac:dyDescent="0.2">
      <c r="A1353" s="4" t="s">
        <v>1456</v>
      </c>
      <c r="B1353" s="4" t="s">
        <v>95</v>
      </c>
      <c r="C1353" s="33" t="s">
        <v>60</v>
      </c>
      <c r="D1353" s="5">
        <v>8.1309999999999993E-2</v>
      </c>
      <c r="E1353" s="5">
        <f>VLOOKUP(A1353,[8]Sheet1!$C$2:$K$101,3,FALSE)</f>
        <v>6.3698000000000005E-2</v>
      </c>
      <c r="F1353" s="5">
        <f>VLOOKUP(A1353,[8]Sheet1!$C$2:$K$101,4,FALSE)</f>
        <v>2.9270000000000001E-2</v>
      </c>
      <c r="G1353" s="5">
        <f>VLOOKUP(A1353,[8]Sheet1!$C$2:$K$101,5,FALSE)</f>
        <v>2.4022999999999999E-2</v>
      </c>
      <c r="H1353" s="5">
        <f>VLOOKUP(A1353,[8]Sheet1!$C$2:$K$101,6,FALSE)</f>
        <v>5.4571000000000001E-2</v>
      </c>
      <c r="I1353" s="5">
        <f>VLOOKUP(A1353,[8]Sheet1!$C$2:$K$101,7,FALSE)</f>
        <v>1.7509E-2</v>
      </c>
      <c r="J1353" s="5">
        <v>0.41345100000000001</v>
      </c>
      <c r="K1353" s="5">
        <f>VLOOKUP(A1353,[8]Sheet1!$C$2:$K$101,9,FALSE)</f>
        <v>0.472638</v>
      </c>
      <c r="L1353" s="32" t="s">
        <v>60</v>
      </c>
      <c r="M1353" s="32" t="s">
        <v>15</v>
      </c>
      <c r="N1353" s="32" t="s">
        <v>15</v>
      </c>
      <c r="O1353" s="32" t="s">
        <v>60</v>
      </c>
      <c r="P1353" s="32" t="s">
        <v>15</v>
      </c>
      <c r="Q1353" s="32" t="s">
        <v>15</v>
      </c>
      <c r="R1353" s="32" t="s">
        <v>15</v>
      </c>
      <c r="S1353" s="32" t="s">
        <v>15</v>
      </c>
      <c r="T1353" s="6" t="s">
        <v>1389</v>
      </c>
      <c r="U1353" s="6" t="s">
        <v>204</v>
      </c>
    </row>
    <row r="1354" spans="1:21" s="42" customFormat="1" x14ac:dyDescent="0.2">
      <c r="A1354" s="4" t="s">
        <v>1457</v>
      </c>
      <c r="B1354" s="4" t="s">
        <v>95</v>
      </c>
      <c r="C1354" s="33" t="s">
        <v>60</v>
      </c>
      <c r="D1354" s="5">
        <v>5.4109999999999998E-2</v>
      </c>
      <c r="E1354" s="5">
        <f>VLOOKUP(A1354,[8]Sheet1!$C$2:$K$101,3,FALSE)</f>
        <v>6.7416000000000004E-2</v>
      </c>
      <c r="F1354" s="5">
        <f>VLOOKUP(A1354,[8]Sheet1!$C$2:$K$101,4,FALSE)</f>
        <v>2.9404E-2</v>
      </c>
      <c r="G1354" s="5">
        <f>VLOOKUP(A1354,[8]Sheet1!$C$2:$K$101,5,FALSE)</f>
        <v>1.3632999999999999E-2</v>
      </c>
      <c r="H1354" s="5">
        <f>VLOOKUP(A1354,[8]Sheet1!$C$2:$K$101,6,FALSE)</f>
        <v>5.6689999999999997E-2</v>
      </c>
      <c r="I1354" s="5">
        <f>VLOOKUP(A1354,[8]Sheet1!$C$2:$K$101,7,FALSE)</f>
        <v>1.6965999999999998E-2</v>
      </c>
      <c r="J1354" s="5">
        <v>0.299234</v>
      </c>
      <c r="K1354" s="5">
        <f>VLOOKUP(A1354,[8]Sheet1!$C$2:$K$101,9,FALSE)</f>
        <v>0.493815</v>
      </c>
      <c r="L1354" s="32" t="s">
        <v>60</v>
      </c>
      <c r="M1354" s="32" t="s">
        <v>15</v>
      </c>
      <c r="N1354" s="32" t="s">
        <v>15</v>
      </c>
      <c r="O1354" s="32" t="s">
        <v>15</v>
      </c>
      <c r="P1354" s="32" t="s">
        <v>15</v>
      </c>
      <c r="Q1354" s="32" t="s">
        <v>15</v>
      </c>
      <c r="R1354" s="32" t="s">
        <v>15</v>
      </c>
      <c r="S1354" s="32" t="s">
        <v>15</v>
      </c>
      <c r="T1354" s="6" t="s">
        <v>1389</v>
      </c>
      <c r="U1354" s="6" t="s">
        <v>204</v>
      </c>
    </row>
    <row r="1355" spans="1:21" s="42" customFormat="1" x14ac:dyDescent="0.2">
      <c r="A1355" s="4" t="s">
        <v>1458</v>
      </c>
      <c r="B1355" s="4" t="s">
        <v>95</v>
      </c>
      <c r="C1355" s="33" t="s">
        <v>60</v>
      </c>
      <c r="D1355" s="5">
        <v>0.12330000000000001</v>
      </c>
      <c r="E1355" s="5">
        <f>VLOOKUP(A1355,[8]Sheet1!$C$2:$K$101,3,FALSE)</f>
        <v>3.8996999999999997E-2</v>
      </c>
      <c r="F1355" s="5">
        <f>VLOOKUP(A1355,[8]Sheet1!$C$2:$K$101,4,FALSE)</f>
        <v>2.9371000000000001E-2</v>
      </c>
      <c r="G1355" s="5">
        <f>VLOOKUP(A1355,[8]Sheet1!$C$2:$K$101,5,FALSE)</f>
        <v>1.1537E-2</v>
      </c>
      <c r="H1355" s="5">
        <f>VLOOKUP(A1355,[8]Sheet1!$C$2:$K$101,6,FALSE)</f>
        <v>5.1938999999999999E-2</v>
      </c>
      <c r="I1355" s="5">
        <f>VLOOKUP(A1355,[8]Sheet1!$C$2:$K$101,7,FALSE)</f>
        <v>1.3365E-2</v>
      </c>
      <c r="J1355" s="5">
        <v>0.34997099999999998</v>
      </c>
      <c r="K1355" s="5">
        <f>VLOOKUP(A1355,[8]Sheet1!$C$2:$K$101,9,FALSE)</f>
        <v>0.492066</v>
      </c>
      <c r="L1355" s="32" t="s">
        <v>60</v>
      </c>
      <c r="M1355" s="32" t="s">
        <v>15</v>
      </c>
      <c r="N1355" s="32" t="s">
        <v>15</v>
      </c>
      <c r="O1355" s="32" t="s">
        <v>15</v>
      </c>
      <c r="P1355" s="32" t="s">
        <v>15</v>
      </c>
      <c r="Q1355" s="32" t="s">
        <v>15</v>
      </c>
      <c r="R1355" s="32" t="s">
        <v>15</v>
      </c>
      <c r="S1355" s="32" t="s">
        <v>15</v>
      </c>
      <c r="T1355" s="6" t="s">
        <v>1389</v>
      </c>
      <c r="U1355" s="6" t="s">
        <v>204</v>
      </c>
    </row>
    <row r="1356" spans="1:21" s="42" customFormat="1" x14ac:dyDescent="0.2">
      <c r="A1356" s="4" t="s">
        <v>1459</v>
      </c>
      <c r="B1356" s="4" t="s">
        <v>95</v>
      </c>
      <c r="C1356" s="33" t="s">
        <v>60</v>
      </c>
      <c r="D1356" s="5">
        <v>1.1010000000000001E-2</v>
      </c>
      <c r="E1356" s="5">
        <f>VLOOKUP(A1356,[8]Sheet1!$C$2:$K$101,3,FALSE)</f>
        <v>0.134935</v>
      </c>
      <c r="F1356" s="5">
        <f>VLOOKUP(A1356,[8]Sheet1!$C$2:$K$101,4,FALSE)</f>
        <v>2.9395999999999999E-2</v>
      </c>
      <c r="G1356" s="5">
        <f>VLOOKUP(A1356,[8]Sheet1!$C$2:$K$101,5,FALSE)</f>
        <v>1.5254E-2</v>
      </c>
      <c r="H1356" s="5">
        <f>VLOOKUP(A1356,[8]Sheet1!$C$2:$K$101,6,FALSE)</f>
        <v>0.134546</v>
      </c>
      <c r="I1356" s="5">
        <f>VLOOKUP(A1356,[8]Sheet1!$C$2:$K$101,7,FALSE)</f>
        <v>1.6527E-2</v>
      </c>
      <c r="J1356" s="5">
        <v>0.234151</v>
      </c>
      <c r="K1356" s="5">
        <f>VLOOKUP(A1356,[8]Sheet1!$C$2:$K$101,9,FALSE)</f>
        <v>0.50805</v>
      </c>
      <c r="L1356" s="32" t="s">
        <v>15</v>
      </c>
      <c r="M1356" s="32" t="s">
        <v>15</v>
      </c>
      <c r="N1356" s="32" t="s">
        <v>15</v>
      </c>
      <c r="O1356" s="32" t="s">
        <v>15</v>
      </c>
      <c r="P1356" s="32" t="s">
        <v>15</v>
      </c>
      <c r="Q1356" s="32" t="s">
        <v>15</v>
      </c>
      <c r="R1356" s="32" t="s">
        <v>15</v>
      </c>
      <c r="S1356" s="32" t="s">
        <v>60</v>
      </c>
      <c r="T1356" s="6" t="s">
        <v>1389</v>
      </c>
      <c r="U1356" s="6" t="s">
        <v>204</v>
      </c>
    </row>
    <row r="1357" spans="1:21" s="42" customFormat="1" x14ac:dyDescent="0.2">
      <c r="A1357" s="4" t="s">
        <v>1460</v>
      </c>
      <c r="B1357" s="4" t="s">
        <v>95</v>
      </c>
      <c r="C1357" s="33" t="s">
        <v>60</v>
      </c>
      <c r="D1357" s="5">
        <v>6.6750000000000004E-3</v>
      </c>
      <c r="E1357" s="5">
        <f>VLOOKUP(A1357,[8]Sheet1!$C$2:$K$101,3,FALSE)</f>
        <v>0.157335</v>
      </c>
      <c r="F1357" s="5">
        <f>VLOOKUP(A1357,[8]Sheet1!$C$2:$K$101,4,FALSE)</f>
        <v>2.9388000000000001E-2</v>
      </c>
      <c r="G1357" s="5">
        <f>VLOOKUP(A1357,[8]Sheet1!$C$2:$K$101,5,FALSE)</f>
        <v>1.4260999999999999E-2</v>
      </c>
      <c r="H1357" s="5">
        <f>VLOOKUP(A1357,[8]Sheet1!$C$2:$K$101,6,FALSE)</f>
        <v>0.16603200000000001</v>
      </c>
      <c r="I1357" s="5">
        <f>VLOOKUP(A1357,[8]Sheet1!$C$2:$K$101,7,FALSE)</f>
        <v>1.5429999999999999E-2</v>
      </c>
      <c r="J1357" s="5">
        <v>0.24171500000000001</v>
      </c>
      <c r="K1357" s="5">
        <f>VLOOKUP(A1357,[8]Sheet1!$C$2:$K$101,9,FALSE)</f>
        <v>0.50224000000000002</v>
      </c>
      <c r="L1357" s="32" t="s">
        <v>15</v>
      </c>
      <c r="M1357" s="32" t="s">
        <v>15</v>
      </c>
      <c r="N1357" s="32" t="s">
        <v>15</v>
      </c>
      <c r="O1357" s="32" t="s">
        <v>15</v>
      </c>
      <c r="P1357" s="32" t="s">
        <v>15</v>
      </c>
      <c r="Q1357" s="32" t="s">
        <v>15</v>
      </c>
      <c r="R1357" s="32" t="s">
        <v>15</v>
      </c>
      <c r="S1357" s="32" t="s">
        <v>60</v>
      </c>
      <c r="T1357" s="6" t="s">
        <v>1389</v>
      </c>
      <c r="U1357" s="6" t="s">
        <v>204</v>
      </c>
    </row>
    <row r="1358" spans="1:21" s="42" customFormat="1" x14ac:dyDescent="0.2">
      <c r="A1358" s="4" t="s">
        <v>1461</v>
      </c>
      <c r="B1358" s="4" t="s">
        <v>95</v>
      </c>
      <c r="C1358" s="33" t="s">
        <v>60</v>
      </c>
      <c r="D1358" s="5">
        <v>1.1220000000000001E-2</v>
      </c>
      <c r="E1358" s="5">
        <f>VLOOKUP(A1358,[8]Sheet1!$C$2:$K$101,3,FALSE)</f>
        <v>8.2619999999999999E-2</v>
      </c>
      <c r="F1358" s="5">
        <f>VLOOKUP(A1358,[8]Sheet1!$C$2:$K$101,4,FALSE)</f>
        <v>2.9409999999999999E-2</v>
      </c>
      <c r="G1358" s="5">
        <f>VLOOKUP(A1358,[8]Sheet1!$C$2:$K$101,5,FALSE)</f>
        <v>1.8894000000000001E-2</v>
      </c>
      <c r="H1358" s="5">
        <f>VLOOKUP(A1358,[8]Sheet1!$C$2:$K$101,6,FALSE)</f>
        <v>7.3340000000000002E-2</v>
      </c>
      <c r="I1358" s="5">
        <f>VLOOKUP(A1358,[8]Sheet1!$C$2:$K$101,7,FALSE)</f>
        <v>1.6309000000000001E-2</v>
      </c>
      <c r="J1358" s="5">
        <v>0.31369599999999997</v>
      </c>
      <c r="K1358" s="5">
        <f>VLOOKUP(A1358,[8]Sheet1!$C$2:$K$101,9,FALSE)</f>
        <v>0.51056800000000002</v>
      </c>
      <c r="L1358" s="32" t="s">
        <v>15</v>
      </c>
      <c r="M1358" s="32" t="s">
        <v>15</v>
      </c>
      <c r="N1358" s="32" t="s">
        <v>15</v>
      </c>
      <c r="O1358" s="32" t="s">
        <v>15</v>
      </c>
      <c r="P1358" s="32" t="s">
        <v>15</v>
      </c>
      <c r="Q1358" s="32" t="s">
        <v>15</v>
      </c>
      <c r="R1358" s="32" t="s">
        <v>15</v>
      </c>
      <c r="S1358" s="32" t="s">
        <v>60</v>
      </c>
      <c r="T1358" s="6" t="s">
        <v>1389</v>
      </c>
      <c r="U1358" s="6" t="s">
        <v>204</v>
      </c>
    </row>
    <row r="1359" spans="1:21" s="42" customFormat="1" x14ac:dyDescent="0.2">
      <c r="A1359" s="4" t="s">
        <v>1462</v>
      </c>
      <c r="B1359" s="4" t="s">
        <v>146</v>
      </c>
      <c r="C1359" s="33" t="s">
        <v>60</v>
      </c>
      <c r="D1359" s="5">
        <v>1.0189999999999999E-2</v>
      </c>
      <c r="E1359" s="5">
        <f>VLOOKUP(A1359,[8]Sheet1!$C$2:$K$101,3,FALSE)</f>
        <v>0.13870099999999999</v>
      </c>
      <c r="F1359" s="5">
        <f>VLOOKUP(A1359,[8]Sheet1!$C$2:$K$101,4,FALSE)</f>
        <v>2.9364999999999999E-2</v>
      </c>
      <c r="G1359" s="5">
        <f>VLOOKUP(A1359,[8]Sheet1!$C$2:$K$101,5,FALSE)</f>
        <v>1.5826E-2</v>
      </c>
      <c r="H1359" s="5">
        <f>VLOOKUP(A1359,[8]Sheet1!$C$2:$K$101,6,FALSE)</f>
        <v>0.14905399999999999</v>
      </c>
      <c r="I1359" s="5">
        <f>VLOOKUP(A1359,[8]Sheet1!$C$2:$K$101,7,FALSE)</f>
        <v>1.9824000000000001E-2</v>
      </c>
      <c r="J1359" s="5">
        <v>0.22832</v>
      </c>
      <c r="K1359" s="5">
        <f>VLOOKUP(A1359,[8]Sheet1!$C$2:$K$101,9,FALSE)</f>
        <v>0.49986900000000001</v>
      </c>
      <c r="L1359" s="32" t="s">
        <v>15</v>
      </c>
      <c r="M1359" s="32" t="s">
        <v>15</v>
      </c>
      <c r="N1359" s="32" t="s">
        <v>15</v>
      </c>
      <c r="O1359" s="32" t="s">
        <v>15</v>
      </c>
      <c r="P1359" s="32" t="s">
        <v>15</v>
      </c>
      <c r="Q1359" s="32" t="s">
        <v>60</v>
      </c>
      <c r="R1359" s="32" t="s">
        <v>15</v>
      </c>
      <c r="S1359" s="32" t="s">
        <v>60</v>
      </c>
      <c r="T1359" s="6" t="s">
        <v>1387</v>
      </c>
      <c r="U1359" s="6" t="s">
        <v>204</v>
      </c>
    </row>
    <row r="1360" spans="1:21" s="42" customFormat="1" x14ac:dyDescent="0.2">
      <c r="A1360" s="4" t="s">
        <v>1463</v>
      </c>
      <c r="B1360" s="4" t="s">
        <v>146</v>
      </c>
      <c r="C1360" s="33" t="s">
        <v>60</v>
      </c>
      <c r="D1360" s="5">
        <v>9.6170000000000005E-3</v>
      </c>
      <c r="E1360" s="5">
        <f>VLOOKUP(A1360,[8]Sheet1!$C$2:$K$101,3,FALSE)</f>
        <v>0.117433</v>
      </c>
      <c r="F1360" s="5">
        <f>VLOOKUP(A1360,[8]Sheet1!$C$2:$K$101,4,FALSE)</f>
        <v>2.9382999999999999E-2</v>
      </c>
      <c r="G1360" s="5">
        <f>VLOOKUP(A1360,[8]Sheet1!$C$2:$K$101,5,FALSE)</f>
        <v>1.4822E-2</v>
      </c>
      <c r="H1360" s="5">
        <f>VLOOKUP(A1360,[8]Sheet1!$C$2:$K$101,6,FALSE)</f>
        <v>0.133882</v>
      </c>
      <c r="I1360" s="5">
        <f>VLOOKUP(A1360,[8]Sheet1!$C$2:$K$101,7,FALSE)</f>
        <v>1.9361E-2</v>
      </c>
      <c r="J1360" s="5">
        <v>0.252938</v>
      </c>
      <c r="K1360" s="5">
        <f>VLOOKUP(A1360,[8]Sheet1!$C$2:$K$101,9,FALSE)</f>
        <v>0.503579</v>
      </c>
      <c r="L1360" s="32" t="s">
        <v>15</v>
      </c>
      <c r="M1360" s="32" t="s">
        <v>15</v>
      </c>
      <c r="N1360" s="32" t="s">
        <v>15</v>
      </c>
      <c r="O1360" s="32" t="s">
        <v>15</v>
      </c>
      <c r="P1360" s="32" t="s">
        <v>15</v>
      </c>
      <c r="Q1360" s="32" t="s">
        <v>15</v>
      </c>
      <c r="R1360" s="32" t="s">
        <v>15</v>
      </c>
      <c r="S1360" s="32" t="s">
        <v>60</v>
      </c>
      <c r="T1360" s="6" t="s">
        <v>1387</v>
      </c>
      <c r="U1360" s="6" t="s">
        <v>204</v>
      </c>
    </row>
    <row r="1361" spans="1:21" s="42" customFormat="1" x14ac:dyDescent="0.2">
      <c r="A1361" s="4" t="s">
        <v>1464</v>
      </c>
      <c r="B1361" s="4" t="s">
        <v>146</v>
      </c>
      <c r="C1361" s="33" t="s">
        <v>60</v>
      </c>
      <c r="D1361" s="5">
        <v>2.768E-2</v>
      </c>
      <c r="E1361" s="5">
        <f>VLOOKUP(A1361,[8]Sheet1!$C$2:$K$101,3,FALSE)</f>
        <v>0.42803099999999999</v>
      </c>
      <c r="F1361" s="5">
        <f>VLOOKUP(A1361,[8]Sheet1!$C$2:$K$101,4,FALSE)</f>
        <v>2.9571E-2</v>
      </c>
      <c r="G1361" s="5">
        <f>VLOOKUP(A1361,[8]Sheet1!$C$2:$K$101,5,FALSE)</f>
        <v>3.2890000000000003E-2</v>
      </c>
      <c r="H1361" s="5">
        <f>VLOOKUP(A1361,[8]Sheet1!$C$2:$K$101,6,FALSE)</f>
        <v>0.25375500000000001</v>
      </c>
      <c r="I1361" s="5">
        <f>VLOOKUP(A1361,[8]Sheet1!$C$2:$K$101,7,FALSE)</f>
        <v>2.8273E-2</v>
      </c>
      <c r="J1361" s="5">
        <v>0.81836500000000001</v>
      </c>
      <c r="K1361" s="5">
        <f>VLOOKUP(A1361,[8]Sheet1!$C$2:$K$101,9,FALSE)</f>
        <v>0.44916</v>
      </c>
      <c r="L1361" s="32" t="s">
        <v>60</v>
      </c>
      <c r="M1361" s="32" t="s">
        <v>60</v>
      </c>
      <c r="N1361" s="32" t="s">
        <v>15</v>
      </c>
      <c r="O1361" s="32" t="s">
        <v>60</v>
      </c>
      <c r="P1361" s="32" t="s">
        <v>60</v>
      </c>
      <c r="Q1361" s="32" t="s">
        <v>60</v>
      </c>
      <c r="R1361" s="32" t="s">
        <v>60</v>
      </c>
      <c r="S1361" s="32" t="s">
        <v>15</v>
      </c>
      <c r="T1361" s="6" t="s">
        <v>1387</v>
      </c>
      <c r="U1361" s="6" t="s">
        <v>204</v>
      </c>
    </row>
    <row r="1362" spans="1:21" s="42" customFormat="1" x14ac:dyDescent="0.2">
      <c r="A1362" s="4" t="s">
        <v>1465</v>
      </c>
      <c r="B1362" s="4" t="s">
        <v>146</v>
      </c>
      <c r="C1362" s="33" t="s">
        <v>60</v>
      </c>
      <c r="D1362" s="5">
        <v>0.16109999999999999</v>
      </c>
      <c r="E1362" s="5">
        <f>VLOOKUP(A1362,[8]Sheet1!$C$2:$K$101,3,FALSE)</f>
        <v>7.8853999999999994E-2</v>
      </c>
      <c r="F1362" s="5">
        <f>VLOOKUP(A1362,[8]Sheet1!$C$2:$K$101,4,FALSE)</f>
        <v>2.9323999999999999E-2</v>
      </c>
      <c r="G1362" s="5">
        <f>VLOOKUP(A1362,[8]Sheet1!$C$2:$K$101,5,FALSE)</f>
        <v>2.6988999999999999E-2</v>
      </c>
      <c r="H1362" s="5">
        <f>VLOOKUP(A1362,[8]Sheet1!$C$2:$K$101,6,FALSE)</f>
        <v>3.7883E-2</v>
      </c>
      <c r="I1362" s="5">
        <f>VLOOKUP(A1362,[8]Sheet1!$C$2:$K$101,7,FALSE)</f>
        <v>1.7617000000000001E-2</v>
      </c>
      <c r="J1362" s="5">
        <v>0.416597</v>
      </c>
      <c r="K1362" s="5">
        <f>VLOOKUP(A1362,[8]Sheet1!$C$2:$K$101,9,FALSE)</f>
        <v>0.47150300000000001</v>
      </c>
      <c r="L1362" s="32" t="s">
        <v>60</v>
      </c>
      <c r="M1362" s="32" t="s">
        <v>15</v>
      </c>
      <c r="N1362" s="32" t="s">
        <v>15</v>
      </c>
      <c r="O1362" s="32" t="s">
        <v>60</v>
      </c>
      <c r="P1362" s="32" t="s">
        <v>15</v>
      </c>
      <c r="Q1362" s="32" t="s">
        <v>15</v>
      </c>
      <c r="R1362" s="32" t="s">
        <v>15</v>
      </c>
      <c r="S1362" s="32" t="s">
        <v>15</v>
      </c>
      <c r="T1362" s="6" t="s">
        <v>1389</v>
      </c>
      <c r="U1362" s="6" t="s">
        <v>204</v>
      </c>
    </row>
    <row r="1363" spans="1:21" s="42" customFormat="1" x14ac:dyDescent="0.2">
      <c r="A1363" s="4" t="s">
        <v>1466</v>
      </c>
      <c r="B1363" s="4" t="s">
        <v>146</v>
      </c>
      <c r="C1363" s="33" t="s">
        <v>60</v>
      </c>
      <c r="D1363" s="5">
        <v>1.306E-2</v>
      </c>
      <c r="E1363" s="5">
        <f>VLOOKUP(A1363,[8]Sheet1!$C$2:$K$101,3,FALSE)</f>
        <v>0.15481900000000001</v>
      </c>
      <c r="F1363" s="5">
        <f>VLOOKUP(A1363,[8]Sheet1!$C$2:$K$101,4,FALSE)</f>
        <v>2.9301000000000001E-2</v>
      </c>
      <c r="G1363" s="5">
        <f>VLOOKUP(A1363,[8]Sheet1!$C$2:$K$101,5,FALSE)</f>
        <v>1.8304000000000001E-2</v>
      </c>
      <c r="H1363" s="5">
        <f>VLOOKUP(A1363,[8]Sheet1!$C$2:$K$101,6,FALSE)</f>
        <v>0.188417</v>
      </c>
      <c r="I1363" s="5">
        <f>VLOOKUP(A1363,[8]Sheet1!$C$2:$K$101,7,FALSE)</f>
        <v>1.8727000000000001E-2</v>
      </c>
      <c r="J1363" s="5">
        <v>0.22239800000000001</v>
      </c>
      <c r="K1363" s="5">
        <f>VLOOKUP(A1363,[8]Sheet1!$C$2:$K$101,9,FALSE)</f>
        <v>0.496361</v>
      </c>
      <c r="L1363" s="32" t="s">
        <v>15</v>
      </c>
      <c r="M1363" s="32" t="s">
        <v>15</v>
      </c>
      <c r="N1363" s="32" t="s">
        <v>15</v>
      </c>
      <c r="O1363" s="32" t="s">
        <v>15</v>
      </c>
      <c r="P1363" s="32" t="s">
        <v>60</v>
      </c>
      <c r="Q1363" s="32" t="s">
        <v>15</v>
      </c>
      <c r="R1363" s="32" t="s">
        <v>15</v>
      </c>
      <c r="S1363" s="32" t="s">
        <v>15</v>
      </c>
      <c r="T1363" s="6" t="s">
        <v>1387</v>
      </c>
      <c r="U1363" s="6" t="s">
        <v>204</v>
      </c>
    </row>
    <row r="1364" spans="1:21" s="42" customFormat="1" x14ac:dyDescent="0.2">
      <c r="A1364" s="4" t="s">
        <v>1467</v>
      </c>
      <c r="B1364" s="4" t="s">
        <v>146</v>
      </c>
      <c r="C1364" s="33" t="s">
        <v>60</v>
      </c>
      <c r="D1364" s="5">
        <v>1.2070000000000001E-2</v>
      </c>
      <c r="E1364" s="5">
        <f>VLOOKUP(A1364,[8]Sheet1!$C$2:$K$101,3,FALSE)</f>
        <v>8.0544000000000004E-2</v>
      </c>
      <c r="F1364" s="5">
        <f>VLOOKUP(A1364,[8]Sheet1!$C$2:$K$101,4,FALSE)</f>
        <v>2.9384E-2</v>
      </c>
      <c r="G1364" s="5">
        <f>VLOOKUP(A1364,[8]Sheet1!$C$2:$K$101,5,FALSE)</f>
        <v>1.2553E-2</v>
      </c>
      <c r="H1364" s="5">
        <f>VLOOKUP(A1364,[8]Sheet1!$C$2:$K$101,6,FALSE)</f>
        <v>7.6768000000000003E-2</v>
      </c>
      <c r="I1364" s="5">
        <f>VLOOKUP(A1364,[8]Sheet1!$C$2:$K$101,7,FALSE)</f>
        <v>1.5698E-2</v>
      </c>
      <c r="J1364" s="5">
        <v>0.31621899999999997</v>
      </c>
      <c r="K1364" s="5">
        <f>VLOOKUP(A1364,[8]Sheet1!$C$2:$K$101,9,FALSE)</f>
        <v>0.50214400000000003</v>
      </c>
      <c r="L1364" s="32" t="s">
        <v>15</v>
      </c>
      <c r="M1364" s="32" t="s">
        <v>15</v>
      </c>
      <c r="N1364" s="32" t="s">
        <v>15</v>
      </c>
      <c r="O1364" s="32" t="s">
        <v>15</v>
      </c>
      <c r="P1364" s="32" t="s">
        <v>15</v>
      </c>
      <c r="Q1364" s="32" t="s">
        <v>15</v>
      </c>
      <c r="R1364" s="32" t="s">
        <v>15</v>
      </c>
      <c r="S1364" s="32" t="s">
        <v>60</v>
      </c>
      <c r="T1364" s="6" t="s">
        <v>1389</v>
      </c>
      <c r="U1364" s="6" t="s">
        <v>204</v>
      </c>
    </row>
    <row r="1365" spans="1:21" s="42" customFormat="1" x14ac:dyDescent="0.2">
      <c r="A1365" s="4" t="s">
        <v>1468</v>
      </c>
      <c r="B1365" s="4" t="s">
        <v>146</v>
      </c>
      <c r="C1365" s="33" t="s">
        <v>60</v>
      </c>
      <c r="D1365" s="5">
        <v>1.353E-2</v>
      </c>
      <c r="E1365" s="5">
        <f>VLOOKUP(A1365,[8]Sheet1!$C$2:$K$101,3,FALSE)</f>
        <v>0.149725</v>
      </c>
      <c r="F1365" s="5">
        <f>VLOOKUP(A1365,[8]Sheet1!$C$2:$K$101,4,FALSE)</f>
        <v>2.9337999999999999E-2</v>
      </c>
      <c r="G1365" s="5">
        <f>VLOOKUP(A1365,[8]Sheet1!$C$2:$K$101,5,FALSE)</f>
        <v>1.3856E-2</v>
      </c>
      <c r="H1365" s="5">
        <f>VLOOKUP(A1365,[8]Sheet1!$C$2:$K$101,6,FALSE)</f>
        <v>0.157189</v>
      </c>
      <c r="I1365" s="5">
        <f>VLOOKUP(A1365,[8]Sheet1!$C$2:$K$101,7,FALSE)</f>
        <v>1.6957E-2</v>
      </c>
      <c r="J1365" s="5">
        <v>0.22441900000000001</v>
      </c>
      <c r="K1365" s="5">
        <f>VLOOKUP(A1365,[8]Sheet1!$C$2:$K$101,9,FALSE)</f>
        <v>0.50188500000000003</v>
      </c>
      <c r="L1365" s="32" t="s">
        <v>15</v>
      </c>
      <c r="M1365" s="32" t="s">
        <v>15</v>
      </c>
      <c r="N1365" s="32" t="s">
        <v>15</v>
      </c>
      <c r="O1365" s="32" t="s">
        <v>15</v>
      </c>
      <c r="P1365" s="32" t="s">
        <v>15</v>
      </c>
      <c r="Q1365" s="32" t="s">
        <v>15</v>
      </c>
      <c r="R1365" s="32" t="s">
        <v>15</v>
      </c>
      <c r="S1365" s="32" t="s">
        <v>60</v>
      </c>
      <c r="T1365" s="6" t="s">
        <v>1387</v>
      </c>
      <c r="U1365" s="6" t="s">
        <v>204</v>
      </c>
    </row>
    <row r="1366" spans="1:21" s="42" customFormat="1" x14ac:dyDescent="0.2">
      <c r="A1366" s="4" t="s">
        <v>1469</v>
      </c>
      <c r="B1366" s="4" t="s">
        <v>146</v>
      </c>
      <c r="C1366" s="33" t="s">
        <v>60</v>
      </c>
      <c r="D1366" s="5">
        <v>1.188E-2</v>
      </c>
      <c r="E1366" s="5">
        <f>VLOOKUP(A1366,[8]Sheet1!$C$2:$K$101,3,FALSE)</f>
        <v>9.3102000000000004E-2</v>
      </c>
      <c r="F1366" s="5">
        <f>VLOOKUP(A1366,[8]Sheet1!$C$2:$K$101,4,FALSE)</f>
        <v>2.9517999999999999E-2</v>
      </c>
      <c r="G1366" s="5">
        <f>VLOOKUP(A1366,[8]Sheet1!$C$2:$K$101,5,FALSE)</f>
        <v>1.9939999999999999E-2</v>
      </c>
      <c r="H1366" s="5">
        <f>VLOOKUP(A1366,[8]Sheet1!$C$2:$K$101,6,FALSE)</f>
        <v>9.3330999999999997E-2</v>
      </c>
      <c r="I1366" s="5">
        <f>VLOOKUP(A1366,[8]Sheet1!$C$2:$K$101,7,FALSE)</f>
        <v>1.3877E-2</v>
      </c>
      <c r="J1366" s="5">
        <v>0.29952699999999999</v>
      </c>
      <c r="K1366" s="5">
        <f>VLOOKUP(A1366,[8]Sheet1!$C$2:$K$101,9,FALSE)</f>
        <v>0.48507299999999998</v>
      </c>
      <c r="L1366" s="32" t="s">
        <v>15</v>
      </c>
      <c r="M1366" s="32" t="s">
        <v>15</v>
      </c>
      <c r="N1366" s="32" t="s">
        <v>15</v>
      </c>
      <c r="O1366" s="32" t="s">
        <v>60</v>
      </c>
      <c r="P1366" s="32" t="s">
        <v>15</v>
      </c>
      <c r="Q1366" s="32" t="s">
        <v>15</v>
      </c>
      <c r="R1366" s="32" t="s">
        <v>15</v>
      </c>
      <c r="S1366" s="32" t="s">
        <v>15</v>
      </c>
      <c r="T1366" s="6" t="s">
        <v>1389</v>
      </c>
      <c r="U1366" s="6" t="s">
        <v>204</v>
      </c>
    </row>
    <row r="1367" spans="1:21" s="42" customFormat="1" x14ac:dyDescent="0.2">
      <c r="A1367" s="4" t="s">
        <v>1470</v>
      </c>
      <c r="B1367" s="4" t="s">
        <v>146</v>
      </c>
      <c r="C1367" s="33" t="s">
        <v>60</v>
      </c>
      <c r="D1367" s="5">
        <v>0</v>
      </c>
      <c r="E1367" s="5">
        <f>VLOOKUP(A1367,[8]Sheet1!$C$2:$K$101,3,FALSE)</f>
        <v>0.118449</v>
      </c>
      <c r="F1367" s="5">
        <f>VLOOKUP(A1367,[8]Sheet1!$C$2:$K$101,4,FALSE)</f>
        <v>2.9443E-2</v>
      </c>
      <c r="G1367" s="5">
        <f>VLOOKUP(A1367,[8]Sheet1!$C$2:$K$101,5,FALSE)</f>
        <v>1.6407000000000001E-2</v>
      </c>
      <c r="H1367" s="5">
        <f>VLOOKUP(A1367,[8]Sheet1!$C$2:$K$101,6,FALSE)</f>
        <v>7.0596999999999993E-2</v>
      </c>
      <c r="I1367" s="5">
        <f>VLOOKUP(A1367,[8]Sheet1!$C$2:$K$101,7,FALSE)</f>
        <v>1.5299E-2</v>
      </c>
      <c r="J1367" s="5">
        <v>0.39924300000000001</v>
      </c>
      <c r="K1367" s="5">
        <f>VLOOKUP(A1367,[8]Sheet1!$C$2:$K$101,9,FALSE)</f>
        <v>0.50039199999999995</v>
      </c>
      <c r="L1367" s="32" t="s">
        <v>15</v>
      </c>
      <c r="M1367" s="32" t="s">
        <v>15</v>
      </c>
      <c r="N1367" s="32" t="s">
        <v>15</v>
      </c>
      <c r="O1367" s="32" t="s">
        <v>15</v>
      </c>
      <c r="P1367" s="32" t="s">
        <v>15</v>
      </c>
      <c r="Q1367" s="32" t="s">
        <v>15</v>
      </c>
      <c r="R1367" s="32" t="s">
        <v>15</v>
      </c>
      <c r="S1367" s="32" t="s">
        <v>60</v>
      </c>
      <c r="T1367" s="6" t="s">
        <v>1471</v>
      </c>
      <c r="U1367" s="6" t="s">
        <v>204</v>
      </c>
    </row>
    <row r="1368" spans="1:21" s="42" customFormat="1" x14ac:dyDescent="0.2">
      <c r="A1368" s="4" t="s">
        <v>1472</v>
      </c>
      <c r="B1368" s="4" t="s">
        <v>146</v>
      </c>
      <c r="C1368" s="33" t="s">
        <v>60</v>
      </c>
      <c r="D1368" s="5">
        <v>1.2359999999999999E-2</v>
      </c>
      <c r="E1368" s="5">
        <f>VLOOKUP(A1368,[8]Sheet1!$C$2:$K$101,3,FALSE)</f>
        <v>0.209477</v>
      </c>
      <c r="F1368" s="5">
        <f>VLOOKUP(A1368,[8]Sheet1!$C$2:$K$101,4,FALSE)</f>
        <v>2.9434999999999999E-2</v>
      </c>
      <c r="G1368" s="5">
        <f>VLOOKUP(A1368,[8]Sheet1!$C$2:$K$101,5,FALSE)</f>
        <v>2.2202E-2</v>
      </c>
      <c r="H1368" s="5">
        <f>VLOOKUP(A1368,[8]Sheet1!$C$2:$K$101,6,FALSE)</f>
        <v>0.208761</v>
      </c>
      <c r="I1368" s="5">
        <f>VLOOKUP(A1368,[8]Sheet1!$C$2:$K$101,7,FALSE)</f>
        <v>1.8314E-2</v>
      </c>
      <c r="J1368" s="5">
        <v>0.14018800000000001</v>
      </c>
      <c r="K1368" s="5">
        <f>VLOOKUP(A1368,[8]Sheet1!$C$2:$K$101,9,FALSE)</f>
        <v>0.49182500000000001</v>
      </c>
      <c r="L1368" s="32" t="s">
        <v>15</v>
      </c>
      <c r="M1368" s="32" t="s">
        <v>15</v>
      </c>
      <c r="N1368" s="32" t="s">
        <v>15</v>
      </c>
      <c r="O1368" s="32" t="s">
        <v>60</v>
      </c>
      <c r="P1368" s="32" t="s">
        <v>60</v>
      </c>
      <c r="Q1368" s="32" t="s">
        <v>15</v>
      </c>
      <c r="R1368" s="32" t="s">
        <v>15</v>
      </c>
      <c r="S1368" s="32" t="s">
        <v>15</v>
      </c>
      <c r="T1368" s="6" t="s">
        <v>1389</v>
      </c>
      <c r="U1368" s="6" t="s">
        <v>204</v>
      </c>
    </row>
    <row r="1369" spans="1:21" s="42" customFormat="1" x14ac:dyDescent="0.2">
      <c r="A1369" s="4" t="s">
        <v>1473</v>
      </c>
      <c r="B1369" s="4" t="s">
        <v>146</v>
      </c>
      <c r="C1369" s="33" t="s">
        <v>60</v>
      </c>
      <c r="D1369" s="5">
        <v>4.5490000000000001E-3</v>
      </c>
      <c r="E1369" s="5">
        <f>VLOOKUP(A1369,[8]Sheet1!$C$2:$K$101,3,FALSE)</f>
        <v>9.5879000000000006E-2</v>
      </c>
      <c r="F1369" s="5">
        <f>VLOOKUP(A1369,[8]Sheet1!$C$2:$K$101,4,FALSE)</f>
        <v>2.9443E-2</v>
      </c>
      <c r="G1369" s="5">
        <f>VLOOKUP(A1369,[8]Sheet1!$C$2:$K$101,5,FALSE)</f>
        <v>1.6854000000000001E-2</v>
      </c>
      <c r="H1369" s="5">
        <f>VLOOKUP(A1369,[8]Sheet1!$C$2:$K$101,6,FALSE)</f>
        <v>0.113567</v>
      </c>
      <c r="I1369" s="5">
        <f>VLOOKUP(A1369,[8]Sheet1!$C$2:$K$101,7,FALSE)</f>
        <v>1.7562999999999999E-2</v>
      </c>
      <c r="J1369" s="5">
        <v>0.28159099999999998</v>
      </c>
      <c r="K1369" s="5">
        <f>VLOOKUP(A1369,[8]Sheet1!$C$2:$K$101,9,FALSE)</f>
        <v>0.49191400000000002</v>
      </c>
      <c r="L1369" s="32" t="s">
        <v>15</v>
      </c>
      <c r="M1369" s="32" t="s">
        <v>15</v>
      </c>
      <c r="N1369" s="32" t="s">
        <v>15</v>
      </c>
      <c r="O1369" s="32" t="s">
        <v>15</v>
      </c>
      <c r="P1369" s="32" t="s">
        <v>15</v>
      </c>
      <c r="Q1369" s="32" t="s">
        <v>15</v>
      </c>
      <c r="R1369" s="32" t="s">
        <v>15</v>
      </c>
      <c r="S1369" s="32" t="s">
        <v>15</v>
      </c>
      <c r="T1369" s="6" t="s">
        <v>1387</v>
      </c>
      <c r="U1369" s="6" t="s">
        <v>204</v>
      </c>
    </row>
    <row r="1370" spans="1:21" s="42" customFormat="1" x14ac:dyDescent="0.2">
      <c r="A1370" s="4" t="s">
        <v>1474</v>
      </c>
      <c r="B1370" s="4" t="s">
        <v>146</v>
      </c>
      <c r="C1370" s="33" t="s">
        <v>60</v>
      </c>
      <c r="D1370" s="5">
        <v>1.508E-2</v>
      </c>
      <c r="E1370" s="5">
        <f>VLOOKUP(A1370,[8]Sheet1!$C$2:$K$101,3,FALSE)</f>
        <v>0.11432299999999999</v>
      </c>
      <c r="F1370" s="5">
        <f>VLOOKUP(A1370,[8]Sheet1!$C$2:$K$101,4,FALSE)</f>
        <v>2.9527999999999999E-2</v>
      </c>
      <c r="G1370" s="5">
        <f>VLOOKUP(A1370,[8]Sheet1!$C$2:$K$101,5,FALSE)</f>
        <v>1.4135E-2</v>
      </c>
      <c r="H1370" s="5">
        <f>VLOOKUP(A1370,[8]Sheet1!$C$2:$K$101,6,FALSE)</f>
        <v>7.1403999999999995E-2</v>
      </c>
      <c r="I1370" s="5">
        <f>VLOOKUP(A1370,[8]Sheet1!$C$2:$K$101,7,FALSE)</f>
        <v>1.3497E-2</v>
      </c>
      <c r="J1370" s="5">
        <v>0.36460100000000001</v>
      </c>
      <c r="K1370" s="5">
        <f>VLOOKUP(A1370,[8]Sheet1!$C$2:$K$101,9,FALSE)</f>
        <v>0.49860900000000002</v>
      </c>
      <c r="L1370" s="32" t="s">
        <v>15</v>
      </c>
      <c r="M1370" s="32" t="s">
        <v>15</v>
      </c>
      <c r="N1370" s="32" t="s">
        <v>15</v>
      </c>
      <c r="O1370" s="32" t="s">
        <v>15</v>
      </c>
      <c r="P1370" s="32" t="s">
        <v>15</v>
      </c>
      <c r="Q1370" s="32" t="s">
        <v>15</v>
      </c>
      <c r="R1370" s="32" t="s">
        <v>15</v>
      </c>
      <c r="S1370" s="32" t="s">
        <v>15</v>
      </c>
      <c r="T1370" s="6" t="s">
        <v>1387</v>
      </c>
      <c r="U1370" s="6" t="s">
        <v>204</v>
      </c>
    </row>
    <row r="1371" spans="1:21" s="42" customFormat="1" x14ac:dyDescent="0.2">
      <c r="A1371" s="4" t="s">
        <v>1475</v>
      </c>
      <c r="B1371" s="4" t="s">
        <v>146</v>
      </c>
      <c r="C1371" s="33" t="s">
        <v>60</v>
      </c>
      <c r="D1371" s="5">
        <v>1.057E-2</v>
      </c>
      <c r="E1371" s="5">
        <f>VLOOKUP(A1371,[8]Sheet1!$C$2:$K$101,3,FALSE)</f>
        <v>0.14994099999999999</v>
      </c>
      <c r="F1371" s="5">
        <f>VLOOKUP(A1371,[8]Sheet1!$C$2:$K$101,4,FALSE)</f>
        <v>2.9371000000000001E-2</v>
      </c>
      <c r="G1371" s="5">
        <f>VLOOKUP(A1371,[8]Sheet1!$C$2:$K$101,5,FALSE)</f>
        <v>1.5136999999999999E-2</v>
      </c>
      <c r="H1371" s="5">
        <f>VLOOKUP(A1371,[8]Sheet1!$C$2:$K$101,6,FALSE)</f>
        <v>0.145755</v>
      </c>
      <c r="I1371" s="5">
        <f>VLOOKUP(A1371,[8]Sheet1!$C$2:$K$101,7,FALSE)</f>
        <v>1.4193000000000001E-2</v>
      </c>
      <c r="J1371" s="5">
        <v>0.22248399999999999</v>
      </c>
      <c r="K1371" s="5">
        <f>VLOOKUP(A1371,[8]Sheet1!$C$2:$K$101,9,FALSE)</f>
        <v>0.51045799999999997</v>
      </c>
      <c r="L1371" s="32" t="s">
        <v>15</v>
      </c>
      <c r="M1371" s="32" t="s">
        <v>15</v>
      </c>
      <c r="N1371" s="32" t="s">
        <v>15</v>
      </c>
      <c r="O1371" s="32" t="s">
        <v>15</v>
      </c>
      <c r="P1371" s="32" t="s">
        <v>15</v>
      </c>
      <c r="Q1371" s="32" t="s">
        <v>15</v>
      </c>
      <c r="R1371" s="32" t="s">
        <v>15</v>
      </c>
      <c r="S1371" s="32" t="s">
        <v>60</v>
      </c>
      <c r="T1371" s="6" t="s">
        <v>1389</v>
      </c>
      <c r="U1371" s="6" t="s">
        <v>204</v>
      </c>
    </row>
    <row r="1372" spans="1:21" s="42" customFormat="1" x14ac:dyDescent="0.2">
      <c r="A1372" s="4" t="s">
        <v>1476</v>
      </c>
      <c r="B1372" s="4" t="s">
        <v>146</v>
      </c>
      <c r="C1372" s="33" t="s">
        <v>60</v>
      </c>
      <c r="D1372" s="5">
        <v>8.9490000000000004E-3</v>
      </c>
      <c r="E1372" s="5">
        <f>VLOOKUP(A1372,[8]Sheet1!$C$2:$K$101,3,FALSE)</f>
        <v>5.6271000000000002E-2</v>
      </c>
      <c r="F1372" s="5">
        <f>VLOOKUP(A1372,[8]Sheet1!$C$2:$K$101,4,FALSE)</f>
        <v>2.9399000000000002E-2</v>
      </c>
      <c r="G1372" s="5">
        <f>VLOOKUP(A1372,[8]Sheet1!$C$2:$K$101,5,FALSE)</f>
        <v>1.3067E-2</v>
      </c>
      <c r="H1372" s="5">
        <f>VLOOKUP(A1372,[8]Sheet1!$C$2:$K$101,6,FALSE)</f>
        <v>6.2134000000000002E-2</v>
      </c>
      <c r="I1372" s="5">
        <f>VLOOKUP(A1372,[8]Sheet1!$C$2:$K$101,7,FALSE)</f>
        <v>1.4884E-2</v>
      </c>
      <c r="J1372" s="5">
        <v>0.33510899999999999</v>
      </c>
      <c r="K1372" s="5">
        <f>VLOOKUP(A1372,[8]Sheet1!$C$2:$K$101,9,FALSE)</f>
        <v>0.50225299999999995</v>
      </c>
      <c r="L1372" s="32" t="s">
        <v>15</v>
      </c>
      <c r="M1372" s="32" t="s">
        <v>15</v>
      </c>
      <c r="N1372" s="32" t="s">
        <v>15</v>
      </c>
      <c r="O1372" s="32" t="s">
        <v>15</v>
      </c>
      <c r="P1372" s="32" t="s">
        <v>15</v>
      </c>
      <c r="Q1372" s="32" t="s">
        <v>15</v>
      </c>
      <c r="R1372" s="32" t="s">
        <v>15</v>
      </c>
      <c r="S1372" s="32" t="s">
        <v>60</v>
      </c>
      <c r="T1372" s="6" t="s">
        <v>1389</v>
      </c>
      <c r="U1372" s="6" t="s">
        <v>204</v>
      </c>
    </row>
    <row r="1373" spans="1:21" s="42" customFormat="1" x14ac:dyDescent="0.2">
      <c r="A1373" s="4" t="s">
        <v>1477</v>
      </c>
      <c r="B1373" s="4" t="s">
        <v>146</v>
      </c>
      <c r="C1373" s="33" t="s">
        <v>60</v>
      </c>
      <c r="D1373" s="5">
        <v>5.7999999999999996E-3</v>
      </c>
      <c r="E1373" s="5">
        <f>VLOOKUP(A1373,[8]Sheet1!$C$2:$K$101,3,FALSE)</f>
        <v>8.3038000000000001E-2</v>
      </c>
      <c r="F1373" s="5">
        <f>VLOOKUP(A1373,[8]Sheet1!$C$2:$K$101,4,FALSE)</f>
        <v>2.9350999999999999E-2</v>
      </c>
      <c r="G1373" s="5">
        <f>VLOOKUP(A1373,[8]Sheet1!$C$2:$K$101,5,FALSE)</f>
        <v>1.3605000000000001E-2</v>
      </c>
      <c r="H1373" s="5">
        <f>VLOOKUP(A1373,[8]Sheet1!$C$2:$K$101,6,FALSE)</f>
        <v>5.0134999999999999E-2</v>
      </c>
      <c r="I1373" s="5">
        <f>VLOOKUP(A1373,[8]Sheet1!$C$2:$K$101,7,FALSE)</f>
        <v>1.2312E-2</v>
      </c>
      <c r="J1373" s="5">
        <v>0.40329300000000001</v>
      </c>
      <c r="K1373" s="5">
        <f>VLOOKUP(A1373,[8]Sheet1!$C$2:$K$101,9,FALSE)</f>
        <v>0.48733700000000002</v>
      </c>
      <c r="L1373" s="32" t="s">
        <v>15</v>
      </c>
      <c r="M1373" s="32" t="s">
        <v>15</v>
      </c>
      <c r="N1373" s="32" t="s">
        <v>15</v>
      </c>
      <c r="O1373" s="32" t="s">
        <v>15</v>
      </c>
      <c r="P1373" s="32" t="s">
        <v>15</v>
      </c>
      <c r="Q1373" s="32" t="s">
        <v>15</v>
      </c>
      <c r="R1373" s="32" t="s">
        <v>15</v>
      </c>
      <c r="S1373" s="32" t="s">
        <v>15</v>
      </c>
      <c r="T1373" s="6" t="s">
        <v>1389</v>
      </c>
      <c r="U1373" s="6" t="s">
        <v>204</v>
      </c>
    </row>
    <row r="1374" spans="1:21" s="42" customFormat="1" x14ac:dyDescent="0.2">
      <c r="A1374" s="4" t="s">
        <v>1478</v>
      </c>
      <c r="B1374" s="4" t="s">
        <v>192</v>
      </c>
      <c r="C1374" s="33" t="s">
        <v>60</v>
      </c>
      <c r="D1374" s="5">
        <v>0.21379999999999999</v>
      </c>
      <c r="E1374" s="5">
        <f>VLOOKUP(A1374,[8]Sheet1!$C$2:$K$101,3,FALSE)</f>
        <v>0.35009899999999999</v>
      </c>
      <c r="F1374" s="5">
        <f>VLOOKUP(A1374,[8]Sheet1!$C$2:$K$101,4,FALSE)</f>
        <v>2.9453E-2</v>
      </c>
      <c r="G1374" s="5">
        <f>VLOOKUP(A1374,[8]Sheet1!$C$2:$K$101,5,FALSE)</f>
        <v>4.4947000000000001E-2</v>
      </c>
      <c r="H1374" s="5">
        <f>VLOOKUP(A1374,[8]Sheet1!$C$2:$K$101,6,FALSE)</f>
        <v>0.29307499999999997</v>
      </c>
      <c r="I1374" s="5">
        <f>VLOOKUP(A1374,[8]Sheet1!$C$2:$K$101,7,FALSE)</f>
        <v>2.4976999999999999E-2</v>
      </c>
      <c r="J1374" s="5">
        <v>0.73033800000000004</v>
      </c>
      <c r="K1374" s="5">
        <f>VLOOKUP(A1374,[8]Sheet1!$C$2:$K$101,9,FALSE)</f>
        <v>0.43214599999999997</v>
      </c>
      <c r="L1374" s="32" t="s">
        <v>60</v>
      </c>
      <c r="M1374" s="32" t="s">
        <v>60</v>
      </c>
      <c r="N1374" s="32" t="s">
        <v>15</v>
      </c>
      <c r="O1374" s="32" t="s">
        <v>60</v>
      </c>
      <c r="P1374" s="32" t="s">
        <v>60</v>
      </c>
      <c r="Q1374" s="32" t="s">
        <v>60</v>
      </c>
      <c r="R1374" s="32" t="s">
        <v>60</v>
      </c>
      <c r="S1374" s="32" t="s">
        <v>15</v>
      </c>
      <c r="T1374" s="6" t="s">
        <v>1471</v>
      </c>
      <c r="U1374" s="6" t="s">
        <v>204</v>
      </c>
    </row>
    <row r="1375" spans="1:21" s="42" customFormat="1" x14ac:dyDescent="0.2">
      <c r="A1375" s="4" t="s">
        <v>1479</v>
      </c>
      <c r="B1375" s="4" t="s">
        <v>192</v>
      </c>
      <c r="C1375" s="33" t="s">
        <v>60</v>
      </c>
      <c r="D1375" s="5">
        <v>6.7809999999999995E-2</v>
      </c>
      <c r="E1375" s="5">
        <f>VLOOKUP(A1375,[8]Sheet1!$C$2:$K$101,3,FALSE)</f>
        <v>5.4989000000000003E-2</v>
      </c>
      <c r="F1375" s="5">
        <f>VLOOKUP(A1375,[8]Sheet1!$C$2:$K$101,4,FALSE)</f>
        <v>2.9413999999999999E-2</v>
      </c>
      <c r="G1375" s="5">
        <f>VLOOKUP(A1375,[8]Sheet1!$C$2:$K$101,5,FALSE)</f>
        <v>1.1620999999999999E-2</v>
      </c>
      <c r="H1375" s="5">
        <f>VLOOKUP(A1375,[8]Sheet1!$C$2:$K$101,6,FALSE)</f>
        <v>3.4443000000000001E-2</v>
      </c>
      <c r="I1375" s="5">
        <f>VLOOKUP(A1375,[8]Sheet1!$C$2:$K$101,7,FALSE)</f>
        <v>1.0214000000000001E-2</v>
      </c>
      <c r="J1375" s="5">
        <v>0.43360300000000002</v>
      </c>
      <c r="K1375" s="5">
        <f>VLOOKUP(A1375,[8]Sheet1!$C$2:$K$101,9,FALSE)</f>
        <v>0.48399700000000001</v>
      </c>
      <c r="L1375" s="32" t="s">
        <v>60</v>
      </c>
      <c r="M1375" s="32" t="s">
        <v>15</v>
      </c>
      <c r="N1375" s="32" t="s">
        <v>15</v>
      </c>
      <c r="O1375" s="32" t="s">
        <v>15</v>
      </c>
      <c r="P1375" s="32" t="s">
        <v>15</v>
      </c>
      <c r="Q1375" s="32" t="s">
        <v>15</v>
      </c>
      <c r="R1375" s="32" t="s">
        <v>15</v>
      </c>
      <c r="S1375" s="32" t="s">
        <v>15</v>
      </c>
      <c r="T1375" s="6" t="s">
        <v>1471</v>
      </c>
      <c r="U1375" s="6" t="s">
        <v>204</v>
      </c>
    </row>
    <row r="1376" spans="1:21" s="42" customFormat="1" x14ac:dyDescent="0.2">
      <c r="A1376" s="4" t="s">
        <v>1480</v>
      </c>
      <c r="B1376" s="4" t="s">
        <v>192</v>
      </c>
      <c r="C1376" s="33" t="s">
        <v>60</v>
      </c>
      <c r="D1376" s="5">
        <v>0.16600000000000001</v>
      </c>
      <c r="E1376" s="5">
        <f>VLOOKUP(A1376,[8]Sheet1!$C$2:$K$101,3,FALSE)</f>
        <v>0.19365399999999999</v>
      </c>
      <c r="F1376" s="5">
        <f>VLOOKUP(A1376,[8]Sheet1!$C$2:$K$101,4,FALSE)</f>
        <v>2.9437999999999999E-2</v>
      </c>
      <c r="G1376" s="5">
        <f>VLOOKUP(A1376,[8]Sheet1!$C$2:$K$101,5,FALSE)</f>
        <v>2.4858999999999999E-2</v>
      </c>
      <c r="H1376" s="5">
        <f>VLOOKUP(A1376,[8]Sheet1!$C$2:$K$101,6,FALSE)</f>
        <v>0.117853</v>
      </c>
      <c r="I1376" s="5">
        <f>VLOOKUP(A1376,[8]Sheet1!$C$2:$K$101,7,FALSE)</f>
        <v>1.6230999999999999E-2</v>
      </c>
      <c r="J1376" s="5">
        <v>0.59786099999999998</v>
      </c>
      <c r="K1376" s="5">
        <f>VLOOKUP(A1376,[8]Sheet1!$C$2:$K$101,9,FALSE)</f>
        <v>0.46073999999999998</v>
      </c>
      <c r="L1376" s="32" t="s">
        <v>60</v>
      </c>
      <c r="M1376" s="32" t="s">
        <v>15</v>
      </c>
      <c r="N1376" s="32" t="s">
        <v>15</v>
      </c>
      <c r="O1376" s="32" t="s">
        <v>60</v>
      </c>
      <c r="P1376" s="32" t="s">
        <v>15</v>
      </c>
      <c r="Q1376" s="32" t="s">
        <v>15</v>
      </c>
      <c r="R1376" s="32" t="s">
        <v>60</v>
      </c>
      <c r="S1376" s="32" t="s">
        <v>15</v>
      </c>
      <c r="T1376" s="6" t="s">
        <v>1471</v>
      </c>
      <c r="U1376" s="6" t="s">
        <v>204</v>
      </c>
    </row>
    <row r="1377" spans="1:21" s="42" customFormat="1" x14ac:dyDescent="0.2">
      <c r="A1377" s="4" t="s">
        <v>1481</v>
      </c>
      <c r="B1377" s="4" t="s">
        <v>192</v>
      </c>
      <c r="C1377" s="33" t="s">
        <v>60</v>
      </c>
      <c r="D1377" s="5">
        <v>5.2820000000000002E-3</v>
      </c>
      <c r="E1377" s="5">
        <f>VLOOKUP(A1377,[8]Sheet1!$C$2:$K$101,3,FALSE)</f>
        <v>0.13351499999999999</v>
      </c>
      <c r="F1377" s="5">
        <f>VLOOKUP(A1377,[8]Sheet1!$C$2:$K$101,4,FALSE)</f>
        <v>2.9463E-2</v>
      </c>
      <c r="G1377" s="5">
        <f>VLOOKUP(A1377,[8]Sheet1!$C$2:$K$101,5,FALSE)</f>
        <v>1.6319E-2</v>
      </c>
      <c r="H1377" s="5">
        <f>VLOOKUP(A1377,[8]Sheet1!$C$2:$K$101,6,FALSE)</f>
        <v>0.14854899999999999</v>
      </c>
      <c r="I1377" s="5">
        <f>VLOOKUP(A1377,[8]Sheet1!$C$2:$K$101,7,FALSE)</f>
        <v>1.9290999999999999E-2</v>
      </c>
      <c r="J1377" s="5">
        <v>0.23347100000000001</v>
      </c>
      <c r="K1377" s="5">
        <f>VLOOKUP(A1377,[8]Sheet1!$C$2:$K$101,9,FALSE)</f>
        <v>0.50802599999999998</v>
      </c>
      <c r="L1377" s="32" t="s">
        <v>15</v>
      </c>
      <c r="M1377" s="32" t="s">
        <v>15</v>
      </c>
      <c r="N1377" s="32" t="s">
        <v>15</v>
      </c>
      <c r="O1377" s="32" t="s">
        <v>15</v>
      </c>
      <c r="P1377" s="32" t="s">
        <v>15</v>
      </c>
      <c r="Q1377" s="32" t="s">
        <v>15</v>
      </c>
      <c r="R1377" s="32" t="s">
        <v>15</v>
      </c>
      <c r="S1377" s="32" t="s">
        <v>60</v>
      </c>
      <c r="T1377" s="6" t="s">
        <v>1471</v>
      </c>
      <c r="U1377" s="6" t="s">
        <v>204</v>
      </c>
    </row>
    <row r="1378" spans="1:21" s="42" customFormat="1" x14ac:dyDescent="0.2">
      <c r="A1378" s="4" t="s">
        <v>1482</v>
      </c>
      <c r="B1378" s="4" t="s">
        <v>192</v>
      </c>
      <c r="C1378" s="33" t="s">
        <v>60</v>
      </c>
      <c r="D1378" s="5">
        <v>1.2880000000000001E-2</v>
      </c>
      <c r="E1378" s="5">
        <f>VLOOKUP(A1378,[8]Sheet1!$C$2:$K$101,3,FALSE)</f>
        <v>0.17385500000000001</v>
      </c>
      <c r="F1378" s="5">
        <f>VLOOKUP(A1378,[8]Sheet1!$C$2:$K$101,4,FALSE)</f>
        <v>2.9346000000000001E-2</v>
      </c>
      <c r="G1378" s="5">
        <f>VLOOKUP(A1378,[8]Sheet1!$C$2:$K$101,5,FALSE)</f>
        <v>1.7538999999999999E-2</v>
      </c>
      <c r="H1378" s="5">
        <f>VLOOKUP(A1378,[8]Sheet1!$C$2:$K$101,6,FALSE)</f>
        <v>0.17627999999999999</v>
      </c>
      <c r="I1378" s="5">
        <f>VLOOKUP(A1378,[8]Sheet1!$C$2:$K$101,7,FALSE)</f>
        <v>2.0351000000000001E-2</v>
      </c>
      <c r="J1378" s="5">
        <v>0.187498</v>
      </c>
      <c r="K1378" s="5">
        <f>VLOOKUP(A1378,[8]Sheet1!$C$2:$K$101,9,FALSE)</f>
        <v>0.50847600000000004</v>
      </c>
      <c r="L1378" s="32" t="s">
        <v>15</v>
      </c>
      <c r="M1378" s="32" t="s">
        <v>15</v>
      </c>
      <c r="N1378" s="32" t="s">
        <v>15</v>
      </c>
      <c r="O1378" s="32" t="s">
        <v>15</v>
      </c>
      <c r="P1378" s="32" t="s">
        <v>15</v>
      </c>
      <c r="Q1378" s="32" t="s">
        <v>60</v>
      </c>
      <c r="R1378" s="32" t="s">
        <v>15</v>
      </c>
      <c r="S1378" s="32" t="s">
        <v>60</v>
      </c>
      <c r="T1378" s="6" t="s">
        <v>1471</v>
      </c>
      <c r="U1378" s="6" t="s">
        <v>204</v>
      </c>
    </row>
    <row r="1379" spans="1:21" s="42" customFormat="1" x14ac:dyDescent="0.2">
      <c r="A1379" s="4" t="s">
        <v>1483</v>
      </c>
      <c r="B1379" s="4" t="s">
        <v>192</v>
      </c>
      <c r="C1379" s="33" t="s">
        <v>60</v>
      </c>
      <c r="D1379" s="5">
        <v>4.3860000000000003E-2</v>
      </c>
      <c r="E1379" s="5">
        <f>VLOOKUP(A1379,[8]Sheet1!$C$2:$K$101,3,FALSE)</f>
        <v>0.10093299999999999</v>
      </c>
      <c r="F1379" s="5">
        <f>VLOOKUP(A1379,[8]Sheet1!$C$2:$K$101,4,FALSE)</f>
        <v>2.9340999999999999E-2</v>
      </c>
      <c r="G1379" s="5">
        <f>VLOOKUP(A1379,[8]Sheet1!$C$2:$K$101,5,FALSE)</f>
        <v>1.3445E-2</v>
      </c>
      <c r="H1379" s="5">
        <f>VLOOKUP(A1379,[8]Sheet1!$C$2:$K$101,6,FALSE)</f>
        <v>0.115591</v>
      </c>
      <c r="I1379" s="5">
        <f>VLOOKUP(A1379,[8]Sheet1!$C$2:$K$101,7,FALSE)</f>
        <v>1.6785999999999999E-2</v>
      </c>
      <c r="J1379" s="5">
        <v>0.281281</v>
      </c>
      <c r="K1379" s="5">
        <f>VLOOKUP(A1379,[8]Sheet1!$C$2:$K$101,9,FALSE)</f>
        <v>0.49837900000000002</v>
      </c>
      <c r="L1379" s="32" t="s">
        <v>60</v>
      </c>
      <c r="M1379" s="32" t="s">
        <v>15</v>
      </c>
      <c r="N1379" s="32" t="s">
        <v>15</v>
      </c>
      <c r="O1379" s="32" t="s">
        <v>15</v>
      </c>
      <c r="P1379" s="32" t="s">
        <v>15</v>
      </c>
      <c r="Q1379" s="32" t="s">
        <v>15</v>
      </c>
      <c r="R1379" s="32" t="s">
        <v>15</v>
      </c>
      <c r="S1379" s="32" t="s">
        <v>15</v>
      </c>
      <c r="T1379" s="6" t="s">
        <v>1471</v>
      </c>
      <c r="U1379" s="6" t="s">
        <v>204</v>
      </c>
    </row>
    <row r="1380" spans="1:21" s="42" customFormat="1" x14ac:dyDescent="0.2">
      <c r="A1380" s="4" t="s">
        <v>1484</v>
      </c>
      <c r="B1380" s="4" t="s">
        <v>192</v>
      </c>
      <c r="C1380" s="33" t="s">
        <v>60</v>
      </c>
      <c r="D1380" s="5">
        <v>0.18990000000000001</v>
      </c>
      <c r="E1380" s="5">
        <f>VLOOKUP(A1380,[8]Sheet1!$C$2:$K$101,3,FALSE)</f>
        <v>6.6152000000000002E-2</v>
      </c>
      <c r="F1380" s="5">
        <f>VLOOKUP(A1380,[8]Sheet1!$C$2:$K$101,4,FALSE)</f>
        <v>2.9479000000000002E-2</v>
      </c>
      <c r="G1380" s="5">
        <f>VLOOKUP(A1380,[8]Sheet1!$C$2:$K$101,5,FALSE)</f>
        <v>2.2009000000000001E-2</v>
      </c>
      <c r="H1380" s="5">
        <f>VLOOKUP(A1380,[8]Sheet1!$C$2:$K$101,6,FALSE)</f>
        <v>2.8105000000000002E-2</v>
      </c>
      <c r="I1380" s="5">
        <f>VLOOKUP(A1380,[8]Sheet1!$C$2:$K$101,7,FALSE)</f>
        <v>1.5644000000000002E-2</v>
      </c>
      <c r="J1380" s="5">
        <v>0.43387399999999998</v>
      </c>
      <c r="K1380" s="5">
        <f>VLOOKUP(A1380,[8]Sheet1!$C$2:$K$101,9,FALSE)</f>
        <v>0.47214299999999998</v>
      </c>
      <c r="L1380" s="32" t="s">
        <v>60</v>
      </c>
      <c r="M1380" s="32" t="s">
        <v>15</v>
      </c>
      <c r="N1380" s="32" t="s">
        <v>15</v>
      </c>
      <c r="O1380" s="32" t="s">
        <v>60</v>
      </c>
      <c r="P1380" s="32" t="s">
        <v>15</v>
      </c>
      <c r="Q1380" s="32" t="s">
        <v>15</v>
      </c>
      <c r="R1380" s="32" t="s">
        <v>15</v>
      </c>
      <c r="S1380" s="32" t="s">
        <v>15</v>
      </c>
      <c r="T1380" s="6" t="s">
        <v>1471</v>
      </c>
      <c r="U1380" s="6" t="s">
        <v>204</v>
      </c>
    </row>
    <row r="1381" spans="1:21" s="42" customFormat="1" x14ac:dyDescent="0.2">
      <c r="A1381" s="4" t="s">
        <v>1485</v>
      </c>
      <c r="B1381" s="4" t="s">
        <v>192</v>
      </c>
      <c r="C1381" s="33" t="s">
        <v>60</v>
      </c>
      <c r="D1381" s="5">
        <v>0.1817</v>
      </c>
      <c r="E1381" s="5">
        <f>VLOOKUP(A1381,[8]Sheet1!$C$2:$K$101,3,FALSE)</f>
        <v>0.33547700000000003</v>
      </c>
      <c r="F1381" s="5">
        <f>VLOOKUP(A1381,[8]Sheet1!$C$2:$K$101,4,FALSE)</f>
        <v>2.9517000000000002E-2</v>
      </c>
      <c r="G1381" s="5">
        <f>VLOOKUP(A1381,[8]Sheet1!$C$2:$K$101,5,FALSE)</f>
        <v>5.0555999999999997E-2</v>
      </c>
      <c r="H1381" s="5">
        <f>VLOOKUP(A1381,[8]Sheet1!$C$2:$K$101,6,FALSE)</f>
        <v>0.32959300000000002</v>
      </c>
      <c r="I1381" s="5">
        <f>VLOOKUP(A1381,[8]Sheet1!$C$2:$K$101,7,FALSE)</f>
        <v>2.836E-2</v>
      </c>
      <c r="J1381" s="5">
        <v>0.63395100000000004</v>
      </c>
      <c r="K1381" s="5">
        <f>VLOOKUP(A1381,[8]Sheet1!$C$2:$K$101,9,FALSE)</f>
        <v>0.42793199999999998</v>
      </c>
      <c r="L1381" s="32" t="s">
        <v>60</v>
      </c>
      <c r="M1381" s="32" t="s">
        <v>60</v>
      </c>
      <c r="N1381" s="32" t="s">
        <v>15</v>
      </c>
      <c r="O1381" s="32" t="s">
        <v>60</v>
      </c>
      <c r="P1381" s="32" t="s">
        <v>60</v>
      </c>
      <c r="Q1381" s="32" t="s">
        <v>60</v>
      </c>
      <c r="R1381" s="32" t="s">
        <v>60</v>
      </c>
      <c r="S1381" s="32" t="s">
        <v>15</v>
      </c>
      <c r="T1381" s="6" t="s">
        <v>1471</v>
      </c>
      <c r="U1381" s="6" t="s">
        <v>204</v>
      </c>
    </row>
    <row r="1382" spans="1:21" s="42" customFormat="1" x14ac:dyDescent="0.2">
      <c r="A1382" s="4" t="s">
        <v>1486</v>
      </c>
      <c r="B1382" s="4" t="s">
        <v>192</v>
      </c>
      <c r="C1382" s="33" t="s">
        <v>60</v>
      </c>
      <c r="D1382" s="5">
        <v>0.13170000000000001</v>
      </c>
      <c r="E1382" s="5">
        <f>VLOOKUP(A1382,[8]Sheet1!$C$2:$K$101,3,FALSE)</f>
        <v>0.16292999999999999</v>
      </c>
      <c r="F1382" s="5">
        <f>VLOOKUP(A1382,[8]Sheet1!$C$2:$K$101,4,FALSE)</f>
        <v>2.9426999999999998E-2</v>
      </c>
      <c r="G1382" s="5">
        <f>VLOOKUP(A1382,[8]Sheet1!$C$2:$K$101,5,FALSE)</f>
        <v>1.5917000000000001E-2</v>
      </c>
      <c r="H1382" s="5">
        <f>VLOOKUP(A1382,[8]Sheet1!$C$2:$K$101,6,FALSE)</f>
        <v>9.4463000000000005E-2</v>
      </c>
      <c r="I1382" s="5">
        <f>VLOOKUP(A1382,[8]Sheet1!$C$2:$K$101,7,FALSE)</f>
        <v>1.2213E-2</v>
      </c>
      <c r="J1382" s="5">
        <v>0.53788100000000005</v>
      </c>
      <c r="K1382" s="5">
        <f>VLOOKUP(A1382,[8]Sheet1!$C$2:$K$101,9,FALSE)</f>
        <v>0.475078</v>
      </c>
      <c r="L1382" s="32" t="s">
        <v>60</v>
      </c>
      <c r="M1382" s="32" t="s">
        <v>15</v>
      </c>
      <c r="N1382" s="32" t="s">
        <v>15</v>
      </c>
      <c r="O1382" s="32" t="s">
        <v>15</v>
      </c>
      <c r="P1382" s="32" t="s">
        <v>15</v>
      </c>
      <c r="Q1382" s="32" t="s">
        <v>15</v>
      </c>
      <c r="R1382" s="32" t="s">
        <v>60</v>
      </c>
      <c r="S1382" s="32" t="s">
        <v>15</v>
      </c>
      <c r="T1382" s="6" t="s">
        <v>1471</v>
      </c>
      <c r="U1382" s="6" t="s">
        <v>204</v>
      </c>
    </row>
    <row r="1383" spans="1:21" s="42" customFormat="1" x14ac:dyDescent="0.2">
      <c r="A1383" s="4" t="s">
        <v>1487</v>
      </c>
      <c r="B1383" s="4" t="s">
        <v>192</v>
      </c>
      <c r="C1383" s="33" t="s">
        <v>60</v>
      </c>
      <c r="D1383" s="5">
        <v>1.0789999999999999E-2</v>
      </c>
      <c r="E1383" s="5">
        <f>VLOOKUP(A1383,[8]Sheet1!$C$2:$K$101,3,FALSE)</f>
        <v>4.4395999999999998E-2</v>
      </c>
      <c r="F1383" s="5">
        <f>VLOOKUP(A1383,[8]Sheet1!$C$2:$K$101,4,FALSE)</f>
        <v>2.9399999999999999E-2</v>
      </c>
      <c r="G1383" s="5">
        <f>VLOOKUP(A1383,[8]Sheet1!$C$2:$K$101,5,FALSE)</f>
        <v>1.3844E-2</v>
      </c>
      <c r="H1383" s="5">
        <f>VLOOKUP(A1383,[8]Sheet1!$C$2:$K$101,6,FALSE)</f>
        <v>2.7654999999999999E-2</v>
      </c>
      <c r="I1383" s="5">
        <f>VLOOKUP(A1383,[8]Sheet1!$C$2:$K$101,7,FALSE)</f>
        <v>1.2208999999999999E-2</v>
      </c>
      <c r="J1383" s="5">
        <v>0.38007600000000002</v>
      </c>
      <c r="K1383" s="5">
        <f>VLOOKUP(A1383,[8]Sheet1!$C$2:$K$101,9,FALSE)</f>
        <v>0.48451100000000002</v>
      </c>
      <c r="L1383" s="32" t="s">
        <v>15</v>
      </c>
      <c r="M1383" s="32" t="s">
        <v>15</v>
      </c>
      <c r="N1383" s="32" t="s">
        <v>15</v>
      </c>
      <c r="O1383" s="32" t="s">
        <v>15</v>
      </c>
      <c r="P1383" s="32" t="s">
        <v>15</v>
      </c>
      <c r="Q1383" s="32" t="s">
        <v>15</v>
      </c>
      <c r="R1383" s="32" t="s">
        <v>15</v>
      </c>
      <c r="S1383" s="32" t="s">
        <v>15</v>
      </c>
      <c r="T1383" s="6" t="s">
        <v>1471</v>
      </c>
      <c r="U1383" s="6" t="s">
        <v>204</v>
      </c>
    </row>
    <row r="1384" spans="1:21" s="42" customFormat="1" x14ac:dyDescent="0.2">
      <c r="A1384" s="4" t="s">
        <v>1488</v>
      </c>
      <c r="B1384" s="4" t="s">
        <v>56</v>
      </c>
      <c r="C1384" s="33" t="s">
        <v>15</v>
      </c>
      <c r="D1384" s="5">
        <v>1.065E-2</v>
      </c>
      <c r="E1384" s="5">
        <v>4.5585000000000001E-2</v>
      </c>
      <c r="F1384" s="5">
        <v>2.9349E-2</v>
      </c>
      <c r="G1384" s="5">
        <v>1.9630999999999999E-2</v>
      </c>
      <c r="H1384" s="5">
        <v>4.2623000000000001E-2</v>
      </c>
      <c r="I1384" s="5">
        <v>1.4919999999999999E-2</v>
      </c>
      <c r="J1384" s="5">
        <v>0.372056</v>
      </c>
      <c r="K1384" s="5">
        <v>0.479881</v>
      </c>
      <c r="L1384" s="32" t="s">
        <v>15</v>
      </c>
      <c r="M1384" s="32" t="s">
        <v>15</v>
      </c>
      <c r="N1384" s="32" t="s">
        <v>15</v>
      </c>
      <c r="O1384" s="32" t="s">
        <v>15</v>
      </c>
      <c r="P1384" s="32" t="s">
        <v>15</v>
      </c>
      <c r="Q1384" s="32" t="s">
        <v>15</v>
      </c>
      <c r="R1384" s="32" t="s">
        <v>15</v>
      </c>
      <c r="S1384" s="32" t="s">
        <v>15</v>
      </c>
      <c r="T1384" s="6" t="s">
        <v>1489</v>
      </c>
      <c r="U1384" s="6" t="s">
        <v>204</v>
      </c>
    </row>
    <row r="1385" spans="1:21" s="42" customFormat="1" x14ac:dyDescent="0.2">
      <c r="A1385" s="4" t="s">
        <v>1490</v>
      </c>
      <c r="B1385" s="4" t="s">
        <v>56</v>
      </c>
      <c r="C1385" s="33" t="s">
        <v>15</v>
      </c>
      <c r="D1385" s="5">
        <v>5.3759999999999997E-3</v>
      </c>
      <c r="E1385" s="5">
        <v>0.147095</v>
      </c>
      <c r="F1385" s="5">
        <v>2.9316999999999999E-2</v>
      </c>
      <c r="G1385" s="5">
        <v>2.6055999999999999E-2</v>
      </c>
      <c r="H1385" s="5">
        <v>0.15373600000000001</v>
      </c>
      <c r="I1385" s="5">
        <v>1.8260999999999999E-2</v>
      </c>
      <c r="J1385" s="5">
        <v>0.45563500000000001</v>
      </c>
      <c r="K1385" s="5">
        <v>0.468831</v>
      </c>
      <c r="L1385" s="32" t="s">
        <v>15</v>
      </c>
      <c r="M1385" s="32" t="s">
        <v>15</v>
      </c>
      <c r="N1385" s="32" t="s">
        <v>15</v>
      </c>
      <c r="O1385" s="32" t="s">
        <v>60</v>
      </c>
      <c r="P1385" s="32" t="s">
        <v>15</v>
      </c>
      <c r="Q1385" s="32" t="s">
        <v>15</v>
      </c>
      <c r="R1385" s="32" t="s">
        <v>15</v>
      </c>
      <c r="S1385" s="32" t="s">
        <v>15</v>
      </c>
      <c r="T1385" s="6" t="s">
        <v>1489</v>
      </c>
      <c r="U1385" s="6" t="s">
        <v>204</v>
      </c>
    </row>
    <row r="1386" spans="1:21" s="42" customFormat="1" x14ac:dyDescent="0.2">
      <c r="A1386" s="4" t="s">
        <v>1491</v>
      </c>
      <c r="B1386" s="4" t="s">
        <v>95</v>
      </c>
      <c r="C1386" s="33" t="s">
        <v>15</v>
      </c>
      <c r="D1386" s="5">
        <v>1.452E-2</v>
      </c>
      <c r="E1386" s="5">
        <v>0.20186599999999999</v>
      </c>
      <c r="F1386" s="5">
        <v>2.9409999999999999E-2</v>
      </c>
      <c r="G1386" s="5">
        <v>1.5678999999999998E-2</v>
      </c>
      <c r="H1386" s="5">
        <v>0.29702200000000001</v>
      </c>
      <c r="I1386" s="5">
        <v>2.0282999999999999E-2</v>
      </c>
      <c r="J1386" s="5">
        <v>0.237429</v>
      </c>
      <c r="K1386" s="5">
        <v>0.497228</v>
      </c>
      <c r="L1386" s="32" t="s">
        <v>15</v>
      </c>
      <c r="M1386" s="32" t="s">
        <v>15</v>
      </c>
      <c r="N1386" s="32" t="s">
        <v>15</v>
      </c>
      <c r="O1386" s="32" t="s">
        <v>15</v>
      </c>
      <c r="P1386" s="32" t="s">
        <v>60</v>
      </c>
      <c r="Q1386" s="32" t="s">
        <v>60</v>
      </c>
      <c r="R1386" s="32" t="s">
        <v>15</v>
      </c>
      <c r="S1386" s="32" t="s">
        <v>15</v>
      </c>
      <c r="T1386" s="6" t="s">
        <v>1489</v>
      </c>
      <c r="U1386" s="6" t="s">
        <v>204</v>
      </c>
    </row>
    <row r="1387" spans="1:21" s="42" customFormat="1" x14ac:dyDescent="0.2">
      <c r="A1387" s="4" t="s">
        <v>1492</v>
      </c>
      <c r="B1387" s="4" t="s">
        <v>220</v>
      </c>
      <c r="C1387" s="33" t="s">
        <v>15</v>
      </c>
      <c r="D1387" s="5">
        <v>1.3339999999999999E-2</v>
      </c>
      <c r="E1387" s="5">
        <v>6.7288000000000001E-2</v>
      </c>
      <c r="F1387" s="5">
        <v>2.9345E-2</v>
      </c>
      <c r="G1387" s="5">
        <v>1.6525000000000001E-2</v>
      </c>
      <c r="H1387" s="5">
        <v>3.9320000000000001E-2</v>
      </c>
      <c r="I1387" s="5">
        <v>1.6345999999999999E-2</v>
      </c>
      <c r="J1387" s="5">
        <v>0.34834399999999999</v>
      </c>
      <c r="K1387" s="5">
        <v>0.49940400000000001</v>
      </c>
      <c r="L1387" s="32" t="s">
        <v>15</v>
      </c>
      <c r="M1387" s="32" t="s">
        <v>15</v>
      </c>
      <c r="N1387" s="32" t="s">
        <v>15</v>
      </c>
      <c r="O1387" s="32" t="s">
        <v>15</v>
      </c>
      <c r="P1387" s="32" t="s">
        <v>15</v>
      </c>
      <c r="Q1387" s="32" t="s">
        <v>15</v>
      </c>
      <c r="R1387" s="32" t="s">
        <v>15</v>
      </c>
      <c r="S1387" s="32" t="s">
        <v>60</v>
      </c>
      <c r="T1387" s="6" t="s">
        <v>1489</v>
      </c>
      <c r="U1387" s="6" t="s">
        <v>204</v>
      </c>
    </row>
    <row r="1388" spans="1:21" s="42" customFormat="1" x14ac:dyDescent="0.2">
      <c r="A1388" s="4" t="s">
        <v>1493</v>
      </c>
      <c r="B1388" s="4" t="s">
        <v>220</v>
      </c>
      <c r="C1388" s="33" t="s">
        <v>15</v>
      </c>
      <c r="D1388" s="5">
        <v>1.055E-2</v>
      </c>
      <c r="E1388" s="5">
        <v>0.112399</v>
      </c>
      <c r="F1388" s="5">
        <v>2.9418E-2</v>
      </c>
      <c r="G1388" s="5">
        <v>1.5077999999999999E-2</v>
      </c>
      <c r="H1388" s="5">
        <v>0.122602</v>
      </c>
      <c r="I1388" s="5">
        <v>1.7014000000000001E-2</v>
      </c>
      <c r="J1388" s="5">
        <v>0.26950000000000002</v>
      </c>
      <c r="K1388" s="5">
        <v>0.49490699999999999</v>
      </c>
      <c r="L1388" s="32" t="s">
        <v>15</v>
      </c>
      <c r="M1388" s="32" t="s">
        <v>15</v>
      </c>
      <c r="N1388" s="32" t="s">
        <v>15</v>
      </c>
      <c r="O1388" s="32" t="s">
        <v>15</v>
      </c>
      <c r="P1388" s="32" t="s">
        <v>15</v>
      </c>
      <c r="Q1388" s="32" t="s">
        <v>15</v>
      </c>
      <c r="R1388" s="32" t="s">
        <v>15</v>
      </c>
      <c r="S1388" s="32" t="s">
        <v>15</v>
      </c>
      <c r="T1388" s="6" t="s">
        <v>1489</v>
      </c>
      <c r="U1388" s="6" t="s">
        <v>204</v>
      </c>
    </row>
    <row r="1389" spans="1:21" s="42" customFormat="1" x14ac:dyDescent="0.2">
      <c r="A1389" s="4" t="s">
        <v>1494</v>
      </c>
      <c r="B1389" s="4" t="s">
        <v>220</v>
      </c>
      <c r="C1389" s="33" t="s">
        <v>15</v>
      </c>
      <c r="D1389" s="5">
        <v>1.107E-2</v>
      </c>
      <c r="E1389" s="5">
        <v>0.14174100000000001</v>
      </c>
      <c r="F1389" s="5">
        <v>2.9359E-2</v>
      </c>
      <c r="G1389" s="5">
        <v>1.4641E-2</v>
      </c>
      <c r="H1389" s="5">
        <v>0.129776</v>
      </c>
      <c r="I1389" s="5">
        <v>1.6847000000000001E-2</v>
      </c>
      <c r="J1389" s="5">
        <v>0.212113</v>
      </c>
      <c r="K1389" s="5">
        <v>0.50473000000000001</v>
      </c>
      <c r="L1389" s="32" t="s">
        <v>15</v>
      </c>
      <c r="M1389" s="32" t="s">
        <v>15</v>
      </c>
      <c r="N1389" s="32" t="s">
        <v>15</v>
      </c>
      <c r="O1389" s="32" t="s">
        <v>15</v>
      </c>
      <c r="P1389" s="32" t="s">
        <v>15</v>
      </c>
      <c r="Q1389" s="32" t="s">
        <v>15</v>
      </c>
      <c r="R1389" s="32" t="s">
        <v>15</v>
      </c>
      <c r="S1389" s="32" t="s">
        <v>60</v>
      </c>
      <c r="T1389" s="6" t="s">
        <v>1489</v>
      </c>
      <c r="U1389" s="6" t="s">
        <v>204</v>
      </c>
    </row>
    <row r="1390" spans="1:21" s="42" customFormat="1" x14ac:dyDescent="0.2">
      <c r="A1390" s="4" t="s">
        <v>1495</v>
      </c>
      <c r="B1390" s="4" t="s">
        <v>220</v>
      </c>
      <c r="C1390" s="33" t="s">
        <v>15</v>
      </c>
      <c r="D1390" s="5">
        <v>8.5629999999999994E-3</v>
      </c>
      <c r="E1390" s="5">
        <v>6.8179000000000003E-2</v>
      </c>
      <c r="F1390" s="5">
        <v>2.9354000000000002E-2</v>
      </c>
      <c r="G1390" s="5">
        <v>1.6760000000000001E-2</v>
      </c>
      <c r="H1390" s="5">
        <v>3.0478000000000002E-2</v>
      </c>
      <c r="I1390" s="5">
        <v>2.0133999999999999E-2</v>
      </c>
      <c r="J1390" s="5">
        <v>0.34876000000000001</v>
      </c>
      <c r="K1390" s="5">
        <v>0.496946</v>
      </c>
      <c r="L1390" s="32" t="s">
        <v>15</v>
      </c>
      <c r="M1390" s="32" t="s">
        <v>15</v>
      </c>
      <c r="N1390" s="32" t="s">
        <v>15</v>
      </c>
      <c r="O1390" s="32" t="s">
        <v>15</v>
      </c>
      <c r="P1390" s="32" t="s">
        <v>15</v>
      </c>
      <c r="Q1390" s="32" t="s">
        <v>60</v>
      </c>
      <c r="R1390" s="32" t="s">
        <v>15</v>
      </c>
      <c r="S1390" s="32" t="s">
        <v>15</v>
      </c>
      <c r="T1390" s="6" t="s">
        <v>1489</v>
      </c>
      <c r="U1390" s="6" t="s">
        <v>204</v>
      </c>
    </row>
    <row r="1391" spans="1:21" s="42" customFormat="1" x14ac:dyDescent="0.2">
      <c r="A1391" s="4" t="s">
        <v>1496</v>
      </c>
      <c r="B1391" s="4" t="s">
        <v>220</v>
      </c>
      <c r="C1391" s="33" t="s">
        <v>15</v>
      </c>
      <c r="D1391" s="5">
        <v>1.1429999999999999E-2</v>
      </c>
      <c r="E1391" s="5">
        <v>6.1381999999999999E-2</v>
      </c>
      <c r="F1391" s="5">
        <v>2.9464000000000001E-2</v>
      </c>
      <c r="G1391" s="5">
        <v>1.2803999999999999E-2</v>
      </c>
      <c r="H1391" s="5">
        <v>3.0752999999999999E-2</v>
      </c>
      <c r="I1391" s="5">
        <v>1.4595E-2</v>
      </c>
      <c r="J1391" s="5">
        <v>0.35020899999999999</v>
      </c>
      <c r="K1391" s="5">
        <v>0.492205</v>
      </c>
      <c r="L1391" s="32" t="s">
        <v>15</v>
      </c>
      <c r="M1391" s="32" t="s">
        <v>15</v>
      </c>
      <c r="N1391" s="32" t="s">
        <v>15</v>
      </c>
      <c r="O1391" s="32" t="s">
        <v>15</v>
      </c>
      <c r="P1391" s="32" t="s">
        <v>15</v>
      </c>
      <c r="Q1391" s="32" t="s">
        <v>15</v>
      </c>
      <c r="R1391" s="32" t="s">
        <v>15</v>
      </c>
      <c r="S1391" s="32" t="s">
        <v>15</v>
      </c>
      <c r="T1391" s="6" t="s">
        <v>1489</v>
      </c>
      <c r="U1391" s="6" t="s">
        <v>204</v>
      </c>
    </row>
    <row r="1392" spans="1:21" s="42" customFormat="1" x14ac:dyDescent="0.2">
      <c r="A1392" s="4" t="s">
        <v>1497</v>
      </c>
      <c r="B1392" s="4" t="s">
        <v>220</v>
      </c>
      <c r="C1392" s="33" t="s">
        <v>60</v>
      </c>
      <c r="D1392" s="5">
        <v>1.5270000000000001E-2</v>
      </c>
      <c r="E1392" s="5">
        <v>0.18154200000000001</v>
      </c>
      <c r="F1392" s="5">
        <v>2.9427999999999999E-2</v>
      </c>
      <c r="G1392" s="5">
        <v>2.0413000000000001E-2</v>
      </c>
      <c r="H1392" s="5">
        <v>0.30867899999999998</v>
      </c>
      <c r="I1392" s="5">
        <v>1.9373999999999999E-2</v>
      </c>
      <c r="J1392" s="5">
        <v>0.30730099999999999</v>
      </c>
      <c r="K1392" s="5">
        <v>0.47983100000000001</v>
      </c>
      <c r="L1392" s="32" t="s">
        <v>15</v>
      </c>
      <c r="M1392" s="32" t="s">
        <v>15</v>
      </c>
      <c r="N1392" s="32" t="s">
        <v>15</v>
      </c>
      <c r="O1392" s="32" t="s">
        <v>60</v>
      </c>
      <c r="P1392" s="32" t="s">
        <v>60</v>
      </c>
      <c r="Q1392" s="32" t="s">
        <v>15</v>
      </c>
      <c r="R1392" s="32" t="s">
        <v>15</v>
      </c>
      <c r="S1392" s="32" t="s">
        <v>15</v>
      </c>
      <c r="T1392" s="6" t="s">
        <v>1489</v>
      </c>
      <c r="U1392" s="6" t="s">
        <v>204</v>
      </c>
    </row>
    <row r="1393" spans="1:21" s="42" customFormat="1" x14ac:dyDescent="0.2">
      <c r="A1393" s="4" t="s">
        <v>1498</v>
      </c>
      <c r="B1393" s="4" t="s">
        <v>220</v>
      </c>
      <c r="C1393" s="33" t="s">
        <v>60</v>
      </c>
      <c r="D1393" s="5">
        <v>1.0290000000000001E-2</v>
      </c>
      <c r="E1393" s="5">
        <v>0.45241500000000001</v>
      </c>
      <c r="F1393" s="5">
        <v>2.9564E-2</v>
      </c>
      <c r="G1393" s="5">
        <v>4.6877000000000002E-2</v>
      </c>
      <c r="H1393" s="5">
        <v>0.78207899999999997</v>
      </c>
      <c r="I1393" s="5">
        <v>3.2670999999999999E-2</v>
      </c>
      <c r="J1393" s="5">
        <v>0.29042499999999999</v>
      </c>
      <c r="K1393" s="5">
        <v>0.46279500000000001</v>
      </c>
      <c r="L1393" s="32" t="s">
        <v>15</v>
      </c>
      <c r="M1393" s="32" t="s">
        <v>60</v>
      </c>
      <c r="N1393" s="32" t="s">
        <v>15</v>
      </c>
      <c r="O1393" s="32" t="s">
        <v>60</v>
      </c>
      <c r="P1393" s="32" t="s">
        <v>60</v>
      </c>
      <c r="Q1393" s="32" t="s">
        <v>60</v>
      </c>
      <c r="R1393" s="32" t="s">
        <v>15</v>
      </c>
      <c r="S1393" s="32" t="s">
        <v>15</v>
      </c>
      <c r="T1393" s="6" t="s">
        <v>1489</v>
      </c>
      <c r="U1393" s="6" t="s">
        <v>204</v>
      </c>
    </row>
    <row r="1394" spans="1:21" s="42" customFormat="1" x14ac:dyDescent="0.2">
      <c r="A1394" s="4" t="s">
        <v>1499</v>
      </c>
      <c r="B1394" s="4" t="s">
        <v>220</v>
      </c>
      <c r="C1394" s="33" t="s">
        <v>60</v>
      </c>
      <c r="D1394" s="5">
        <v>1.2070000000000001E-2</v>
      </c>
      <c r="E1394" s="5">
        <v>0.21304400000000001</v>
      </c>
      <c r="F1394" s="5">
        <v>2.9406999999999999E-2</v>
      </c>
      <c r="G1394" s="5">
        <v>1.413E-2</v>
      </c>
      <c r="H1394" s="5">
        <v>0.37417899999999998</v>
      </c>
      <c r="I1394" s="5">
        <v>1.7047E-2</v>
      </c>
      <c r="J1394" s="5">
        <v>0.325658</v>
      </c>
      <c r="K1394" s="5">
        <v>0.49119400000000002</v>
      </c>
      <c r="L1394" s="32" t="s">
        <v>15</v>
      </c>
      <c r="M1394" s="32" t="s">
        <v>15</v>
      </c>
      <c r="N1394" s="32" t="s">
        <v>15</v>
      </c>
      <c r="O1394" s="32" t="s">
        <v>15</v>
      </c>
      <c r="P1394" s="32" t="s">
        <v>60</v>
      </c>
      <c r="Q1394" s="32" t="s">
        <v>15</v>
      </c>
      <c r="R1394" s="32" t="s">
        <v>15</v>
      </c>
      <c r="S1394" s="32" t="s">
        <v>15</v>
      </c>
      <c r="T1394" s="6" t="s">
        <v>1489</v>
      </c>
      <c r="U1394" s="6" t="s">
        <v>204</v>
      </c>
    </row>
    <row r="1395" spans="1:21" s="42" customFormat="1" x14ac:dyDescent="0.2">
      <c r="A1395" s="4" t="s">
        <v>1500</v>
      </c>
      <c r="B1395" s="4" t="s">
        <v>146</v>
      </c>
      <c r="C1395" s="33" t="s">
        <v>15</v>
      </c>
      <c r="D1395" s="5">
        <v>1.013E-2</v>
      </c>
      <c r="E1395" s="5">
        <v>4.0002999999999997E-2</v>
      </c>
      <c r="F1395" s="5">
        <v>2.9322999999999998E-2</v>
      </c>
      <c r="G1395" s="5">
        <v>1.3129E-2</v>
      </c>
      <c r="H1395" s="5">
        <v>4.5612E-2</v>
      </c>
      <c r="I1395" s="5">
        <v>1.1306999999999999E-2</v>
      </c>
      <c r="J1395" s="5">
        <v>0.35505300000000001</v>
      </c>
      <c r="K1395" s="5">
        <v>0.48564000000000002</v>
      </c>
      <c r="L1395" s="32" t="s">
        <v>15</v>
      </c>
      <c r="M1395" s="32" t="s">
        <v>15</v>
      </c>
      <c r="N1395" s="32" t="s">
        <v>15</v>
      </c>
      <c r="O1395" s="32" t="s">
        <v>15</v>
      </c>
      <c r="P1395" s="32" t="s">
        <v>15</v>
      </c>
      <c r="Q1395" s="32" t="s">
        <v>15</v>
      </c>
      <c r="R1395" s="32" t="s">
        <v>15</v>
      </c>
      <c r="S1395" s="32" t="s">
        <v>15</v>
      </c>
      <c r="T1395" s="6" t="s">
        <v>1501</v>
      </c>
      <c r="U1395" s="6" t="s">
        <v>204</v>
      </c>
    </row>
    <row r="1396" spans="1:21" s="42" customFormat="1" x14ac:dyDescent="0.2">
      <c r="A1396" s="4" t="s">
        <v>1502</v>
      </c>
      <c r="B1396" s="4" t="s">
        <v>146</v>
      </c>
      <c r="C1396" s="33" t="s">
        <v>15</v>
      </c>
      <c r="D1396" s="5">
        <v>9.7839999999999993E-3</v>
      </c>
      <c r="E1396" s="5">
        <v>8.838E-2</v>
      </c>
      <c r="F1396" s="5">
        <v>2.9301000000000001E-2</v>
      </c>
      <c r="G1396" s="5">
        <v>1.8761E-2</v>
      </c>
      <c r="H1396" s="5">
        <v>8.6452000000000001E-2</v>
      </c>
      <c r="I1396" s="5">
        <v>1.3318999999999999E-2</v>
      </c>
      <c r="J1396" s="5">
        <v>0.453399</v>
      </c>
      <c r="K1396" s="5">
        <v>0.47007399999999999</v>
      </c>
      <c r="L1396" s="32" t="s">
        <v>15</v>
      </c>
      <c r="M1396" s="32" t="s">
        <v>15</v>
      </c>
      <c r="N1396" s="32" t="s">
        <v>15</v>
      </c>
      <c r="O1396" s="32" t="s">
        <v>15</v>
      </c>
      <c r="P1396" s="32" t="s">
        <v>15</v>
      </c>
      <c r="Q1396" s="32" t="s">
        <v>15</v>
      </c>
      <c r="R1396" s="32" t="s">
        <v>15</v>
      </c>
      <c r="S1396" s="32" t="s">
        <v>15</v>
      </c>
      <c r="T1396" s="6" t="s">
        <v>1501</v>
      </c>
      <c r="U1396" s="6" t="s">
        <v>204</v>
      </c>
    </row>
    <row r="1397" spans="1:21" s="42" customFormat="1" x14ac:dyDescent="0.2">
      <c r="A1397" s="4" t="s">
        <v>1503</v>
      </c>
      <c r="B1397" s="4" t="s">
        <v>146</v>
      </c>
      <c r="C1397" s="33" t="s">
        <v>60</v>
      </c>
      <c r="D1397" s="5">
        <v>4.6870000000000002E-3</v>
      </c>
      <c r="E1397" s="5">
        <v>0.137762</v>
      </c>
      <c r="F1397" s="5">
        <v>2.9295000000000002E-2</v>
      </c>
      <c r="G1397" s="5">
        <v>3.2701000000000001E-2</v>
      </c>
      <c r="H1397" s="5">
        <v>0.1555</v>
      </c>
      <c r="I1397" s="5">
        <v>2.3543000000000001E-2</v>
      </c>
      <c r="J1397" s="5">
        <v>0.28742200000000001</v>
      </c>
      <c r="K1397" s="5">
        <v>0.47046900000000003</v>
      </c>
      <c r="L1397" s="32" t="s">
        <v>15</v>
      </c>
      <c r="M1397" s="32" t="s">
        <v>15</v>
      </c>
      <c r="N1397" s="32" t="s">
        <v>15</v>
      </c>
      <c r="O1397" s="32" t="s">
        <v>60</v>
      </c>
      <c r="P1397" s="32" t="s">
        <v>15</v>
      </c>
      <c r="Q1397" s="32" t="s">
        <v>60</v>
      </c>
      <c r="R1397" s="32" t="s">
        <v>15</v>
      </c>
      <c r="S1397" s="32" t="s">
        <v>15</v>
      </c>
      <c r="T1397" s="6" t="s">
        <v>1501</v>
      </c>
      <c r="U1397" s="6" t="s">
        <v>204</v>
      </c>
    </row>
    <row r="1398" spans="1:21" s="42" customFormat="1" x14ac:dyDescent="0.2">
      <c r="A1398" s="4" t="s">
        <v>1504</v>
      </c>
      <c r="B1398" s="4" t="s">
        <v>146</v>
      </c>
      <c r="C1398" s="33" t="s">
        <v>15</v>
      </c>
      <c r="D1398" s="5">
        <v>5.901E-3</v>
      </c>
      <c r="E1398" s="5">
        <v>0.120422</v>
      </c>
      <c r="F1398" s="5">
        <v>2.9308000000000001E-2</v>
      </c>
      <c r="G1398" s="5">
        <v>1.8206E-2</v>
      </c>
      <c r="H1398" s="5">
        <v>7.6310000000000003E-2</v>
      </c>
      <c r="I1398" s="5">
        <v>1.7229000000000001E-2</v>
      </c>
      <c r="J1398" s="5">
        <v>0.46737099999999998</v>
      </c>
      <c r="K1398" s="5">
        <v>0.47921200000000003</v>
      </c>
      <c r="L1398" s="32" t="s">
        <v>15</v>
      </c>
      <c r="M1398" s="32" t="s">
        <v>15</v>
      </c>
      <c r="N1398" s="32" t="s">
        <v>15</v>
      </c>
      <c r="O1398" s="32" t="s">
        <v>15</v>
      </c>
      <c r="P1398" s="32" t="s">
        <v>15</v>
      </c>
      <c r="Q1398" s="32" t="s">
        <v>15</v>
      </c>
      <c r="R1398" s="32" t="s">
        <v>15</v>
      </c>
      <c r="S1398" s="32" t="s">
        <v>15</v>
      </c>
      <c r="T1398" s="6" t="s">
        <v>1501</v>
      </c>
      <c r="U1398" s="6" t="s">
        <v>204</v>
      </c>
    </row>
    <row r="1399" spans="1:21" s="42" customFormat="1" x14ac:dyDescent="0.2">
      <c r="A1399" s="4" t="s">
        <v>1505</v>
      </c>
      <c r="B1399" s="4" t="s">
        <v>146</v>
      </c>
      <c r="C1399" s="33" t="s">
        <v>15</v>
      </c>
      <c r="D1399" s="5">
        <v>8.7840000000000001E-3</v>
      </c>
      <c r="E1399" s="5">
        <v>6.9958000000000006E-2</v>
      </c>
      <c r="F1399" s="5">
        <v>2.9295999999999999E-2</v>
      </c>
      <c r="G1399" s="5">
        <v>1.2433E-2</v>
      </c>
      <c r="H1399" s="5">
        <v>7.5176000000000007E-2</v>
      </c>
      <c r="I1399" s="5">
        <v>1.3650000000000001E-2</v>
      </c>
      <c r="J1399" s="5">
        <v>0.31666299999999997</v>
      </c>
      <c r="K1399" s="5">
        <v>0.49194199999999999</v>
      </c>
      <c r="L1399" s="32" t="s">
        <v>15</v>
      </c>
      <c r="M1399" s="32" t="s">
        <v>15</v>
      </c>
      <c r="N1399" s="32" t="s">
        <v>15</v>
      </c>
      <c r="O1399" s="32" t="s">
        <v>15</v>
      </c>
      <c r="P1399" s="32" t="s">
        <v>15</v>
      </c>
      <c r="Q1399" s="32" t="s">
        <v>15</v>
      </c>
      <c r="R1399" s="32" t="s">
        <v>15</v>
      </c>
      <c r="S1399" s="32" t="s">
        <v>15</v>
      </c>
      <c r="T1399" s="6" t="s">
        <v>1501</v>
      </c>
      <c r="U1399" s="6" t="s">
        <v>204</v>
      </c>
    </row>
    <row r="1400" spans="1:21" s="42" customFormat="1" x14ac:dyDescent="0.2">
      <c r="A1400" s="4" t="s">
        <v>1506</v>
      </c>
      <c r="B1400" s="4" t="s">
        <v>146</v>
      </c>
      <c r="C1400" s="33" t="s">
        <v>60</v>
      </c>
      <c r="D1400" s="5">
        <v>1.009E-2</v>
      </c>
      <c r="E1400" s="5">
        <v>7.6233999999999996E-2</v>
      </c>
      <c r="F1400" s="5">
        <v>2.9243000000000002E-2</v>
      </c>
      <c r="G1400" s="5">
        <v>1.5401E-2</v>
      </c>
      <c r="H1400" s="5">
        <v>4.7018999999999998E-2</v>
      </c>
      <c r="I1400" s="5">
        <v>1.2664E-2</v>
      </c>
      <c r="J1400" s="5">
        <v>0.36971500000000002</v>
      </c>
      <c r="K1400" s="5">
        <v>0.48328100000000002</v>
      </c>
      <c r="L1400" s="32" t="s">
        <v>15</v>
      </c>
      <c r="M1400" s="32" t="s">
        <v>15</v>
      </c>
      <c r="N1400" s="32" t="s">
        <v>15</v>
      </c>
      <c r="O1400" s="32" t="s">
        <v>15</v>
      </c>
      <c r="P1400" s="32" t="s">
        <v>15</v>
      </c>
      <c r="Q1400" s="32" t="s">
        <v>15</v>
      </c>
      <c r="R1400" s="32" t="s">
        <v>15</v>
      </c>
      <c r="S1400" s="32" t="s">
        <v>15</v>
      </c>
      <c r="T1400" s="6" t="s">
        <v>1501</v>
      </c>
      <c r="U1400" s="6" t="s">
        <v>204</v>
      </c>
    </row>
    <row r="1401" spans="1:21" s="42" customFormat="1" x14ac:dyDescent="0.2">
      <c r="A1401" s="4" t="s">
        <v>1507</v>
      </c>
      <c r="B1401" s="4" t="s">
        <v>146</v>
      </c>
      <c r="C1401" s="33" t="s">
        <v>15</v>
      </c>
      <c r="D1401" s="5">
        <v>0</v>
      </c>
      <c r="E1401" s="5">
        <v>3.3739999999999999E-2</v>
      </c>
      <c r="F1401" s="5">
        <v>2.928E-2</v>
      </c>
      <c r="G1401" s="5">
        <v>1.2506E-2</v>
      </c>
      <c r="H1401" s="5">
        <v>3.4171E-2</v>
      </c>
      <c r="I1401" s="5">
        <v>1.2845000000000001E-2</v>
      </c>
      <c r="J1401" s="5">
        <v>0.36321199999999998</v>
      </c>
      <c r="K1401" s="5">
        <v>0.48996499999999998</v>
      </c>
      <c r="L1401" s="32" t="s">
        <v>15</v>
      </c>
      <c r="M1401" s="32" t="s">
        <v>15</v>
      </c>
      <c r="N1401" s="32" t="s">
        <v>15</v>
      </c>
      <c r="O1401" s="32" t="s">
        <v>15</v>
      </c>
      <c r="P1401" s="32" t="s">
        <v>15</v>
      </c>
      <c r="Q1401" s="32" t="s">
        <v>15</v>
      </c>
      <c r="R1401" s="32" t="s">
        <v>15</v>
      </c>
      <c r="S1401" s="32" t="s">
        <v>15</v>
      </c>
      <c r="T1401" s="6" t="s">
        <v>1501</v>
      </c>
      <c r="U1401" s="6" t="s">
        <v>204</v>
      </c>
    </row>
    <row r="1402" spans="1:21" s="42" customFormat="1" x14ac:dyDescent="0.2">
      <c r="A1402" s="4" t="s">
        <v>1508</v>
      </c>
      <c r="B1402" s="4" t="s">
        <v>146</v>
      </c>
      <c r="C1402" s="33" t="s">
        <v>15</v>
      </c>
      <c r="D1402" s="5">
        <v>8.3649999999999992E-3</v>
      </c>
      <c r="E1402" s="5">
        <v>0.19369700000000001</v>
      </c>
      <c r="F1402" s="5">
        <v>2.9283E-2</v>
      </c>
      <c r="G1402" s="5">
        <v>2.4976999999999999E-2</v>
      </c>
      <c r="H1402" s="5">
        <v>0.17482900000000001</v>
      </c>
      <c r="I1402" s="5">
        <v>1.6673E-2</v>
      </c>
      <c r="J1402" s="5">
        <v>0.58982900000000005</v>
      </c>
      <c r="K1402" s="5">
        <v>0.455293</v>
      </c>
      <c r="L1402" s="32" t="s">
        <v>15</v>
      </c>
      <c r="M1402" s="32" t="s">
        <v>15</v>
      </c>
      <c r="N1402" s="32" t="s">
        <v>15</v>
      </c>
      <c r="O1402" s="32" t="s">
        <v>60</v>
      </c>
      <c r="P1402" s="32" t="s">
        <v>15</v>
      </c>
      <c r="Q1402" s="32" t="s">
        <v>15</v>
      </c>
      <c r="R1402" s="32" t="s">
        <v>60</v>
      </c>
      <c r="S1402" s="32" t="s">
        <v>15</v>
      </c>
      <c r="T1402" s="6" t="s">
        <v>1501</v>
      </c>
      <c r="U1402" s="6" t="s">
        <v>204</v>
      </c>
    </row>
    <row r="1403" spans="1:21" s="42" customFormat="1" x14ac:dyDescent="0.2">
      <c r="A1403" s="4" t="s">
        <v>1509</v>
      </c>
      <c r="B1403" s="4" t="s">
        <v>146</v>
      </c>
      <c r="C1403" s="33" t="s">
        <v>60</v>
      </c>
      <c r="D1403" s="5">
        <v>1.3809999999999999E-2</v>
      </c>
      <c r="E1403" s="5">
        <v>0.16814000000000001</v>
      </c>
      <c r="F1403" s="5">
        <v>2.9333000000000001E-2</v>
      </c>
      <c r="G1403" s="5">
        <v>2.0320000000000001E-2</v>
      </c>
      <c r="H1403" s="5">
        <v>0.11089400000000001</v>
      </c>
      <c r="I1403" s="5">
        <v>2.0729999999999998E-2</v>
      </c>
      <c r="J1403" s="5">
        <v>0.52321300000000004</v>
      </c>
      <c r="K1403" s="5">
        <v>0.47872999999999999</v>
      </c>
      <c r="L1403" s="32" t="s">
        <v>15</v>
      </c>
      <c r="M1403" s="32" t="s">
        <v>15</v>
      </c>
      <c r="N1403" s="32" t="s">
        <v>15</v>
      </c>
      <c r="O1403" s="32" t="s">
        <v>60</v>
      </c>
      <c r="P1403" s="32" t="s">
        <v>15</v>
      </c>
      <c r="Q1403" s="32" t="s">
        <v>60</v>
      </c>
      <c r="R1403" s="32" t="s">
        <v>60</v>
      </c>
      <c r="S1403" s="32" t="s">
        <v>15</v>
      </c>
      <c r="T1403" s="6" t="s">
        <v>1501</v>
      </c>
      <c r="U1403" s="6" t="s">
        <v>204</v>
      </c>
    </row>
    <row r="1404" spans="1:21" s="42" customFormat="1" x14ac:dyDescent="0.2">
      <c r="A1404" s="4" t="s">
        <v>1510</v>
      </c>
      <c r="B1404" s="4" t="s">
        <v>146</v>
      </c>
      <c r="C1404" s="33" t="s">
        <v>15</v>
      </c>
      <c r="D1404" s="5">
        <v>9.9799999999999993E-3</v>
      </c>
      <c r="E1404" s="5">
        <v>0.184029</v>
      </c>
      <c r="F1404" s="5">
        <v>2.9402999999999999E-2</v>
      </c>
      <c r="G1404" s="5">
        <v>2.2696000000000001E-2</v>
      </c>
      <c r="H1404" s="5">
        <v>0.107817</v>
      </c>
      <c r="I1404" s="5">
        <v>2.3252999999999999E-2</v>
      </c>
      <c r="J1404" s="5">
        <v>0.52839400000000003</v>
      </c>
      <c r="K1404" s="5">
        <v>0.481381</v>
      </c>
      <c r="L1404" s="32" t="s">
        <v>15</v>
      </c>
      <c r="M1404" s="32" t="s">
        <v>15</v>
      </c>
      <c r="N1404" s="32" t="s">
        <v>15</v>
      </c>
      <c r="O1404" s="32" t="s">
        <v>60</v>
      </c>
      <c r="P1404" s="32" t="s">
        <v>15</v>
      </c>
      <c r="Q1404" s="32" t="s">
        <v>60</v>
      </c>
      <c r="R1404" s="32" t="s">
        <v>60</v>
      </c>
      <c r="S1404" s="32" t="s">
        <v>15</v>
      </c>
      <c r="T1404" s="6" t="s">
        <v>1501</v>
      </c>
      <c r="U1404" s="6" t="s">
        <v>204</v>
      </c>
    </row>
    <row r="1405" spans="1:21" s="42" customFormat="1" x14ac:dyDescent="0.2">
      <c r="A1405" s="4" t="s">
        <v>1511</v>
      </c>
      <c r="B1405" s="4" t="s">
        <v>146</v>
      </c>
      <c r="C1405" s="33" t="s">
        <v>15</v>
      </c>
      <c r="D1405" s="5">
        <v>9.7920000000000004E-3</v>
      </c>
      <c r="E1405" s="5">
        <v>0.38398300000000002</v>
      </c>
      <c r="F1405" s="5">
        <v>2.9194999999999999E-2</v>
      </c>
      <c r="G1405" s="5">
        <v>4.1059999999999999E-2</v>
      </c>
      <c r="H1405" s="5">
        <v>0.38471</v>
      </c>
      <c r="I1405" s="5">
        <v>2.8506E-2</v>
      </c>
      <c r="J1405" s="5">
        <v>0.78</v>
      </c>
      <c r="K1405" s="5">
        <v>0.42974600000000002</v>
      </c>
      <c r="L1405" s="32" t="s">
        <v>15</v>
      </c>
      <c r="M1405" s="32" t="s">
        <v>60</v>
      </c>
      <c r="N1405" s="32" t="s">
        <v>15</v>
      </c>
      <c r="O1405" s="32" t="s">
        <v>60</v>
      </c>
      <c r="P1405" s="32" t="s">
        <v>60</v>
      </c>
      <c r="Q1405" s="32" t="s">
        <v>60</v>
      </c>
      <c r="R1405" s="32" t="s">
        <v>60</v>
      </c>
      <c r="S1405" s="32" t="s">
        <v>15</v>
      </c>
      <c r="T1405" s="6" t="s">
        <v>1501</v>
      </c>
      <c r="U1405" s="6" t="s">
        <v>204</v>
      </c>
    </row>
    <row r="1406" spans="1:21" s="42" customFormat="1" x14ac:dyDescent="0.2">
      <c r="A1406" s="4" t="s">
        <v>1512</v>
      </c>
      <c r="B1406" s="4" t="s">
        <v>146</v>
      </c>
      <c r="C1406" s="33" t="s">
        <v>15</v>
      </c>
      <c r="D1406" s="5">
        <v>9.1330000000000005E-3</v>
      </c>
      <c r="E1406" s="5">
        <v>9.1878000000000001E-2</v>
      </c>
      <c r="F1406" s="5">
        <v>2.9429E-2</v>
      </c>
      <c r="G1406" s="5">
        <v>1.9001000000000001E-2</v>
      </c>
      <c r="H1406" s="5">
        <v>7.4477000000000002E-2</v>
      </c>
      <c r="I1406" s="5">
        <v>1.3107000000000001E-2</v>
      </c>
      <c r="J1406" s="5">
        <v>0.45486599999999999</v>
      </c>
      <c r="K1406" s="5">
        <v>0.47251700000000002</v>
      </c>
      <c r="L1406" s="32" t="s">
        <v>15</v>
      </c>
      <c r="M1406" s="32" t="s">
        <v>15</v>
      </c>
      <c r="N1406" s="32" t="s">
        <v>15</v>
      </c>
      <c r="O1406" s="32" t="s">
        <v>15</v>
      </c>
      <c r="P1406" s="32" t="s">
        <v>15</v>
      </c>
      <c r="Q1406" s="32" t="s">
        <v>15</v>
      </c>
      <c r="R1406" s="32" t="s">
        <v>15</v>
      </c>
      <c r="S1406" s="32" t="s">
        <v>15</v>
      </c>
      <c r="T1406" s="6" t="s">
        <v>1513</v>
      </c>
      <c r="U1406" s="6" t="s">
        <v>204</v>
      </c>
    </row>
    <row r="1407" spans="1:21" s="42" customFormat="1" x14ac:dyDescent="0.2">
      <c r="A1407" s="4" t="s">
        <v>1514</v>
      </c>
      <c r="B1407" s="4" t="s">
        <v>146</v>
      </c>
      <c r="C1407" s="33" t="s">
        <v>15</v>
      </c>
      <c r="D1407" s="5">
        <v>8.2649999999999998E-3</v>
      </c>
      <c r="E1407" s="5">
        <v>6.0783999999999998E-2</v>
      </c>
      <c r="F1407" s="5">
        <v>2.9401E-2</v>
      </c>
      <c r="G1407" s="5">
        <v>2.0531000000000001E-2</v>
      </c>
      <c r="H1407" s="5">
        <v>4.9972000000000003E-2</v>
      </c>
      <c r="I1407" s="5">
        <v>1.4094000000000001E-2</v>
      </c>
      <c r="J1407" s="5">
        <v>0.404171</v>
      </c>
      <c r="K1407" s="5">
        <v>0.47147</v>
      </c>
      <c r="L1407" s="32" t="s">
        <v>15</v>
      </c>
      <c r="M1407" s="32" t="s">
        <v>15</v>
      </c>
      <c r="N1407" s="32" t="s">
        <v>15</v>
      </c>
      <c r="O1407" s="32" t="s">
        <v>60</v>
      </c>
      <c r="P1407" s="32" t="s">
        <v>15</v>
      </c>
      <c r="Q1407" s="32" t="s">
        <v>15</v>
      </c>
      <c r="R1407" s="32" t="s">
        <v>15</v>
      </c>
      <c r="S1407" s="32" t="s">
        <v>15</v>
      </c>
      <c r="T1407" s="6" t="s">
        <v>1513</v>
      </c>
      <c r="U1407" s="6" t="s">
        <v>204</v>
      </c>
    </row>
    <row r="1408" spans="1:21" s="42" customFormat="1" x14ac:dyDescent="0.2">
      <c r="A1408" s="4" t="s">
        <v>1515</v>
      </c>
      <c r="B1408" s="4" t="s">
        <v>146</v>
      </c>
      <c r="C1408" s="33" t="s">
        <v>60</v>
      </c>
      <c r="D1408" s="5">
        <v>8.9519999999999999E-3</v>
      </c>
      <c r="E1408" s="5">
        <v>0.40329199999999998</v>
      </c>
      <c r="F1408" s="5">
        <v>2.9458000000000002E-2</v>
      </c>
      <c r="G1408" s="5">
        <v>4.0308999999999998E-2</v>
      </c>
      <c r="H1408" s="5">
        <v>0.81511</v>
      </c>
      <c r="I1408" s="5">
        <v>2.6169999999999999E-2</v>
      </c>
      <c r="J1408" s="5">
        <v>0.34773199999999999</v>
      </c>
      <c r="K1408" s="5">
        <v>0.45282299999999998</v>
      </c>
      <c r="L1408" s="32" t="s">
        <v>15</v>
      </c>
      <c r="M1408" s="32" t="s">
        <v>60</v>
      </c>
      <c r="N1408" s="32" t="s">
        <v>15</v>
      </c>
      <c r="O1408" s="32" t="s">
        <v>60</v>
      </c>
      <c r="P1408" s="32" t="s">
        <v>60</v>
      </c>
      <c r="Q1408" s="32" t="s">
        <v>60</v>
      </c>
      <c r="R1408" s="32" t="s">
        <v>15</v>
      </c>
      <c r="S1408" s="32" t="s">
        <v>15</v>
      </c>
      <c r="T1408" s="6" t="s">
        <v>1513</v>
      </c>
      <c r="U1408" s="6" t="s">
        <v>204</v>
      </c>
    </row>
    <row r="1409" spans="1:21" s="42" customFormat="1" x14ac:dyDescent="0.2">
      <c r="A1409" s="4" t="s">
        <v>1516</v>
      </c>
      <c r="B1409" s="4" t="s">
        <v>146</v>
      </c>
      <c r="C1409" s="33" t="s">
        <v>15</v>
      </c>
      <c r="D1409" s="5">
        <v>6.6309999999999997E-3</v>
      </c>
      <c r="E1409" s="5">
        <v>0.336281</v>
      </c>
      <c r="F1409" s="5">
        <v>2.9298999999999999E-2</v>
      </c>
      <c r="G1409" s="5">
        <v>3.5365000000000001E-2</v>
      </c>
      <c r="H1409" s="5">
        <v>0.27354800000000001</v>
      </c>
      <c r="I1409" s="5">
        <v>2.1869E-2</v>
      </c>
      <c r="J1409" s="5">
        <v>0.74007199999999995</v>
      </c>
      <c r="K1409" s="5">
        <v>0.43412899999999999</v>
      </c>
      <c r="L1409" s="32" t="s">
        <v>15</v>
      </c>
      <c r="M1409" s="32" t="s">
        <v>60</v>
      </c>
      <c r="N1409" s="32" t="s">
        <v>15</v>
      </c>
      <c r="O1409" s="32" t="s">
        <v>60</v>
      </c>
      <c r="P1409" s="32" t="s">
        <v>60</v>
      </c>
      <c r="Q1409" s="32" t="s">
        <v>60</v>
      </c>
      <c r="R1409" s="32" t="s">
        <v>60</v>
      </c>
      <c r="S1409" s="32" t="s">
        <v>15</v>
      </c>
      <c r="T1409" s="6" t="s">
        <v>1513</v>
      </c>
      <c r="U1409" s="6" t="s">
        <v>204</v>
      </c>
    </row>
    <row r="1410" spans="1:21" s="42" customFormat="1" x14ac:dyDescent="0.2">
      <c r="A1410" s="4" t="s">
        <v>1517</v>
      </c>
      <c r="B1410" s="4" t="s">
        <v>220</v>
      </c>
      <c r="C1410" s="33" t="s">
        <v>59</v>
      </c>
      <c r="D1410" s="5">
        <v>1.4670000000000001E-2</v>
      </c>
      <c r="E1410" s="5">
        <f>VLOOKUP(A1410,[9]Sheet1!$D$2:$N$11,3,FALSE)</f>
        <v>0.112842</v>
      </c>
      <c r="F1410" s="5">
        <f>VLOOKUP(A1410,[9]Sheet1!$D$2:$N$11,4,FALSE)</f>
        <v>2.9821E-2</v>
      </c>
      <c r="G1410" s="5">
        <f>VLOOKUP(A1410,[9]Sheet1!$D$2:$N$11,5,FALSE)</f>
        <v>1.0351000000000001E-2</v>
      </c>
      <c r="H1410" s="5">
        <f>VLOOKUP(A1410,[9]Sheet1!$D$2:$N$11,6,FALSE)</f>
        <v>0.106392</v>
      </c>
      <c r="I1410" s="5">
        <f>VLOOKUP(A1410,[9]Sheet1!$D$2:$N$11,7,FALSE)</f>
        <v>6.5579999999999996E-3</v>
      </c>
      <c r="J1410" s="5">
        <v>0.49185800000000002</v>
      </c>
      <c r="K1410" s="5">
        <f>VLOOKUP(A1410,[9]Sheet1!$D$2:$N$11,9,FALSE)</f>
        <v>0.4819</v>
      </c>
      <c r="L1410" s="32" t="s">
        <v>15</v>
      </c>
      <c r="M1410" s="32" t="s">
        <v>15</v>
      </c>
      <c r="N1410" s="32" t="s">
        <v>15</v>
      </c>
      <c r="O1410" s="32" t="s">
        <v>15</v>
      </c>
      <c r="P1410" s="32" t="s">
        <v>15</v>
      </c>
      <c r="Q1410" s="32" t="s">
        <v>15</v>
      </c>
      <c r="R1410" s="32" t="s">
        <v>15</v>
      </c>
      <c r="S1410" s="32" t="s">
        <v>15</v>
      </c>
      <c r="T1410" s="6" t="s">
        <v>1518</v>
      </c>
      <c r="U1410" s="6" t="s">
        <v>17</v>
      </c>
    </row>
    <row r="1411" spans="1:21" s="42" customFormat="1" x14ac:dyDescent="0.2">
      <c r="A1411" s="4" t="s">
        <v>1519</v>
      </c>
      <c r="B1411" s="4" t="s">
        <v>220</v>
      </c>
      <c r="C1411" s="33" t="s">
        <v>59</v>
      </c>
      <c r="D1411" s="5">
        <v>1.469E-2</v>
      </c>
      <c r="E1411" s="5">
        <f>VLOOKUP(A1411,[9]Sheet1!$D$2:$N$11,3,FALSE)</f>
        <v>0.11408799999999999</v>
      </c>
      <c r="F1411" s="5">
        <f>VLOOKUP(A1411,[9]Sheet1!$D$2:$N$11,4,FALSE)</f>
        <v>2.9760000000000002E-2</v>
      </c>
      <c r="G1411" s="5">
        <f>VLOOKUP(A1411,[9]Sheet1!$D$2:$N$11,5,FALSE)</f>
        <v>1.9612999999999998E-2</v>
      </c>
      <c r="H1411" s="5">
        <f>VLOOKUP(A1411,[9]Sheet1!$D$2:$N$11,6,FALSE)</f>
        <v>0.106478</v>
      </c>
      <c r="I1411" s="5">
        <f>VLOOKUP(A1411,[9]Sheet1!$D$2:$N$11,7,FALSE)</f>
        <v>8.9870000000000002E-3</v>
      </c>
      <c r="J1411" s="5">
        <v>0.49352499999999999</v>
      </c>
      <c r="K1411" s="5">
        <f>VLOOKUP(A1411,[9]Sheet1!$D$2:$N$11,9,FALSE)</f>
        <v>0.46319700000000003</v>
      </c>
      <c r="L1411" s="32" t="s">
        <v>15</v>
      </c>
      <c r="M1411" s="32" t="s">
        <v>15</v>
      </c>
      <c r="N1411" s="32" t="s">
        <v>15</v>
      </c>
      <c r="O1411" s="32" t="s">
        <v>15</v>
      </c>
      <c r="P1411" s="32" t="s">
        <v>15</v>
      </c>
      <c r="Q1411" s="32" t="s">
        <v>15</v>
      </c>
      <c r="R1411" s="32" t="s">
        <v>15</v>
      </c>
      <c r="S1411" s="32" t="s">
        <v>15</v>
      </c>
      <c r="T1411" s="6" t="s">
        <v>1518</v>
      </c>
      <c r="U1411" s="6" t="s">
        <v>17</v>
      </c>
    </row>
    <row r="1412" spans="1:21" s="42" customFormat="1" x14ac:dyDescent="0.2">
      <c r="A1412" s="4" t="s">
        <v>1520</v>
      </c>
      <c r="B1412" s="4" t="s">
        <v>220</v>
      </c>
      <c r="C1412" s="33" t="s">
        <v>59</v>
      </c>
      <c r="D1412" s="5">
        <v>1.3780000000000001E-2</v>
      </c>
      <c r="E1412" s="5">
        <f>VLOOKUP(A1412,[9]Sheet1!$D$2:$N$11,3,FALSE)</f>
        <v>3.1597E-2</v>
      </c>
      <c r="F1412" s="5">
        <f>VLOOKUP(A1412,[9]Sheet1!$D$2:$N$11,4,FALSE)</f>
        <v>2.9739999999999999E-2</v>
      </c>
      <c r="G1412" s="5">
        <f>VLOOKUP(A1412,[9]Sheet1!$D$2:$N$11,5,FALSE)</f>
        <v>5.9059999999999998E-3</v>
      </c>
      <c r="H1412" s="5">
        <f>VLOOKUP(A1412,[9]Sheet1!$D$2:$N$11,6,FALSE)</f>
        <v>1.7354999999999999E-2</v>
      </c>
      <c r="I1412" s="5">
        <f>VLOOKUP(A1412,[9]Sheet1!$D$2:$N$11,7,FALSE)</f>
        <v>2.5539999999999998E-3</v>
      </c>
      <c r="J1412" s="5">
        <v>0.36965900000000002</v>
      </c>
      <c r="K1412" s="5">
        <f>VLOOKUP(A1412,[9]Sheet1!$D$2:$N$11,9,FALSE)</f>
        <v>0.49202299999999999</v>
      </c>
      <c r="L1412" s="32" t="s">
        <v>15</v>
      </c>
      <c r="M1412" s="32" t="s">
        <v>15</v>
      </c>
      <c r="N1412" s="32" t="s">
        <v>15</v>
      </c>
      <c r="O1412" s="32" t="s">
        <v>15</v>
      </c>
      <c r="P1412" s="32" t="s">
        <v>15</v>
      </c>
      <c r="Q1412" s="32" t="s">
        <v>15</v>
      </c>
      <c r="R1412" s="32" t="s">
        <v>15</v>
      </c>
      <c r="S1412" s="32" t="s">
        <v>15</v>
      </c>
      <c r="T1412" s="6" t="s">
        <v>1518</v>
      </c>
      <c r="U1412" s="6" t="s">
        <v>17</v>
      </c>
    </row>
    <row r="1413" spans="1:21" s="42" customFormat="1" x14ac:dyDescent="0.2">
      <c r="A1413" s="4" t="s">
        <v>1521</v>
      </c>
      <c r="B1413" s="4" t="s">
        <v>220</v>
      </c>
      <c r="C1413" s="33" t="s">
        <v>59</v>
      </c>
      <c r="D1413" s="5">
        <v>4.7619999999999997E-3</v>
      </c>
      <c r="E1413" s="5">
        <f>VLOOKUP(A1413,[9]Sheet1!$D$2:$N$11,3,FALSE)</f>
        <v>0.13722400000000001</v>
      </c>
      <c r="F1413" s="5">
        <f>VLOOKUP(A1413,[9]Sheet1!$D$2:$N$11,4,FALSE)</f>
        <v>2.9773999999999998E-2</v>
      </c>
      <c r="G1413" s="5">
        <f>VLOOKUP(A1413,[9]Sheet1!$D$2:$N$11,5,FALSE)</f>
        <v>1.4455000000000001E-2</v>
      </c>
      <c r="H1413" s="5">
        <f>VLOOKUP(A1413,[9]Sheet1!$D$2:$N$11,6,FALSE)</f>
        <v>0.110698</v>
      </c>
      <c r="I1413" s="5">
        <f>VLOOKUP(A1413,[9]Sheet1!$D$2:$N$11,7,FALSE)</f>
        <v>6.8050000000000003E-3</v>
      </c>
      <c r="J1413" s="5">
        <v>0.53460200000000002</v>
      </c>
      <c r="K1413" s="5">
        <f>VLOOKUP(A1413,[9]Sheet1!$D$2:$N$11,9,FALSE)</f>
        <v>0.46842800000000001</v>
      </c>
      <c r="L1413" s="32" t="s">
        <v>15</v>
      </c>
      <c r="M1413" s="32" t="s">
        <v>15</v>
      </c>
      <c r="N1413" s="32" t="s">
        <v>15</v>
      </c>
      <c r="O1413" s="32" t="s">
        <v>15</v>
      </c>
      <c r="P1413" s="32" t="s">
        <v>15</v>
      </c>
      <c r="Q1413" s="32" t="s">
        <v>15</v>
      </c>
      <c r="R1413" s="32" t="s">
        <v>60</v>
      </c>
      <c r="S1413" s="32" t="s">
        <v>15</v>
      </c>
      <c r="T1413" s="6" t="s">
        <v>1518</v>
      </c>
      <c r="U1413" s="6" t="s">
        <v>17</v>
      </c>
    </row>
    <row r="1414" spans="1:21" s="42" customFormat="1" x14ac:dyDescent="0.2">
      <c r="A1414" s="4" t="s">
        <v>1522</v>
      </c>
      <c r="B1414" s="4" t="s">
        <v>220</v>
      </c>
      <c r="C1414" s="33" t="s">
        <v>59</v>
      </c>
      <c r="D1414" s="5">
        <v>1.256E-2</v>
      </c>
      <c r="E1414" s="5">
        <f>VLOOKUP(A1414,[9]Sheet1!$D$2:$N$11,3,FALSE)</f>
        <v>4.4489000000000001E-2</v>
      </c>
      <c r="F1414" s="5">
        <f>VLOOKUP(A1414,[9]Sheet1!$D$2:$N$11,4,FALSE)</f>
        <v>2.9748E-2</v>
      </c>
      <c r="G1414" s="5">
        <f>VLOOKUP(A1414,[9]Sheet1!$D$2:$N$11,5,FALSE)</f>
        <v>7.6169999999999996E-3</v>
      </c>
      <c r="H1414" s="5">
        <f>VLOOKUP(A1414,[9]Sheet1!$D$2:$N$11,6,FALSE)</f>
        <v>4.1758000000000003E-2</v>
      </c>
      <c r="I1414" s="5">
        <f>VLOOKUP(A1414,[9]Sheet1!$D$2:$N$11,7,FALSE)</f>
        <v>6.6839999999999998E-3</v>
      </c>
      <c r="J1414" s="5">
        <v>0.404858</v>
      </c>
      <c r="K1414" s="5">
        <f>VLOOKUP(A1414,[9]Sheet1!$D$2:$N$11,9,FALSE)</f>
        <v>0.488122</v>
      </c>
      <c r="L1414" s="32" t="s">
        <v>15</v>
      </c>
      <c r="M1414" s="32" t="s">
        <v>15</v>
      </c>
      <c r="N1414" s="32" t="s">
        <v>15</v>
      </c>
      <c r="O1414" s="32" t="s">
        <v>15</v>
      </c>
      <c r="P1414" s="32" t="s">
        <v>15</v>
      </c>
      <c r="Q1414" s="32" t="s">
        <v>15</v>
      </c>
      <c r="R1414" s="32" t="s">
        <v>15</v>
      </c>
      <c r="S1414" s="32" t="s">
        <v>15</v>
      </c>
      <c r="T1414" s="6" t="s">
        <v>1518</v>
      </c>
      <c r="U1414" s="6" t="s">
        <v>17</v>
      </c>
    </row>
    <row r="1415" spans="1:21" s="42" customFormat="1" x14ac:dyDescent="0.2">
      <c r="A1415" s="4" t="s">
        <v>1523</v>
      </c>
      <c r="B1415" s="4" t="s">
        <v>220</v>
      </c>
      <c r="C1415" s="33" t="s">
        <v>59</v>
      </c>
      <c r="D1415" s="5">
        <v>8.7030000000000007E-3</v>
      </c>
      <c r="E1415" s="5">
        <f>VLOOKUP(A1415,[9]Sheet1!$D$2:$N$11,3,FALSE)</f>
        <v>7.3076000000000002E-2</v>
      </c>
      <c r="F1415" s="5">
        <f>VLOOKUP(A1415,[9]Sheet1!$D$2:$N$11,4,FALSE)</f>
        <v>2.9805000000000002E-2</v>
      </c>
      <c r="G1415" s="5">
        <f>VLOOKUP(A1415,[9]Sheet1!$D$2:$N$11,5,FALSE)</f>
        <v>7.5420000000000001E-3</v>
      </c>
      <c r="H1415" s="5">
        <f>VLOOKUP(A1415,[9]Sheet1!$D$2:$N$11,6,FALSE)</f>
        <v>5.6606999999999998E-2</v>
      </c>
      <c r="I1415" s="5">
        <f>VLOOKUP(A1415,[9]Sheet1!$D$2:$N$11,7,FALSE)</f>
        <v>3.8570000000000002E-3</v>
      </c>
      <c r="J1415" s="5">
        <v>0.440023</v>
      </c>
      <c r="K1415" s="5">
        <f>VLOOKUP(A1415,[9]Sheet1!$D$2:$N$11,9,FALSE)</f>
        <v>0.48209099999999999</v>
      </c>
      <c r="L1415" s="32" t="s">
        <v>15</v>
      </c>
      <c r="M1415" s="32" t="s">
        <v>15</v>
      </c>
      <c r="N1415" s="32" t="s">
        <v>15</v>
      </c>
      <c r="O1415" s="32" t="s">
        <v>15</v>
      </c>
      <c r="P1415" s="32" t="s">
        <v>15</v>
      </c>
      <c r="Q1415" s="32" t="s">
        <v>15</v>
      </c>
      <c r="R1415" s="32" t="s">
        <v>15</v>
      </c>
      <c r="S1415" s="32" t="s">
        <v>15</v>
      </c>
      <c r="T1415" s="6" t="s">
        <v>1518</v>
      </c>
      <c r="U1415" s="6" t="s">
        <v>17</v>
      </c>
    </row>
    <row r="1416" spans="1:21" s="42" customFormat="1" x14ac:dyDescent="0.2">
      <c r="A1416" s="4" t="s">
        <v>1524</v>
      </c>
      <c r="B1416" s="4" t="s">
        <v>220</v>
      </c>
      <c r="C1416" s="33" t="s">
        <v>60</v>
      </c>
      <c r="D1416" s="5">
        <v>0.36149999999999999</v>
      </c>
      <c r="E1416" s="5">
        <f>VLOOKUP(A1416,[9]Sheet1!$D$2:$N$11,3,FALSE)</f>
        <v>0.40676200000000001</v>
      </c>
      <c r="F1416" s="5">
        <f>VLOOKUP(A1416,[9]Sheet1!$D$2:$N$11,4,FALSE)</f>
        <v>3.0078000000000001E-2</v>
      </c>
      <c r="G1416" s="5">
        <f>VLOOKUP(A1416,[9]Sheet1!$D$2:$N$11,5,FALSE)</f>
        <v>5.0591999999999998E-2</v>
      </c>
      <c r="H1416" s="5">
        <f>VLOOKUP(A1416,[9]Sheet1!$D$2:$N$11,6,FALSE)</f>
        <v>0.34815600000000002</v>
      </c>
      <c r="I1416" s="5">
        <f>VLOOKUP(A1416,[9]Sheet1!$D$2:$N$11,7,FALSE)</f>
        <v>2.4320999999999999E-2</v>
      </c>
      <c r="J1416" s="5">
        <v>0.75961199999999995</v>
      </c>
      <c r="K1416" s="5">
        <f>VLOOKUP(A1416,[9]Sheet1!$D$2:$N$11,9,FALSE)</f>
        <v>0.41196100000000002</v>
      </c>
      <c r="L1416" s="32" t="s">
        <v>60</v>
      </c>
      <c r="M1416" s="32" t="s">
        <v>60</v>
      </c>
      <c r="N1416" s="32" t="s">
        <v>60</v>
      </c>
      <c r="O1416" s="32" t="s">
        <v>60</v>
      </c>
      <c r="P1416" s="32" t="s">
        <v>60</v>
      </c>
      <c r="Q1416" s="32" t="s">
        <v>60</v>
      </c>
      <c r="R1416" s="32" t="s">
        <v>60</v>
      </c>
      <c r="S1416" s="32" t="s">
        <v>15</v>
      </c>
      <c r="T1416" s="6" t="s">
        <v>1518</v>
      </c>
      <c r="U1416" s="6" t="s">
        <v>17</v>
      </c>
    </row>
    <row r="1417" spans="1:21" s="42" customFormat="1" x14ac:dyDescent="0.2">
      <c r="A1417" s="4" t="s">
        <v>1525</v>
      </c>
      <c r="B1417" s="4" t="s">
        <v>220</v>
      </c>
      <c r="C1417" s="33" t="s">
        <v>59</v>
      </c>
      <c r="D1417" s="5">
        <v>0</v>
      </c>
      <c r="E1417" s="5">
        <f>VLOOKUP(A1417,[9]Sheet1!$D$2:$N$11,3,FALSE)</f>
        <v>5.3003000000000002E-2</v>
      </c>
      <c r="F1417" s="5">
        <f>VLOOKUP(A1417,[9]Sheet1!$D$2:$N$11,4,FALSE)</f>
        <v>2.9829000000000001E-2</v>
      </c>
      <c r="G1417" s="5">
        <f>VLOOKUP(A1417,[9]Sheet1!$D$2:$N$11,5,FALSE)</f>
        <v>6.3470000000000002E-3</v>
      </c>
      <c r="H1417" s="5">
        <f>VLOOKUP(A1417,[9]Sheet1!$D$2:$N$11,6,FALSE)</f>
        <v>5.1330000000000001E-2</v>
      </c>
      <c r="I1417" s="5">
        <f>VLOOKUP(A1417,[9]Sheet1!$D$2:$N$11,7,FALSE)</f>
        <v>2.7360000000000002E-3</v>
      </c>
      <c r="J1417" s="5">
        <v>0.337063</v>
      </c>
      <c r="K1417" s="5">
        <f>VLOOKUP(A1417,[9]Sheet1!$D$2:$N$11,9,FALSE)</f>
        <v>0.49570599999999998</v>
      </c>
      <c r="L1417" s="32" t="s">
        <v>15</v>
      </c>
      <c r="M1417" s="32" t="s">
        <v>15</v>
      </c>
      <c r="N1417" s="32" t="s">
        <v>15</v>
      </c>
      <c r="O1417" s="32" t="s">
        <v>15</v>
      </c>
      <c r="P1417" s="32" t="s">
        <v>15</v>
      </c>
      <c r="Q1417" s="32" t="s">
        <v>15</v>
      </c>
      <c r="R1417" s="32" t="s">
        <v>15</v>
      </c>
      <c r="S1417" s="32" t="s">
        <v>15</v>
      </c>
      <c r="T1417" s="6" t="s">
        <v>1518</v>
      </c>
      <c r="U1417" s="6" t="s">
        <v>17</v>
      </c>
    </row>
    <row r="1418" spans="1:21" s="42" customFormat="1" x14ac:dyDescent="0.2">
      <c r="A1418" s="4" t="s">
        <v>1526</v>
      </c>
      <c r="B1418" s="4" t="s">
        <v>220</v>
      </c>
      <c r="C1418" s="33" t="s">
        <v>60</v>
      </c>
      <c r="D1418" s="5">
        <v>1.3690000000000001E-2</v>
      </c>
      <c r="E1418" s="5">
        <f>VLOOKUP(A1418,[9]Sheet1!$D$2:$N$11,3,FALSE)</f>
        <v>6.2838000000000005E-2</v>
      </c>
      <c r="F1418" s="5">
        <f>VLOOKUP(A1418,[9]Sheet1!$D$2:$N$11,4,FALSE)</f>
        <v>2.9835E-2</v>
      </c>
      <c r="G1418" s="5">
        <f>VLOOKUP(A1418,[9]Sheet1!$D$2:$N$11,5,FALSE)</f>
        <v>7.5510000000000004E-3</v>
      </c>
      <c r="H1418" s="5">
        <f>VLOOKUP(A1418,[9]Sheet1!$D$2:$N$11,6,FALSE)</f>
        <v>3.1683000000000003E-2</v>
      </c>
      <c r="I1418" s="5">
        <f>VLOOKUP(A1418,[9]Sheet1!$D$2:$N$11,7,FALSE)</f>
        <v>4.1190000000000003E-3</v>
      </c>
      <c r="J1418" s="5">
        <v>0.43062899999999998</v>
      </c>
      <c r="K1418" s="5">
        <f>VLOOKUP(A1418,[9]Sheet1!$D$2:$N$11,9,FALSE)</f>
        <v>0.48808200000000002</v>
      </c>
      <c r="L1418" s="32" t="s">
        <v>15</v>
      </c>
      <c r="M1418" s="32" t="s">
        <v>15</v>
      </c>
      <c r="N1418" s="32" t="s">
        <v>15</v>
      </c>
      <c r="O1418" s="32" t="s">
        <v>15</v>
      </c>
      <c r="P1418" s="32" t="s">
        <v>15</v>
      </c>
      <c r="Q1418" s="32" t="s">
        <v>15</v>
      </c>
      <c r="R1418" s="32" t="s">
        <v>15</v>
      </c>
      <c r="S1418" s="32" t="s">
        <v>15</v>
      </c>
      <c r="T1418" s="6" t="s">
        <v>1518</v>
      </c>
      <c r="U1418" s="6" t="s">
        <v>17</v>
      </c>
    </row>
    <row r="1419" spans="1:21" s="42" customFormat="1" x14ac:dyDescent="0.2">
      <c r="A1419" s="4" t="s">
        <v>1527</v>
      </c>
      <c r="B1419" s="4" t="s">
        <v>192</v>
      </c>
      <c r="C1419" s="33" t="s">
        <v>15</v>
      </c>
      <c r="D1419" s="5">
        <v>1.025E-2</v>
      </c>
      <c r="E1419" s="5">
        <f>VLOOKUP(A1419,[9]Sheet1!$D$2:$N$11,3,FALSE)</f>
        <v>5.1919E-2</v>
      </c>
      <c r="F1419" s="5">
        <f>VLOOKUP(A1419,[9]Sheet1!$D$2:$N$11,4,FALSE)</f>
        <v>2.9867999999999999E-2</v>
      </c>
      <c r="G1419" s="5">
        <f>VLOOKUP(A1419,[9]Sheet1!$D$2:$N$11,5,FALSE)</f>
        <v>7.8689999999999993E-3</v>
      </c>
      <c r="H1419" s="5">
        <f>VLOOKUP(A1419,[9]Sheet1!$D$2:$N$11,6,FALSE)</f>
        <v>2.4893999999999999E-2</v>
      </c>
      <c r="I1419" s="5">
        <f>VLOOKUP(A1419,[9]Sheet1!$D$2:$N$11,7,FALSE)</f>
        <v>3.2789999999999998E-3</v>
      </c>
      <c r="J1419" s="5">
        <v>0.427398</v>
      </c>
      <c r="K1419" s="5">
        <f>VLOOKUP(A1419,[9]Sheet1!$D$2:$N$11,9,FALSE)</f>
        <v>0.48300199999999999</v>
      </c>
      <c r="L1419" s="32" t="s">
        <v>15</v>
      </c>
      <c r="M1419" s="32" t="s">
        <v>15</v>
      </c>
      <c r="N1419" s="32" t="s">
        <v>60</v>
      </c>
      <c r="O1419" s="32" t="s">
        <v>15</v>
      </c>
      <c r="P1419" s="32" t="s">
        <v>15</v>
      </c>
      <c r="Q1419" s="32" t="s">
        <v>15</v>
      </c>
      <c r="R1419" s="32" t="s">
        <v>15</v>
      </c>
      <c r="S1419" s="32" t="s">
        <v>15</v>
      </c>
      <c r="T1419" s="6" t="s">
        <v>1518</v>
      </c>
      <c r="U1419" s="6" t="s">
        <v>17</v>
      </c>
    </row>
    <row r="1420" spans="1:21" s="42" customFormat="1" x14ac:dyDescent="0.2">
      <c r="A1420" s="4" t="s">
        <v>1528</v>
      </c>
      <c r="B1420" s="4" t="s">
        <v>220</v>
      </c>
      <c r="C1420" s="33" t="s">
        <v>60</v>
      </c>
      <c r="D1420" s="5">
        <v>4.4470000000000003E-2</v>
      </c>
      <c r="E1420" s="5">
        <f>VLOOKUP(A1420,[10]Sheet1!$D$2:$L$5,3,FALSE)</f>
        <v>0.25015799999999999</v>
      </c>
      <c r="F1420" s="5">
        <f>VLOOKUP(A1420,[10]Sheet1!$D$2:$L$5,4,FALSE)</f>
        <v>2.9877000000000001E-2</v>
      </c>
      <c r="G1420" s="5">
        <f>VLOOKUP(A1420,[10]Sheet1!$D$2:$L$5,5,FALSE)</f>
        <v>1.6687E-2</v>
      </c>
      <c r="H1420" s="5">
        <f>VLOOKUP(A1420,[10]Sheet1!$D$2:$L$5,6,FALSE)</f>
        <v>0.14355499999999999</v>
      </c>
      <c r="I1420" s="5">
        <f>VLOOKUP(A1420,[10]Sheet1!$D$2:$L$5,7,FALSE)</f>
        <v>1.2628E-2</v>
      </c>
      <c r="J1420" s="5">
        <v>0.59746999999999995</v>
      </c>
      <c r="K1420" s="5">
        <f>VLOOKUP(A1420,[10]Sheet1!$D$2:$L$5,9,FALSE)</f>
        <v>0.468582</v>
      </c>
      <c r="L1420" s="32" t="s">
        <v>60</v>
      </c>
      <c r="M1420" s="32" t="s">
        <v>60</v>
      </c>
      <c r="N1420" s="32" t="s">
        <v>60</v>
      </c>
      <c r="O1420" s="32" t="s">
        <v>15</v>
      </c>
      <c r="P1420" s="32" t="s">
        <v>15</v>
      </c>
      <c r="Q1420" s="32" t="s">
        <v>15</v>
      </c>
      <c r="R1420" s="32" t="s">
        <v>60</v>
      </c>
      <c r="S1420" s="32" t="s">
        <v>15</v>
      </c>
      <c r="T1420" s="6" t="s">
        <v>1529</v>
      </c>
      <c r="U1420" s="6" t="s">
        <v>17</v>
      </c>
    </row>
    <row r="1421" spans="1:21" s="42" customFormat="1" x14ac:dyDescent="0.2">
      <c r="A1421" s="4" t="s">
        <v>1530</v>
      </c>
      <c r="B1421" s="4" t="s">
        <v>220</v>
      </c>
      <c r="C1421" s="33" t="s">
        <v>60</v>
      </c>
      <c r="D1421" s="5">
        <v>5.5469999999999998E-2</v>
      </c>
      <c r="E1421" s="5">
        <f>VLOOKUP(A1421,[10]Sheet1!$D$2:$L$5,3,FALSE)</f>
        <v>0.119894</v>
      </c>
      <c r="F1421" s="5">
        <f>VLOOKUP(A1421,[10]Sheet1!$D$2:$L$5,4,FALSE)</f>
        <v>2.9805000000000002E-2</v>
      </c>
      <c r="G1421" s="5">
        <f>VLOOKUP(A1421,[10]Sheet1!$D$2:$L$5,5,FALSE)</f>
        <v>1.6945999999999999E-2</v>
      </c>
      <c r="H1421" s="5">
        <f>VLOOKUP(A1421,[10]Sheet1!$D$2:$L$5,6,FALSE)</f>
        <v>0.11009099999999999</v>
      </c>
      <c r="I1421" s="5">
        <f>VLOOKUP(A1421,[10]Sheet1!$D$2:$L$5,7,FALSE)</f>
        <v>6.9779999999999998E-3</v>
      </c>
      <c r="J1421" s="5">
        <v>0.500718</v>
      </c>
      <c r="K1421" s="5">
        <f>VLOOKUP(A1421,[10]Sheet1!$D$2:$L$5,9,FALSE)</f>
        <v>0.46309099999999997</v>
      </c>
      <c r="L1421" s="32" t="s">
        <v>60</v>
      </c>
      <c r="M1421" s="32" t="s">
        <v>15</v>
      </c>
      <c r="N1421" s="32" t="s">
        <v>15</v>
      </c>
      <c r="O1421" s="32" t="s">
        <v>15</v>
      </c>
      <c r="P1421" s="32" t="s">
        <v>15</v>
      </c>
      <c r="Q1421" s="32" t="s">
        <v>15</v>
      </c>
      <c r="R1421" s="32" t="s">
        <v>15</v>
      </c>
      <c r="S1421" s="32" t="s">
        <v>15</v>
      </c>
      <c r="T1421" s="6" t="s">
        <v>1529</v>
      </c>
      <c r="U1421" s="6" t="s">
        <v>17</v>
      </c>
    </row>
    <row r="1422" spans="1:21" s="42" customFormat="1" x14ac:dyDescent="0.2">
      <c r="A1422" s="4" t="s">
        <v>1531</v>
      </c>
      <c r="B1422" s="4" t="s">
        <v>95</v>
      </c>
      <c r="C1422" s="33" t="s">
        <v>59</v>
      </c>
      <c r="D1422" s="5">
        <v>1.367E-2</v>
      </c>
      <c r="E1422" s="5">
        <f>VLOOKUP(A1422,[10]Sheet1!$D$2:$L$5,3,FALSE)</f>
        <v>8.9657000000000001E-2</v>
      </c>
      <c r="F1422" s="5">
        <f>VLOOKUP(A1422,[10]Sheet1!$D$2:$L$5,4,FALSE)</f>
        <v>2.9801000000000001E-2</v>
      </c>
      <c r="G1422" s="5">
        <f>VLOOKUP(A1422,[10]Sheet1!$D$2:$L$5,5,FALSE)</f>
        <v>1.0368E-2</v>
      </c>
      <c r="H1422" s="5">
        <f>VLOOKUP(A1422,[10]Sheet1!$D$2:$L$5,6,FALSE)</f>
        <v>5.1853999999999997E-2</v>
      </c>
      <c r="I1422" s="5">
        <f>VLOOKUP(A1422,[10]Sheet1!$D$2:$L$5,7,FALSE)</f>
        <v>6.3870000000000003E-3</v>
      </c>
      <c r="J1422" s="5">
        <v>0.47680400000000001</v>
      </c>
      <c r="K1422" s="5">
        <f>VLOOKUP(A1422,[10]Sheet1!$D$2:$L$5,9,FALSE)</f>
        <v>0.48575600000000002</v>
      </c>
      <c r="L1422" s="32" t="s">
        <v>15</v>
      </c>
      <c r="M1422" s="32" t="s">
        <v>15</v>
      </c>
      <c r="N1422" s="32" t="s">
        <v>15</v>
      </c>
      <c r="O1422" s="32" t="s">
        <v>15</v>
      </c>
      <c r="P1422" s="32" t="s">
        <v>15</v>
      </c>
      <c r="Q1422" s="32" t="s">
        <v>15</v>
      </c>
      <c r="R1422" s="32" t="s">
        <v>15</v>
      </c>
      <c r="S1422" s="32" t="s">
        <v>15</v>
      </c>
      <c r="T1422" s="6" t="s">
        <v>1529</v>
      </c>
      <c r="U1422" s="6" t="s">
        <v>17</v>
      </c>
    </row>
    <row r="1423" spans="1:21" s="42" customFormat="1" x14ac:dyDescent="0.2">
      <c r="A1423" s="4" t="s">
        <v>1532</v>
      </c>
      <c r="B1423" s="4" t="s">
        <v>192</v>
      </c>
      <c r="C1423" s="33" t="s">
        <v>60</v>
      </c>
      <c r="D1423" s="5">
        <v>0.153</v>
      </c>
      <c r="E1423" s="5">
        <f>VLOOKUP(A1423,[10]Sheet1!$D$2:$L$5,3,FALSE)</f>
        <v>0.67083700000000002</v>
      </c>
      <c r="F1423" s="5">
        <f>VLOOKUP(A1423,[10]Sheet1!$D$2:$L$5,4,FALSE)</f>
        <v>3.006E-2</v>
      </c>
      <c r="G1423" s="5">
        <f>VLOOKUP(A1423,[10]Sheet1!$D$2:$L$5,5,FALSE)</f>
        <v>7.7048000000000005E-2</v>
      </c>
      <c r="H1423" s="5">
        <f>VLOOKUP(A1423,[10]Sheet1!$D$2:$L$5,6,FALSE)</f>
        <v>0.63456699999999999</v>
      </c>
      <c r="I1423" s="5">
        <f>VLOOKUP(A1423,[10]Sheet1!$D$2:$L$5,7,FALSE)</f>
        <v>3.6575999999999997E-2</v>
      </c>
      <c r="J1423" s="5">
        <v>0.99933099999999997</v>
      </c>
      <c r="K1423" s="5">
        <f>VLOOKUP(A1423,[10]Sheet1!$D$2:$L$5,9,FALSE)</f>
        <v>0.36045500000000003</v>
      </c>
      <c r="L1423" s="32" t="s">
        <v>60</v>
      </c>
      <c r="M1423" s="32" t="s">
        <v>60</v>
      </c>
      <c r="N1423" s="32" t="s">
        <v>60</v>
      </c>
      <c r="O1423" s="32" t="s">
        <v>60</v>
      </c>
      <c r="P1423" s="32" t="s">
        <v>60</v>
      </c>
      <c r="Q1423" s="32" t="s">
        <v>60</v>
      </c>
      <c r="R1423" s="32" t="s">
        <v>60</v>
      </c>
      <c r="S1423" s="32" t="s">
        <v>15</v>
      </c>
      <c r="T1423" s="6" t="s">
        <v>1529</v>
      </c>
      <c r="U1423" s="6" t="s">
        <v>17</v>
      </c>
    </row>
    <row r="1424" spans="1:21" s="42" customFormat="1" x14ac:dyDescent="0.2">
      <c r="A1424" s="4" t="s">
        <v>1533</v>
      </c>
      <c r="B1424" s="4" t="s">
        <v>95</v>
      </c>
      <c r="C1424" s="33" t="s">
        <v>60</v>
      </c>
      <c r="D1424" s="5">
        <v>0.20780000000000001</v>
      </c>
      <c r="E1424" s="5">
        <f>VLOOKUP(A1424,[11]Sheet1!$D$2:$L$5,3,FALSE)</f>
        <v>0.237509</v>
      </c>
      <c r="F1424" s="5">
        <f>VLOOKUP(A1424,[11]Sheet1!$D$2:$L$5,4,FALSE)</f>
        <v>2.9988000000000001E-2</v>
      </c>
      <c r="G1424" s="5">
        <f>VLOOKUP(A1424,[11]Sheet1!$D$2:$L$5,5,FALSE)</f>
        <v>4.3353999999999997E-2</v>
      </c>
      <c r="H1424" s="5">
        <f>VLOOKUP(A1424,[11]Sheet1!$D$2:$L$5,6,FALSE)</f>
        <v>0.23507900000000001</v>
      </c>
      <c r="I1424" s="5">
        <f>VLOOKUP(A1424,[11]Sheet1!$D$2:$L$5,7,FALSE)</f>
        <v>2.0941000000000001E-2</v>
      </c>
      <c r="J1424" s="5">
        <v>0.60895100000000002</v>
      </c>
      <c r="K1424" s="5">
        <f>VLOOKUP(A1424,[11]Sheet1!$D$2:$L$5,9,FALSE)</f>
        <v>0.42868800000000001</v>
      </c>
      <c r="L1424" s="32" t="s">
        <v>60</v>
      </c>
      <c r="M1424" s="32" t="s">
        <v>60</v>
      </c>
      <c r="N1424" s="32" t="s">
        <v>60</v>
      </c>
      <c r="O1424" s="32" t="s">
        <v>60</v>
      </c>
      <c r="P1424" s="32" t="s">
        <v>60</v>
      </c>
      <c r="Q1424" s="32" t="s">
        <v>60</v>
      </c>
      <c r="R1424" s="32" t="s">
        <v>60</v>
      </c>
      <c r="S1424" s="32" t="s">
        <v>15</v>
      </c>
      <c r="T1424" s="6" t="s">
        <v>1534</v>
      </c>
      <c r="U1424" s="6" t="s">
        <v>17</v>
      </c>
    </row>
    <row r="1425" spans="1:21" s="42" customFormat="1" x14ac:dyDescent="0.2">
      <c r="A1425" s="4" t="s">
        <v>1535</v>
      </c>
      <c r="B1425" s="4" t="s">
        <v>220</v>
      </c>
      <c r="C1425" s="33" t="s">
        <v>59</v>
      </c>
      <c r="D1425" s="5">
        <v>0</v>
      </c>
      <c r="E1425" s="5">
        <f>VLOOKUP(A1425,[11]Sheet1!$D$2:$L$5,3,FALSE)</f>
        <v>0.152423</v>
      </c>
      <c r="F1425" s="5">
        <f>VLOOKUP(A1425,[11]Sheet1!$D$2:$L$5,4,FALSE)</f>
        <v>2.9848E-2</v>
      </c>
      <c r="G1425" s="5">
        <f>VLOOKUP(A1425,[11]Sheet1!$D$2:$L$5,5,FALSE)</f>
        <v>1.5768999999999998E-2</v>
      </c>
      <c r="H1425" s="5">
        <f>VLOOKUP(A1425,[11]Sheet1!$D$2:$L$5,6,FALSE)</f>
        <v>0.122208</v>
      </c>
      <c r="I1425" s="5">
        <f>VLOOKUP(A1425,[11]Sheet1!$D$2:$L$5,7,FALSE)</f>
        <v>1.1088000000000001E-2</v>
      </c>
      <c r="J1425" s="5">
        <v>0.54403900000000005</v>
      </c>
      <c r="K1425" s="5">
        <f>VLOOKUP(A1425,[11]Sheet1!$D$2:$L$5,9,FALSE)</f>
        <v>0.47978999999999999</v>
      </c>
      <c r="L1425" s="32" t="s">
        <v>15</v>
      </c>
      <c r="M1425" s="32" t="s">
        <v>15</v>
      </c>
      <c r="N1425" s="32" t="s">
        <v>60</v>
      </c>
      <c r="O1425" s="32" t="s">
        <v>15</v>
      </c>
      <c r="P1425" s="32" t="s">
        <v>15</v>
      </c>
      <c r="Q1425" s="32" t="s">
        <v>15</v>
      </c>
      <c r="R1425" s="32" t="s">
        <v>60</v>
      </c>
      <c r="S1425" s="32" t="s">
        <v>15</v>
      </c>
      <c r="T1425" s="6" t="s">
        <v>1534</v>
      </c>
      <c r="U1425" s="6" t="s">
        <v>17</v>
      </c>
    </row>
    <row r="1426" spans="1:21" s="42" customFormat="1" x14ac:dyDescent="0.2">
      <c r="A1426" s="4" t="s">
        <v>1536</v>
      </c>
      <c r="B1426" s="4" t="s">
        <v>220</v>
      </c>
      <c r="C1426" s="33" t="s">
        <v>59</v>
      </c>
      <c r="D1426" s="5">
        <v>5.3319999999999999E-3</v>
      </c>
      <c r="E1426" s="5">
        <f>VLOOKUP(A1426,[11]Sheet1!$D$2:$L$5,3,FALSE)</f>
        <v>0.49738300000000002</v>
      </c>
      <c r="F1426" s="5">
        <f>VLOOKUP(A1426,[11]Sheet1!$D$2:$L$5,4,FALSE)</f>
        <v>3.0013000000000001E-2</v>
      </c>
      <c r="G1426" s="5">
        <f>VLOOKUP(A1426,[11]Sheet1!$D$2:$L$5,5,FALSE)</f>
        <v>3.8610999999999999E-2</v>
      </c>
      <c r="H1426" s="5">
        <f>VLOOKUP(A1426,[11]Sheet1!$D$2:$L$5,6,FALSE)</f>
        <v>0.40413500000000002</v>
      </c>
      <c r="I1426" s="5">
        <f>VLOOKUP(A1426,[11]Sheet1!$D$2:$L$5,7,FALSE)</f>
        <v>2.8785000000000002E-2</v>
      </c>
      <c r="J1426" s="5">
        <v>0.92476999999999998</v>
      </c>
      <c r="K1426" s="5">
        <f>VLOOKUP(A1426,[11]Sheet1!$D$2:$L$5,9,FALSE)</f>
        <v>0.42856100000000003</v>
      </c>
      <c r="L1426" s="32" t="s">
        <v>15</v>
      </c>
      <c r="M1426" s="32" t="s">
        <v>60</v>
      </c>
      <c r="N1426" s="32" t="s">
        <v>60</v>
      </c>
      <c r="O1426" s="32" t="s">
        <v>60</v>
      </c>
      <c r="P1426" s="32" t="s">
        <v>60</v>
      </c>
      <c r="Q1426" s="32" t="s">
        <v>60</v>
      </c>
      <c r="R1426" s="32" t="s">
        <v>60</v>
      </c>
      <c r="S1426" s="32" t="s">
        <v>15</v>
      </c>
      <c r="T1426" s="6" t="s">
        <v>1534</v>
      </c>
      <c r="U1426" s="6" t="s">
        <v>17</v>
      </c>
    </row>
    <row r="1427" spans="1:21" s="42" customFormat="1" x14ac:dyDescent="0.2">
      <c r="A1427" s="4" t="s">
        <v>1537</v>
      </c>
      <c r="B1427" s="4" t="s">
        <v>56</v>
      </c>
      <c r="C1427" s="33" t="s">
        <v>59</v>
      </c>
      <c r="D1427" s="5">
        <v>1.7229999999999999E-2</v>
      </c>
      <c r="E1427" s="5">
        <f>VLOOKUP(A1427,[11]Sheet1!$D$2:$L$5,3,FALSE)</f>
        <v>7.8650999999999999E-2</v>
      </c>
      <c r="F1427" s="5">
        <f>VLOOKUP(A1427,[11]Sheet1!$D$2:$L$5,4,FALSE)</f>
        <v>2.9840999999999999E-2</v>
      </c>
      <c r="G1427" s="5">
        <f>VLOOKUP(A1427,[11]Sheet1!$D$2:$L$5,5,FALSE)</f>
        <v>9.8429999999999993E-3</v>
      </c>
      <c r="H1427" s="5">
        <f>VLOOKUP(A1427,[11]Sheet1!$D$2:$L$5,6,FALSE)</f>
        <v>6.3422000000000006E-2</v>
      </c>
      <c r="I1427" s="5">
        <f>VLOOKUP(A1427,[11]Sheet1!$D$2:$L$5,7,FALSE)</f>
        <v>6.692E-3</v>
      </c>
      <c r="J1427" s="5">
        <v>0.44742900000000002</v>
      </c>
      <c r="K1427" s="5">
        <f>VLOOKUP(A1427,[11]Sheet1!$D$2:$L$5,9,FALSE)</f>
        <v>0.47983799999999999</v>
      </c>
      <c r="L1427" s="32" t="s">
        <v>15</v>
      </c>
      <c r="M1427" s="32" t="s">
        <v>15</v>
      </c>
      <c r="N1427" s="32" t="s">
        <v>15</v>
      </c>
      <c r="O1427" s="32" t="s">
        <v>15</v>
      </c>
      <c r="P1427" s="32" t="s">
        <v>15</v>
      </c>
      <c r="Q1427" s="32" t="s">
        <v>15</v>
      </c>
      <c r="R1427" s="32" t="s">
        <v>15</v>
      </c>
      <c r="S1427" s="32" t="s">
        <v>15</v>
      </c>
      <c r="T1427" s="6" t="s">
        <v>1534</v>
      </c>
      <c r="U1427" s="6" t="s">
        <v>17</v>
      </c>
    </row>
    <row r="1428" spans="1:21" s="42" customFormat="1" x14ac:dyDescent="0.2">
      <c r="A1428" s="4" t="s">
        <v>1538</v>
      </c>
      <c r="B1428" s="4" t="s">
        <v>95</v>
      </c>
      <c r="C1428" s="33" t="s">
        <v>59</v>
      </c>
      <c r="D1428" s="5">
        <v>9.3600000000000003E-3</v>
      </c>
      <c r="E1428" s="5">
        <f>VLOOKUP(A1428,[12]Sheet1!$D$2:$M$4,3,FALSE)</f>
        <v>9.3600000000000003E-3</v>
      </c>
      <c r="F1428" s="5">
        <f>VLOOKUP(A1428,[12]Sheet1!$D$2:$M$4,4,FALSE)</f>
        <v>9.0816999999999995E-2</v>
      </c>
      <c r="G1428" s="5">
        <f>VLOOKUP(A1428,[12]Sheet1!$D$2:$M$4,5,FALSE)</f>
        <v>2.9856000000000001E-2</v>
      </c>
      <c r="H1428" s="5">
        <f>VLOOKUP(A1428,[12]Sheet1!$D$2:$M$4,6,FALSE)</f>
        <v>8.0630000000000007E-3</v>
      </c>
      <c r="I1428" s="5">
        <f>VLOOKUP(A1428,[12]Sheet1!$D$2:$M$4,7,FALSE)</f>
        <v>5.2573000000000002E-2</v>
      </c>
      <c r="J1428" s="5">
        <v>0.45880300000000002</v>
      </c>
      <c r="K1428" s="5">
        <f>VLOOKUP(A1428,[12]Sheet1!$D$2:$M$4,9,FALSE)</f>
        <v>0.45880300000000002</v>
      </c>
      <c r="L1428" s="32" t="s">
        <v>15</v>
      </c>
      <c r="M1428" s="32" t="s">
        <v>15</v>
      </c>
      <c r="N1428" s="32" t="s">
        <v>60</v>
      </c>
      <c r="O1428" s="32" t="s">
        <v>60</v>
      </c>
      <c r="P1428" s="32" t="s">
        <v>15</v>
      </c>
      <c r="Q1428" s="32" t="s">
        <v>60</v>
      </c>
      <c r="R1428" s="32" t="s">
        <v>15</v>
      </c>
      <c r="S1428" s="32" t="s">
        <v>15</v>
      </c>
      <c r="T1428" s="6" t="s">
        <v>1539</v>
      </c>
      <c r="U1428" s="6" t="s">
        <v>17</v>
      </c>
    </row>
    <row r="1429" spans="1:21" s="42" customFormat="1" x14ac:dyDescent="0.2">
      <c r="A1429" s="4" t="s">
        <v>1540</v>
      </c>
      <c r="B1429" s="4" t="s">
        <v>56</v>
      </c>
      <c r="C1429" s="33" t="s">
        <v>59</v>
      </c>
      <c r="D1429" s="5">
        <v>6.2310000000000004E-3</v>
      </c>
      <c r="E1429" s="5">
        <f>VLOOKUP(A1429,[12]Sheet1!$D$2:$M$4,3,FALSE)</f>
        <v>6.2310000000000004E-3</v>
      </c>
      <c r="F1429" s="5">
        <f>VLOOKUP(A1429,[12]Sheet1!$D$2:$M$4,4,FALSE)</f>
        <v>4.9218999999999999E-2</v>
      </c>
      <c r="G1429" s="5">
        <f>VLOOKUP(A1429,[12]Sheet1!$D$2:$M$4,5,FALSE)</f>
        <v>2.9833999999999999E-2</v>
      </c>
      <c r="H1429" s="5">
        <f>VLOOKUP(A1429,[12]Sheet1!$D$2:$M$4,6,FALSE)</f>
        <v>5.5100000000000001E-3</v>
      </c>
      <c r="I1429" s="5">
        <f>VLOOKUP(A1429,[12]Sheet1!$D$2:$M$4,7,FALSE)</f>
        <v>3.9419999999999997E-2</v>
      </c>
      <c r="J1429" s="5">
        <v>0.37725199999999998</v>
      </c>
      <c r="K1429" s="5">
        <f>VLOOKUP(A1429,[12]Sheet1!$D$2:$M$4,9,FALSE)</f>
        <v>0.37725199999999998</v>
      </c>
      <c r="L1429" s="32" t="s">
        <v>15</v>
      </c>
      <c r="M1429" s="32" t="s">
        <v>15</v>
      </c>
      <c r="N1429" s="32" t="s">
        <v>60</v>
      </c>
      <c r="O1429" s="32" t="s">
        <v>60</v>
      </c>
      <c r="P1429" s="32" t="s">
        <v>15</v>
      </c>
      <c r="Q1429" s="32" t="s">
        <v>60</v>
      </c>
      <c r="R1429" s="32" t="s">
        <v>15</v>
      </c>
      <c r="S1429" s="32" t="s">
        <v>15</v>
      </c>
      <c r="T1429" s="6" t="s">
        <v>1539</v>
      </c>
      <c r="U1429" s="6" t="s">
        <v>17</v>
      </c>
    </row>
    <row r="1430" spans="1:21" s="42" customFormat="1" x14ac:dyDescent="0.2">
      <c r="A1430" s="4" t="s">
        <v>1541</v>
      </c>
      <c r="B1430" s="4" t="s">
        <v>220</v>
      </c>
      <c r="C1430" s="33" t="s">
        <v>59</v>
      </c>
      <c r="D1430" s="5">
        <v>7.9810000000000002E-3</v>
      </c>
      <c r="E1430" s="5">
        <f>VLOOKUP(A1430,[12]Sheet1!$D$2:$M$4,3,FALSE)</f>
        <v>7.9810000000000002E-3</v>
      </c>
      <c r="F1430" s="5">
        <f>VLOOKUP(A1430,[12]Sheet1!$D$2:$M$4,4,FALSE)</f>
        <v>8.0091999999999997E-2</v>
      </c>
      <c r="G1430" s="5">
        <f>VLOOKUP(A1430,[12]Sheet1!$D$2:$M$4,5,FALSE)</f>
        <v>2.9859E-2</v>
      </c>
      <c r="H1430" s="5">
        <f>VLOOKUP(A1430,[12]Sheet1!$D$2:$M$4,6,FALSE)</f>
        <v>1.3697000000000001E-2</v>
      </c>
      <c r="I1430" s="5">
        <f>VLOOKUP(A1430,[12]Sheet1!$D$2:$M$4,7,FALSE)</f>
        <v>6.4819000000000002E-2</v>
      </c>
      <c r="J1430" s="5">
        <v>0.39361299999999999</v>
      </c>
      <c r="K1430" s="5">
        <f>VLOOKUP(A1430,[12]Sheet1!$D$2:$M$4,9,FALSE)</f>
        <v>0.39361299999999999</v>
      </c>
      <c r="L1430" s="32" t="s">
        <v>15</v>
      </c>
      <c r="M1430" s="32" t="s">
        <v>15</v>
      </c>
      <c r="N1430" s="32" t="s">
        <v>60</v>
      </c>
      <c r="O1430" s="32" t="s">
        <v>60</v>
      </c>
      <c r="P1430" s="32" t="s">
        <v>15</v>
      </c>
      <c r="Q1430" s="32" t="s">
        <v>60</v>
      </c>
      <c r="R1430" s="32" t="s">
        <v>15</v>
      </c>
      <c r="S1430" s="32" t="s">
        <v>15</v>
      </c>
      <c r="T1430" s="6" t="s">
        <v>1539</v>
      </c>
      <c r="U1430" s="6" t="s">
        <v>17</v>
      </c>
    </row>
    <row r="1431" spans="1:21" s="42" customFormat="1" x14ac:dyDescent="0.2">
      <c r="A1431" s="4" t="s">
        <v>1542</v>
      </c>
      <c r="B1431" s="4" t="s">
        <v>220</v>
      </c>
      <c r="C1431" s="33" t="s">
        <v>59</v>
      </c>
      <c r="D1431" s="5">
        <v>8.5260000000000006E-3</v>
      </c>
      <c r="E1431" s="5">
        <v>0.14622399999999999</v>
      </c>
      <c r="F1431" s="5">
        <v>2.9787000000000001E-2</v>
      </c>
      <c r="G1431" s="5">
        <v>1.1953999999999999E-2</v>
      </c>
      <c r="H1431" s="5">
        <v>0.105381</v>
      </c>
      <c r="I1431" s="5">
        <v>8.4159999999999999E-3</v>
      </c>
      <c r="J1431" s="5">
        <v>0.53068099999999996</v>
      </c>
      <c r="K1431" s="5">
        <v>0.476773</v>
      </c>
      <c r="L1431" s="32" t="s">
        <v>15</v>
      </c>
      <c r="M1431" s="32" t="s">
        <v>15</v>
      </c>
      <c r="N1431" s="32" t="s">
        <v>15</v>
      </c>
      <c r="O1431" s="32" t="s">
        <v>15</v>
      </c>
      <c r="P1431" s="32" t="s">
        <v>15</v>
      </c>
      <c r="Q1431" s="32" t="s">
        <v>15</v>
      </c>
      <c r="R1431" s="32" t="s">
        <v>60</v>
      </c>
      <c r="S1431" s="32" t="s">
        <v>15</v>
      </c>
      <c r="T1431" s="6" t="s">
        <v>1543</v>
      </c>
      <c r="U1431" s="6" t="s">
        <v>17</v>
      </c>
    </row>
    <row r="1432" spans="1:21" s="42" customFormat="1" x14ac:dyDescent="0.2">
      <c r="A1432" s="4" t="s">
        <v>1544</v>
      </c>
      <c r="B1432" s="4" t="s">
        <v>220</v>
      </c>
      <c r="C1432" s="33" t="s">
        <v>59</v>
      </c>
      <c r="D1432" s="5">
        <v>0.2152</v>
      </c>
      <c r="E1432" s="5">
        <v>5.1678000000000002E-2</v>
      </c>
      <c r="F1432" s="5">
        <v>2.9811000000000001E-2</v>
      </c>
      <c r="G1432" s="5">
        <v>1.9043999999999998E-2</v>
      </c>
      <c r="H1432" s="5">
        <v>3.4244999999999998E-2</v>
      </c>
      <c r="I1432" s="5">
        <v>1.0038E-2</v>
      </c>
      <c r="J1432" s="5">
        <v>0.39083800000000002</v>
      </c>
      <c r="K1432" s="5">
        <v>0.47125699999999998</v>
      </c>
      <c r="L1432" s="32" t="s">
        <v>60</v>
      </c>
      <c r="M1432" s="32" t="s">
        <v>15</v>
      </c>
      <c r="N1432" s="32" t="s">
        <v>15</v>
      </c>
      <c r="O1432" s="32" t="s">
        <v>15</v>
      </c>
      <c r="P1432" s="32" t="s">
        <v>15</v>
      </c>
      <c r="Q1432" s="32" t="s">
        <v>15</v>
      </c>
      <c r="R1432" s="32" t="s">
        <v>15</v>
      </c>
      <c r="S1432" s="32" t="s">
        <v>15</v>
      </c>
      <c r="T1432" s="6" t="s">
        <v>1543</v>
      </c>
      <c r="U1432" s="6" t="s">
        <v>17</v>
      </c>
    </row>
    <row r="1433" spans="1:21" s="42" customFormat="1" x14ac:dyDescent="0.2">
      <c r="A1433" s="4" t="s">
        <v>1545</v>
      </c>
      <c r="B1433" s="4" t="s">
        <v>220</v>
      </c>
      <c r="C1433" s="33" t="s">
        <v>59</v>
      </c>
      <c r="D1433" s="5">
        <v>8.8380000000000004E-3</v>
      </c>
      <c r="E1433" s="5">
        <v>2.3890999999999999E-2</v>
      </c>
      <c r="F1433" s="5">
        <v>2.9805000000000002E-2</v>
      </c>
      <c r="G1433" s="5">
        <v>6.3499999999999997E-3</v>
      </c>
      <c r="H1433" s="5">
        <v>2.6016000000000001E-2</v>
      </c>
      <c r="I1433" s="5">
        <v>3.3739999999999998E-3</v>
      </c>
      <c r="J1433" s="5">
        <v>0.38489499999999999</v>
      </c>
      <c r="K1433" s="5">
        <v>0.49343599999999999</v>
      </c>
      <c r="L1433" s="32" t="s">
        <v>15</v>
      </c>
      <c r="M1433" s="32" t="s">
        <v>15</v>
      </c>
      <c r="N1433" s="32" t="s">
        <v>15</v>
      </c>
      <c r="O1433" s="32" t="s">
        <v>15</v>
      </c>
      <c r="P1433" s="32" t="s">
        <v>15</v>
      </c>
      <c r="Q1433" s="32" t="s">
        <v>15</v>
      </c>
      <c r="R1433" s="32" t="s">
        <v>15</v>
      </c>
      <c r="S1433" s="32" t="s">
        <v>15</v>
      </c>
      <c r="T1433" s="6" t="s">
        <v>1543</v>
      </c>
      <c r="U1433" s="6" t="s">
        <v>17</v>
      </c>
    </row>
    <row r="1434" spans="1:21" s="42" customFormat="1" x14ac:dyDescent="0.2">
      <c r="A1434" s="4" t="s">
        <v>1546</v>
      </c>
      <c r="B1434" s="4" t="s">
        <v>220</v>
      </c>
      <c r="C1434" s="33" t="s">
        <v>59</v>
      </c>
      <c r="D1434" s="5">
        <v>7.7530000000000003E-3</v>
      </c>
      <c r="E1434" s="5">
        <v>0.171207</v>
      </c>
      <c r="F1434" s="5">
        <v>2.9808000000000001E-2</v>
      </c>
      <c r="G1434" s="5">
        <v>1.8936999999999999E-2</v>
      </c>
      <c r="H1434" s="5">
        <v>0.14200399999999999</v>
      </c>
      <c r="I1434" s="5">
        <v>8.5380000000000005E-3</v>
      </c>
      <c r="J1434" s="5">
        <v>0.55729600000000001</v>
      </c>
      <c r="K1434" s="5">
        <v>0.45887800000000001</v>
      </c>
      <c r="L1434" s="32" t="s">
        <v>15</v>
      </c>
      <c r="M1434" s="32" t="s">
        <v>15</v>
      </c>
      <c r="N1434" s="32" t="s">
        <v>15</v>
      </c>
      <c r="O1434" s="32" t="s">
        <v>15</v>
      </c>
      <c r="P1434" s="32" t="s">
        <v>15</v>
      </c>
      <c r="Q1434" s="32" t="s">
        <v>15</v>
      </c>
      <c r="R1434" s="32" t="s">
        <v>60</v>
      </c>
      <c r="S1434" s="32" t="s">
        <v>15</v>
      </c>
      <c r="T1434" s="6" t="s">
        <v>1543</v>
      </c>
      <c r="U1434" s="6" t="s">
        <v>17</v>
      </c>
    </row>
    <row r="1435" spans="1:21" s="42" customFormat="1" x14ac:dyDescent="0.2">
      <c r="A1435" s="4" t="s">
        <v>1547</v>
      </c>
      <c r="B1435" s="4" t="s">
        <v>220</v>
      </c>
      <c r="C1435" s="33" t="s">
        <v>59</v>
      </c>
      <c r="D1435" s="5">
        <v>1.153E-2</v>
      </c>
      <c r="E1435" s="5">
        <v>3.3417000000000002E-2</v>
      </c>
      <c r="F1435" s="5">
        <v>2.9789E-2</v>
      </c>
      <c r="G1435" s="5">
        <v>9.4299999999999991E-3</v>
      </c>
      <c r="H1435" s="5">
        <v>2.5214E-2</v>
      </c>
      <c r="I1435" s="5">
        <v>4.117E-3</v>
      </c>
      <c r="J1435" s="5">
        <v>0.36518699999999998</v>
      </c>
      <c r="K1435" s="5">
        <v>0.50180400000000003</v>
      </c>
      <c r="L1435" s="32" t="s">
        <v>15</v>
      </c>
      <c r="M1435" s="32" t="s">
        <v>15</v>
      </c>
      <c r="N1435" s="32" t="s">
        <v>15</v>
      </c>
      <c r="O1435" s="32" t="s">
        <v>15</v>
      </c>
      <c r="P1435" s="32" t="s">
        <v>15</v>
      </c>
      <c r="Q1435" s="32" t="s">
        <v>15</v>
      </c>
      <c r="R1435" s="32" t="s">
        <v>15</v>
      </c>
      <c r="S1435" s="32" t="s">
        <v>60</v>
      </c>
      <c r="T1435" s="6" t="s">
        <v>1543</v>
      </c>
      <c r="U1435" s="6" t="s">
        <v>17</v>
      </c>
    </row>
    <row r="1436" spans="1:21" s="42" customFormat="1" x14ac:dyDescent="0.2">
      <c r="A1436" s="4" t="s">
        <v>1548</v>
      </c>
      <c r="B1436" s="4" t="s">
        <v>220</v>
      </c>
      <c r="C1436" s="33" t="s">
        <v>59</v>
      </c>
      <c r="D1436" s="5">
        <v>8.6859999999999993E-3</v>
      </c>
      <c r="E1436" s="5">
        <v>0.146678</v>
      </c>
      <c r="F1436" s="5">
        <v>2.9842E-2</v>
      </c>
      <c r="G1436" s="5">
        <v>2.0732E-2</v>
      </c>
      <c r="H1436" s="5">
        <v>0.114228</v>
      </c>
      <c r="I1436" s="5">
        <v>9.3919999999999993E-3</v>
      </c>
      <c r="J1436" s="5">
        <v>0.53587700000000005</v>
      </c>
      <c r="K1436" s="5">
        <v>0.45918500000000001</v>
      </c>
      <c r="L1436" s="32" t="s">
        <v>15</v>
      </c>
      <c r="M1436" s="32" t="s">
        <v>15</v>
      </c>
      <c r="N1436" s="32" t="s">
        <v>60</v>
      </c>
      <c r="O1436" s="32" t="s">
        <v>60</v>
      </c>
      <c r="P1436" s="32" t="s">
        <v>15</v>
      </c>
      <c r="Q1436" s="32" t="s">
        <v>15</v>
      </c>
      <c r="R1436" s="32" t="s">
        <v>60</v>
      </c>
      <c r="S1436" s="32" t="s">
        <v>15</v>
      </c>
      <c r="T1436" s="6" t="s">
        <v>1543</v>
      </c>
      <c r="U1436" s="6" t="s">
        <v>17</v>
      </c>
    </row>
    <row r="1437" spans="1:21" s="42" customFormat="1" x14ac:dyDescent="0.2">
      <c r="A1437" s="4" t="s">
        <v>1549</v>
      </c>
      <c r="B1437" s="4" t="s">
        <v>220</v>
      </c>
      <c r="C1437" s="33" t="s">
        <v>59</v>
      </c>
      <c r="D1437" s="5">
        <v>9.6640000000000007E-3</v>
      </c>
      <c r="E1437" s="5">
        <v>0.166932</v>
      </c>
      <c r="F1437" s="5">
        <v>2.9863000000000001E-2</v>
      </c>
      <c r="G1437" s="5">
        <v>2.8764999999999999E-2</v>
      </c>
      <c r="H1437" s="5">
        <v>0.14624300000000001</v>
      </c>
      <c r="I1437" s="5">
        <v>1.3180000000000001E-2</v>
      </c>
      <c r="J1437" s="5">
        <v>0.55431200000000003</v>
      </c>
      <c r="K1437" s="5">
        <v>0.447185</v>
      </c>
      <c r="L1437" s="32" t="s">
        <v>15</v>
      </c>
      <c r="M1437" s="32" t="s">
        <v>15</v>
      </c>
      <c r="N1437" s="32" t="s">
        <v>60</v>
      </c>
      <c r="O1437" s="32" t="s">
        <v>60</v>
      </c>
      <c r="P1437" s="32" t="s">
        <v>15</v>
      </c>
      <c r="Q1437" s="32" t="s">
        <v>15</v>
      </c>
      <c r="R1437" s="32" t="s">
        <v>60</v>
      </c>
      <c r="S1437" s="32" t="s">
        <v>15</v>
      </c>
      <c r="T1437" s="6" t="s">
        <v>1543</v>
      </c>
      <c r="U1437" s="6" t="s">
        <v>17</v>
      </c>
    </row>
    <row r="1438" spans="1:21" s="42" customFormat="1" x14ac:dyDescent="0.2">
      <c r="A1438" s="4" t="s">
        <v>1550</v>
      </c>
      <c r="B1438" s="4" t="s">
        <v>220</v>
      </c>
      <c r="C1438" s="33" t="s">
        <v>60</v>
      </c>
      <c r="D1438" s="5">
        <v>5.5929999999999999E-3</v>
      </c>
      <c r="E1438" s="5">
        <v>3.4687999999999997E-2</v>
      </c>
      <c r="F1438" s="5">
        <v>2.9850999999999999E-2</v>
      </c>
      <c r="G1438" s="5">
        <v>6.4939999999999998E-3</v>
      </c>
      <c r="H1438" s="5">
        <v>1.1565000000000001E-2</v>
      </c>
      <c r="I1438" s="5">
        <v>3.2190000000000001E-3</v>
      </c>
      <c r="J1438" s="5">
        <v>0.40166099999999999</v>
      </c>
      <c r="K1438" s="5">
        <v>0.48932799999999999</v>
      </c>
      <c r="L1438" s="32" t="s">
        <v>15</v>
      </c>
      <c r="M1438" s="32" t="s">
        <v>15</v>
      </c>
      <c r="N1438" s="32" t="s">
        <v>60</v>
      </c>
      <c r="O1438" s="32" t="s">
        <v>15</v>
      </c>
      <c r="P1438" s="32" t="s">
        <v>15</v>
      </c>
      <c r="Q1438" s="32" t="s">
        <v>15</v>
      </c>
      <c r="R1438" s="32" t="s">
        <v>15</v>
      </c>
      <c r="S1438" s="32" t="s">
        <v>15</v>
      </c>
      <c r="T1438" s="6" t="s">
        <v>1543</v>
      </c>
      <c r="U1438" s="6" t="s">
        <v>17</v>
      </c>
    </row>
    <row r="1439" spans="1:21" s="42" customFormat="1" x14ac:dyDescent="0.2">
      <c r="A1439" s="4" t="s">
        <v>1551</v>
      </c>
      <c r="B1439" s="4" t="s">
        <v>220</v>
      </c>
      <c r="C1439" s="33" t="s">
        <v>59</v>
      </c>
      <c r="D1439" s="5">
        <v>0</v>
      </c>
      <c r="E1439" s="5">
        <v>0.105307</v>
      </c>
      <c r="F1439" s="5">
        <v>2.9870000000000001E-2</v>
      </c>
      <c r="G1439" s="5">
        <v>1.1377E-2</v>
      </c>
      <c r="H1439" s="5">
        <v>6.8126000000000006E-2</v>
      </c>
      <c r="I1439" s="5">
        <v>7.5770000000000004E-3</v>
      </c>
      <c r="J1439" s="5">
        <v>0.46960099999999999</v>
      </c>
      <c r="K1439" s="5">
        <v>0.485404</v>
      </c>
      <c r="L1439" s="32" t="s">
        <v>15</v>
      </c>
      <c r="M1439" s="32" t="s">
        <v>15</v>
      </c>
      <c r="N1439" s="32" t="s">
        <v>60</v>
      </c>
      <c r="O1439" s="32" t="s">
        <v>15</v>
      </c>
      <c r="P1439" s="32" t="s">
        <v>15</v>
      </c>
      <c r="Q1439" s="32" t="s">
        <v>15</v>
      </c>
      <c r="R1439" s="32" t="s">
        <v>15</v>
      </c>
      <c r="S1439" s="32" t="s">
        <v>15</v>
      </c>
      <c r="T1439" s="6" t="s">
        <v>1543</v>
      </c>
      <c r="U1439" s="6" t="s">
        <v>17</v>
      </c>
    </row>
    <row r="1440" spans="1:21" s="42" customFormat="1" x14ac:dyDescent="0.2">
      <c r="A1440" s="4" t="s">
        <v>1552</v>
      </c>
      <c r="B1440" s="4" t="s">
        <v>220</v>
      </c>
      <c r="C1440" s="33" t="s">
        <v>59</v>
      </c>
      <c r="D1440" s="5">
        <v>1.2869999999999999E-2</v>
      </c>
      <c r="E1440" s="5">
        <v>0.17260600000000001</v>
      </c>
      <c r="F1440" s="5">
        <v>2.9812999999999999E-2</v>
      </c>
      <c r="G1440" s="5">
        <v>1.3058999999999999E-2</v>
      </c>
      <c r="H1440" s="5">
        <v>0.106207</v>
      </c>
      <c r="I1440" s="5">
        <v>7.0439999999999999E-3</v>
      </c>
      <c r="J1440" s="5">
        <v>0.537439</v>
      </c>
      <c r="K1440" s="5">
        <v>0.46873100000000001</v>
      </c>
      <c r="L1440" s="32" t="s">
        <v>15</v>
      </c>
      <c r="M1440" s="32" t="s">
        <v>15</v>
      </c>
      <c r="N1440" s="32" t="s">
        <v>15</v>
      </c>
      <c r="O1440" s="32" t="s">
        <v>15</v>
      </c>
      <c r="P1440" s="32" t="s">
        <v>15</v>
      </c>
      <c r="Q1440" s="32" t="s">
        <v>15</v>
      </c>
      <c r="R1440" s="32" t="s">
        <v>60</v>
      </c>
      <c r="S1440" s="32" t="s">
        <v>15</v>
      </c>
      <c r="T1440" s="6" t="s">
        <v>1553</v>
      </c>
      <c r="U1440" s="6" t="s">
        <v>17</v>
      </c>
    </row>
    <row r="1441" spans="1:21" s="42" customFormat="1" x14ac:dyDescent="0.2">
      <c r="A1441" s="4" t="s">
        <v>1554</v>
      </c>
      <c r="B1441" s="4" t="s">
        <v>56</v>
      </c>
      <c r="C1441" s="33" t="s">
        <v>59</v>
      </c>
      <c r="D1441" s="5">
        <v>0</v>
      </c>
      <c r="E1441" s="5">
        <v>4.3208999999999997E-2</v>
      </c>
      <c r="F1441" s="5">
        <v>2.9829000000000001E-2</v>
      </c>
      <c r="G1441" s="5">
        <v>1.4154999999999999E-2</v>
      </c>
      <c r="H1441" s="5">
        <v>3.3016999999999998E-2</v>
      </c>
      <c r="I1441" s="5">
        <v>7.3350000000000004E-3</v>
      </c>
      <c r="J1441" s="5">
        <v>0.32388099999999997</v>
      </c>
      <c r="K1441" s="5">
        <v>0.48109000000000002</v>
      </c>
      <c r="L1441" s="32" t="s">
        <v>15</v>
      </c>
      <c r="M1441" s="32" t="s">
        <v>15</v>
      </c>
      <c r="N1441" s="32" t="s">
        <v>15</v>
      </c>
      <c r="O1441" s="32" t="s">
        <v>15</v>
      </c>
      <c r="P1441" s="32" t="s">
        <v>15</v>
      </c>
      <c r="Q1441" s="32" t="s">
        <v>15</v>
      </c>
      <c r="R1441" s="32" t="s">
        <v>15</v>
      </c>
      <c r="S1441" s="32" t="s">
        <v>15</v>
      </c>
      <c r="T1441" s="6" t="s">
        <v>1553</v>
      </c>
      <c r="U1441" s="6" t="s">
        <v>17</v>
      </c>
    </row>
    <row r="1442" spans="1:21" s="42" customFormat="1" x14ac:dyDescent="0.2">
      <c r="A1442" s="4" t="s">
        <v>1555</v>
      </c>
      <c r="B1442" s="4" t="s">
        <v>220</v>
      </c>
      <c r="C1442" s="33" t="s">
        <v>59</v>
      </c>
      <c r="D1442" s="5">
        <v>1.457E-2</v>
      </c>
      <c r="E1442" s="5">
        <v>4.6322000000000002E-2</v>
      </c>
      <c r="F1442" s="5">
        <v>2.9877000000000001E-2</v>
      </c>
      <c r="G1442" s="5">
        <v>7.2659999999999999E-3</v>
      </c>
      <c r="H1442" s="5">
        <v>4.5100000000000001E-2</v>
      </c>
      <c r="I1442" s="5">
        <v>2.7859999999999998E-3</v>
      </c>
      <c r="J1442" s="5">
        <v>0.37737100000000001</v>
      </c>
      <c r="K1442" s="5">
        <v>0.49561699999999997</v>
      </c>
      <c r="L1442" s="32" t="s">
        <v>15</v>
      </c>
      <c r="M1442" s="32" t="s">
        <v>15</v>
      </c>
      <c r="N1442" s="32" t="s">
        <v>60</v>
      </c>
      <c r="O1442" s="32" t="s">
        <v>15</v>
      </c>
      <c r="P1442" s="32" t="s">
        <v>15</v>
      </c>
      <c r="Q1442" s="32" t="s">
        <v>15</v>
      </c>
      <c r="R1442" s="32" t="s">
        <v>15</v>
      </c>
      <c r="S1442" s="32" t="s">
        <v>15</v>
      </c>
      <c r="T1442" s="6" t="s">
        <v>1553</v>
      </c>
      <c r="U1442" s="6" t="s">
        <v>17</v>
      </c>
    </row>
    <row r="1443" spans="1:21" s="42" customFormat="1" x14ac:dyDescent="0.2">
      <c r="A1443" s="4" t="s">
        <v>1556</v>
      </c>
      <c r="B1443" s="4" t="s">
        <v>95</v>
      </c>
      <c r="C1443" s="33" t="s">
        <v>60</v>
      </c>
      <c r="D1443" s="5">
        <v>1.01E-2</v>
      </c>
      <c r="E1443" s="5">
        <v>4.3372000000000001E-2</v>
      </c>
      <c r="F1443" s="5">
        <v>2.9814E-2</v>
      </c>
      <c r="G1443" s="5">
        <v>4.5051000000000001E-2</v>
      </c>
      <c r="H1443" s="5">
        <v>2.681E-2</v>
      </c>
      <c r="I1443" s="5">
        <v>2.4715999999999998E-2</v>
      </c>
      <c r="J1443" s="5">
        <v>0.36679699999999998</v>
      </c>
      <c r="K1443" s="5">
        <v>0.44508700000000001</v>
      </c>
      <c r="L1443" s="32" t="s">
        <v>15</v>
      </c>
      <c r="M1443" s="32" t="s">
        <v>15</v>
      </c>
      <c r="N1443" s="32" t="s">
        <v>15</v>
      </c>
      <c r="O1443" s="32" t="s">
        <v>60</v>
      </c>
      <c r="P1443" s="32" t="s">
        <v>15</v>
      </c>
      <c r="Q1443" s="32" t="s">
        <v>60</v>
      </c>
      <c r="R1443" s="32" t="s">
        <v>15</v>
      </c>
      <c r="S1443" s="32" t="s">
        <v>15</v>
      </c>
      <c r="T1443" s="6" t="s">
        <v>1553</v>
      </c>
      <c r="U1443" s="6" t="s">
        <v>17</v>
      </c>
    </row>
    <row r="1444" spans="1:21" s="42" customFormat="1" x14ac:dyDescent="0.2">
      <c r="A1444" s="4" t="s">
        <v>1557</v>
      </c>
      <c r="B1444" s="4" t="s">
        <v>95</v>
      </c>
      <c r="C1444" s="33" t="s">
        <v>60</v>
      </c>
      <c r="D1444" s="5">
        <v>1.3639999999999999E-2</v>
      </c>
      <c r="E1444" s="5">
        <v>8.5190000000000002E-2</v>
      </c>
      <c r="F1444" s="5">
        <v>2.9849000000000001E-2</v>
      </c>
      <c r="G1444" s="5">
        <v>1.3006999999999999E-2</v>
      </c>
      <c r="H1444" s="5">
        <v>5.2311000000000003E-2</v>
      </c>
      <c r="I1444" s="5">
        <v>6.2870000000000001E-3</v>
      </c>
      <c r="J1444" s="5">
        <v>0.43861600000000001</v>
      </c>
      <c r="K1444" s="5">
        <v>0.47245100000000001</v>
      </c>
      <c r="L1444" s="32" t="s">
        <v>15</v>
      </c>
      <c r="M1444" s="32" t="s">
        <v>15</v>
      </c>
      <c r="N1444" s="32" t="s">
        <v>60</v>
      </c>
      <c r="O1444" s="32" t="s">
        <v>15</v>
      </c>
      <c r="P1444" s="32" t="s">
        <v>15</v>
      </c>
      <c r="Q1444" s="32" t="s">
        <v>15</v>
      </c>
      <c r="R1444" s="32" t="s">
        <v>15</v>
      </c>
      <c r="S1444" s="32" t="s">
        <v>15</v>
      </c>
      <c r="T1444" s="6" t="s">
        <v>1553</v>
      </c>
      <c r="U1444" s="6" t="s">
        <v>17</v>
      </c>
    </row>
    <row r="1445" spans="1:21" s="42" customFormat="1" x14ac:dyDescent="0.2">
      <c r="A1445" s="4" t="s">
        <v>1558</v>
      </c>
      <c r="B1445" s="4" t="s">
        <v>220</v>
      </c>
      <c r="C1445" s="33" t="s">
        <v>59</v>
      </c>
      <c r="D1445" s="5">
        <v>9.1730000000000006E-3</v>
      </c>
      <c r="E1445" s="5">
        <v>9.2982999999999996E-2</v>
      </c>
      <c r="F1445" s="5">
        <v>2.9808000000000001E-2</v>
      </c>
      <c r="G1445" s="5">
        <v>6.9610000000000002E-3</v>
      </c>
      <c r="H1445" s="5">
        <v>7.9768000000000006E-2</v>
      </c>
      <c r="I1445" s="5">
        <v>3.336E-3</v>
      </c>
      <c r="J1445" s="5">
        <v>0.467005</v>
      </c>
      <c r="K1445" s="5">
        <v>0.48737200000000003</v>
      </c>
      <c r="L1445" s="32" t="s">
        <v>15</v>
      </c>
      <c r="M1445" s="32" t="s">
        <v>15</v>
      </c>
      <c r="N1445" s="32" t="s">
        <v>15</v>
      </c>
      <c r="O1445" s="32" t="s">
        <v>15</v>
      </c>
      <c r="P1445" s="32" t="s">
        <v>15</v>
      </c>
      <c r="Q1445" s="32" t="s">
        <v>15</v>
      </c>
      <c r="R1445" s="32" t="s">
        <v>15</v>
      </c>
      <c r="S1445" s="32" t="s">
        <v>15</v>
      </c>
      <c r="T1445" s="6" t="s">
        <v>1559</v>
      </c>
      <c r="U1445" s="6" t="s">
        <v>17</v>
      </c>
    </row>
    <row r="1446" spans="1:21" s="42" customFormat="1" x14ac:dyDescent="0.2">
      <c r="A1446" s="4" t="s">
        <v>1560</v>
      </c>
      <c r="B1446" s="4" t="s">
        <v>95</v>
      </c>
      <c r="C1446" s="33" t="s">
        <v>60</v>
      </c>
      <c r="D1446" s="5">
        <v>0.58509999999999995</v>
      </c>
      <c r="E1446" s="5">
        <v>0.52054299999999998</v>
      </c>
      <c r="F1446" s="5">
        <v>3.0084E-2</v>
      </c>
      <c r="G1446" s="5">
        <v>5.5064000000000002E-2</v>
      </c>
      <c r="H1446" s="5">
        <v>0.41702299999999998</v>
      </c>
      <c r="I1446" s="5">
        <v>2.5645999999999999E-2</v>
      </c>
      <c r="J1446" s="5">
        <v>0.96269800000000005</v>
      </c>
      <c r="K1446" s="5">
        <v>0.39294200000000001</v>
      </c>
      <c r="L1446" s="32" t="s">
        <v>60</v>
      </c>
      <c r="M1446" s="32" t="s">
        <v>60</v>
      </c>
      <c r="N1446" s="32" t="s">
        <v>60</v>
      </c>
      <c r="O1446" s="32" t="s">
        <v>60</v>
      </c>
      <c r="P1446" s="32" t="s">
        <v>60</v>
      </c>
      <c r="Q1446" s="32" t="s">
        <v>60</v>
      </c>
      <c r="R1446" s="32" t="s">
        <v>60</v>
      </c>
      <c r="S1446" s="32" t="s">
        <v>15</v>
      </c>
      <c r="T1446" s="6" t="s">
        <v>1559</v>
      </c>
      <c r="U1446" s="6" t="s">
        <v>17</v>
      </c>
    </row>
    <row r="1447" spans="1:21" s="42" customFormat="1" x14ac:dyDescent="0.2">
      <c r="A1447" s="4" t="s">
        <v>1561</v>
      </c>
      <c r="B1447" s="4" t="s">
        <v>95</v>
      </c>
      <c r="C1447" s="33" t="s">
        <v>59</v>
      </c>
      <c r="D1447" s="5">
        <v>9.2750000000000003E-3</v>
      </c>
      <c r="E1447" s="5">
        <v>0.23869099999999999</v>
      </c>
      <c r="F1447" s="5">
        <v>2.9923000000000002E-2</v>
      </c>
      <c r="G1447" s="5">
        <v>1.9529000000000001E-2</v>
      </c>
      <c r="H1447" s="5">
        <v>0.20111100000000001</v>
      </c>
      <c r="I1447" s="5">
        <v>1.1305000000000001E-2</v>
      </c>
      <c r="J1447" s="5">
        <v>0.65043300000000004</v>
      </c>
      <c r="K1447" s="5">
        <v>0.455009</v>
      </c>
      <c r="L1447" s="32" t="s">
        <v>15</v>
      </c>
      <c r="M1447" s="32" t="s">
        <v>60</v>
      </c>
      <c r="N1447" s="32" t="s">
        <v>60</v>
      </c>
      <c r="O1447" s="32" t="s">
        <v>15</v>
      </c>
      <c r="P1447" s="32" t="s">
        <v>60</v>
      </c>
      <c r="Q1447" s="32" t="s">
        <v>15</v>
      </c>
      <c r="R1447" s="32" t="s">
        <v>60</v>
      </c>
      <c r="S1447" s="32" t="s">
        <v>15</v>
      </c>
      <c r="T1447" s="6" t="s">
        <v>1559</v>
      </c>
      <c r="U1447" s="6" t="s">
        <v>17</v>
      </c>
    </row>
    <row r="1448" spans="1:21" s="42" customFormat="1" x14ac:dyDescent="0.2">
      <c r="A1448" s="4" t="s">
        <v>1562</v>
      </c>
      <c r="B1448" s="4" t="s">
        <v>220</v>
      </c>
      <c r="C1448" s="33" t="s">
        <v>59</v>
      </c>
      <c r="D1448" s="5">
        <v>1.7989999999999999E-2</v>
      </c>
      <c r="E1448" s="5">
        <v>2.6429999999999999E-2</v>
      </c>
      <c r="F1448" s="5">
        <v>2.9805000000000002E-2</v>
      </c>
      <c r="G1448" s="5">
        <v>6.0210000000000003E-3</v>
      </c>
      <c r="H1448" s="5">
        <v>1.5247E-2</v>
      </c>
      <c r="I1448" s="5">
        <v>1.1800000000000001E-3</v>
      </c>
      <c r="J1448" s="5">
        <v>0.376668</v>
      </c>
      <c r="K1448" s="5">
        <v>0.48857299999999998</v>
      </c>
      <c r="L1448" s="32" t="s">
        <v>15</v>
      </c>
      <c r="M1448" s="32" t="s">
        <v>15</v>
      </c>
      <c r="N1448" s="32" t="s">
        <v>15</v>
      </c>
      <c r="O1448" s="32" t="s">
        <v>15</v>
      </c>
      <c r="P1448" s="32" t="s">
        <v>15</v>
      </c>
      <c r="Q1448" s="32" t="s">
        <v>15</v>
      </c>
      <c r="R1448" s="32" t="s">
        <v>15</v>
      </c>
      <c r="S1448" s="32" t="s">
        <v>15</v>
      </c>
      <c r="T1448" s="6" t="s">
        <v>1563</v>
      </c>
      <c r="U1448" s="6" t="s">
        <v>17</v>
      </c>
    </row>
    <row r="1449" spans="1:21" s="42" customFormat="1" x14ac:dyDescent="0.2">
      <c r="A1449" s="4" t="s">
        <v>1564</v>
      </c>
      <c r="B1449" s="4" t="s">
        <v>220</v>
      </c>
      <c r="C1449" s="33" t="s">
        <v>59</v>
      </c>
      <c r="D1449" s="5">
        <v>1.2959999999999999E-2</v>
      </c>
      <c r="E1449" s="5">
        <v>5.2513999999999998E-2</v>
      </c>
      <c r="F1449" s="5">
        <v>2.9772E-2</v>
      </c>
      <c r="G1449" s="5">
        <v>6.7990000000000004E-3</v>
      </c>
      <c r="H1449" s="5">
        <v>5.4470999999999999E-2</v>
      </c>
      <c r="I1449" s="5">
        <v>3.2820000000000002E-3</v>
      </c>
      <c r="J1449" s="5">
        <v>0.42165200000000003</v>
      </c>
      <c r="K1449" s="5">
        <v>0.486211</v>
      </c>
      <c r="L1449" s="32" t="s">
        <v>15</v>
      </c>
      <c r="M1449" s="32" t="s">
        <v>15</v>
      </c>
      <c r="N1449" s="32" t="s">
        <v>15</v>
      </c>
      <c r="O1449" s="32" t="s">
        <v>15</v>
      </c>
      <c r="P1449" s="32" t="s">
        <v>15</v>
      </c>
      <c r="Q1449" s="32" t="s">
        <v>15</v>
      </c>
      <c r="R1449" s="32" t="s">
        <v>15</v>
      </c>
      <c r="S1449" s="32" t="s">
        <v>15</v>
      </c>
      <c r="T1449" s="6" t="s">
        <v>1565</v>
      </c>
      <c r="U1449" s="6" t="s">
        <v>17</v>
      </c>
    </row>
    <row r="1450" spans="1:21" s="42" customFormat="1" x14ac:dyDescent="0.2">
      <c r="A1450" s="4" t="s">
        <v>1566</v>
      </c>
      <c r="B1450" s="4" t="s">
        <v>56</v>
      </c>
      <c r="C1450" s="33" t="s">
        <v>60</v>
      </c>
      <c r="D1450" s="5">
        <v>5.8310000000000001E-2</v>
      </c>
      <c r="E1450" s="5">
        <v>0.216031</v>
      </c>
      <c r="F1450" s="5">
        <v>2.9925E-2</v>
      </c>
      <c r="G1450" s="5">
        <v>2.2776000000000001E-2</v>
      </c>
      <c r="H1450" s="5">
        <v>0.20027900000000001</v>
      </c>
      <c r="I1450" s="5">
        <v>1.1908E-2</v>
      </c>
      <c r="J1450" s="5">
        <v>0.61324599999999996</v>
      </c>
      <c r="K1450" s="5">
        <v>0.44997199999999998</v>
      </c>
      <c r="L1450" s="32" t="s">
        <v>60</v>
      </c>
      <c r="M1450" s="32" t="s">
        <v>15</v>
      </c>
      <c r="N1450" s="32" t="s">
        <v>60</v>
      </c>
      <c r="O1450" s="32" t="s">
        <v>60</v>
      </c>
      <c r="P1450" s="32" t="s">
        <v>60</v>
      </c>
      <c r="Q1450" s="32" t="s">
        <v>15</v>
      </c>
      <c r="R1450" s="32" t="s">
        <v>60</v>
      </c>
      <c r="S1450" s="32" t="s">
        <v>15</v>
      </c>
      <c r="T1450" s="6" t="s">
        <v>1567</v>
      </c>
      <c r="U1450" s="6" t="s">
        <v>17</v>
      </c>
    </row>
    <row r="1451" spans="1:21" s="42" customFormat="1" x14ac:dyDescent="0.2">
      <c r="A1451" s="4" t="s">
        <v>1568</v>
      </c>
      <c r="B1451" s="4" t="s">
        <v>146</v>
      </c>
      <c r="C1451" s="33" t="s">
        <v>60</v>
      </c>
      <c r="D1451" s="5">
        <v>1.353E-2</v>
      </c>
      <c r="E1451" s="5">
        <v>0.17088400000000001</v>
      </c>
      <c r="F1451" s="5">
        <v>2.9812999999999999E-2</v>
      </c>
      <c r="G1451" s="5">
        <v>1.1667E-2</v>
      </c>
      <c r="H1451" s="5">
        <v>9.9416000000000004E-2</v>
      </c>
      <c r="I1451" s="5">
        <v>8.6119999999999999E-3</v>
      </c>
      <c r="J1451" s="5">
        <v>0.51100100000000004</v>
      </c>
      <c r="K1451" s="5">
        <v>0.48042699999999999</v>
      </c>
      <c r="L1451" s="32" t="s">
        <v>15</v>
      </c>
      <c r="M1451" s="32" t="s">
        <v>15</v>
      </c>
      <c r="N1451" s="32" t="s">
        <v>15</v>
      </c>
      <c r="O1451" s="32" t="s">
        <v>15</v>
      </c>
      <c r="P1451" s="32" t="s">
        <v>15</v>
      </c>
      <c r="Q1451" s="32" t="s">
        <v>15</v>
      </c>
      <c r="R1451" s="32" t="s">
        <v>15</v>
      </c>
      <c r="S1451" s="32" t="s">
        <v>15</v>
      </c>
      <c r="T1451" s="6" t="s">
        <v>1569</v>
      </c>
      <c r="U1451" s="6" t="s">
        <v>17</v>
      </c>
    </row>
    <row r="1452" spans="1:21" s="42" customFormat="1" x14ac:dyDescent="0.2">
      <c r="A1452" s="4" t="s">
        <v>1570</v>
      </c>
      <c r="B1452" s="4" t="s">
        <v>220</v>
      </c>
      <c r="C1452" s="33" t="s">
        <v>60</v>
      </c>
      <c r="D1452" s="5">
        <v>1.187E-2</v>
      </c>
      <c r="E1452" s="5">
        <v>6.2868999999999994E-2</v>
      </c>
      <c r="F1452" s="5">
        <v>2.9784000000000001E-2</v>
      </c>
      <c r="G1452" s="5">
        <v>7.2119999999999997E-3</v>
      </c>
      <c r="H1452" s="5">
        <v>5.0597999999999997E-2</v>
      </c>
      <c r="I1452" s="5">
        <v>3.0140000000000002E-3</v>
      </c>
      <c r="J1452" s="5">
        <v>0.44204700000000002</v>
      </c>
      <c r="K1452" s="5">
        <v>0.479161</v>
      </c>
      <c r="L1452" s="32" t="s">
        <v>15</v>
      </c>
      <c r="M1452" s="32" t="s">
        <v>15</v>
      </c>
      <c r="N1452" s="32" t="s">
        <v>15</v>
      </c>
      <c r="O1452" s="32" t="s">
        <v>15</v>
      </c>
      <c r="P1452" s="32" t="s">
        <v>15</v>
      </c>
      <c r="Q1452" s="32" t="s">
        <v>15</v>
      </c>
      <c r="R1452" s="32" t="s">
        <v>15</v>
      </c>
      <c r="S1452" s="32" t="s">
        <v>15</v>
      </c>
      <c r="T1452" s="6" t="s">
        <v>1569</v>
      </c>
      <c r="U1452" s="6" t="s">
        <v>17</v>
      </c>
    </row>
    <row r="1453" spans="1:21" s="42" customFormat="1" x14ac:dyDescent="0.2">
      <c r="A1453" s="4" t="s">
        <v>1571</v>
      </c>
      <c r="B1453" s="4" t="s">
        <v>56</v>
      </c>
      <c r="C1453" s="33" t="s">
        <v>59</v>
      </c>
      <c r="D1453" s="5">
        <v>1.047E-2</v>
      </c>
      <c r="E1453" s="5">
        <v>6.7271999999999998E-2</v>
      </c>
      <c r="F1453" s="5">
        <v>2.9846999999999999E-2</v>
      </c>
      <c r="G1453" s="5">
        <v>1.2192E-2</v>
      </c>
      <c r="H1453" s="5">
        <v>5.1409999999999997E-2</v>
      </c>
      <c r="I1453" s="5">
        <v>5.3340000000000002E-3</v>
      </c>
      <c r="J1453" s="5">
        <v>0.45079599999999997</v>
      </c>
      <c r="K1453" s="5">
        <v>0.47042400000000001</v>
      </c>
      <c r="L1453" s="32" t="s">
        <v>15</v>
      </c>
      <c r="M1453" s="32" t="s">
        <v>15</v>
      </c>
      <c r="N1453" s="32" t="s">
        <v>60</v>
      </c>
      <c r="O1453" s="32" t="s">
        <v>15</v>
      </c>
      <c r="P1453" s="32" t="s">
        <v>15</v>
      </c>
      <c r="Q1453" s="32" t="s">
        <v>15</v>
      </c>
      <c r="R1453" s="32" t="s">
        <v>15</v>
      </c>
      <c r="S1453" s="32" t="s">
        <v>15</v>
      </c>
      <c r="T1453" s="6" t="s">
        <v>1572</v>
      </c>
      <c r="U1453" s="6" t="s">
        <v>17</v>
      </c>
    </row>
    <row r="1454" spans="1:21" s="42" customFormat="1" x14ac:dyDescent="0.2">
      <c r="A1454" s="4" t="s">
        <v>1573</v>
      </c>
      <c r="B1454" s="4" t="s">
        <v>95</v>
      </c>
      <c r="C1454" s="33" t="s">
        <v>15</v>
      </c>
      <c r="D1454" s="5">
        <v>6.4000000000000003E-3</v>
      </c>
      <c r="E1454" s="5">
        <v>6.6410999999999998E-2</v>
      </c>
      <c r="F1454" s="5">
        <v>2.9881000000000001E-2</v>
      </c>
      <c r="G1454" s="5">
        <v>1.0199E-2</v>
      </c>
      <c r="H1454" s="5">
        <v>4.8304E-2</v>
      </c>
      <c r="I1454" s="5">
        <v>3.7009999999999999E-3</v>
      </c>
      <c r="J1454" s="5">
        <v>0.43712000000000001</v>
      </c>
      <c r="K1454" s="5">
        <v>0.47702299999999997</v>
      </c>
      <c r="L1454" s="32" t="s">
        <v>15</v>
      </c>
      <c r="M1454" s="32" t="s">
        <v>15</v>
      </c>
      <c r="N1454" s="32" t="s">
        <v>60</v>
      </c>
      <c r="O1454" s="32" t="s">
        <v>15</v>
      </c>
      <c r="P1454" s="32" t="s">
        <v>15</v>
      </c>
      <c r="Q1454" s="32" t="s">
        <v>15</v>
      </c>
      <c r="R1454" s="32" t="s">
        <v>15</v>
      </c>
      <c r="S1454" s="32" t="s">
        <v>15</v>
      </c>
      <c r="T1454" s="6" t="s">
        <v>1572</v>
      </c>
      <c r="U1454" s="6" t="s">
        <v>17</v>
      </c>
    </row>
    <row r="1455" spans="1:21" s="42" customFormat="1" x14ac:dyDescent="0.2">
      <c r="A1455" s="4" t="s">
        <v>1574</v>
      </c>
      <c r="B1455" s="4" t="s">
        <v>56</v>
      </c>
      <c r="C1455" s="33" t="s">
        <v>59</v>
      </c>
      <c r="D1455" s="5">
        <v>1.1860000000000001E-2</v>
      </c>
      <c r="E1455" s="5">
        <v>4.3013999999999997E-2</v>
      </c>
      <c r="F1455" s="5">
        <v>2.9877999999999998E-2</v>
      </c>
      <c r="G1455" s="5">
        <v>1.7808000000000001E-2</v>
      </c>
      <c r="H1455" s="5">
        <v>4.5144999999999998E-2</v>
      </c>
      <c r="I1455" s="5">
        <v>8.5660000000000007E-3</v>
      </c>
      <c r="J1455" s="5">
        <v>0.40061000000000002</v>
      </c>
      <c r="K1455" s="5">
        <v>0.46862500000000001</v>
      </c>
      <c r="L1455" s="32" t="s">
        <v>15</v>
      </c>
      <c r="M1455" s="32" t="s">
        <v>15</v>
      </c>
      <c r="N1455" s="32" t="s">
        <v>60</v>
      </c>
      <c r="O1455" s="32" t="s">
        <v>15</v>
      </c>
      <c r="P1455" s="32" t="s">
        <v>15</v>
      </c>
      <c r="Q1455" s="32" t="s">
        <v>15</v>
      </c>
      <c r="R1455" s="32" t="s">
        <v>15</v>
      </c>
      <c r="S1455" s="32" t="s">
        <v>15</v>
      </c>
      <c r="T1455" s="6" t="s">
        <v>1572</v>
      </c>
      <c r="U1455" s="6" t="s">
        <v>17</v>
      </c>
    </row>
    <row r="1456" spans="1:21" s="42" customFormat="1" x14ac:dyDescent="0.2">
      <c r="A1456" s="4" t="s">
        <v>1575</v>
      </c>
      <c r="B1456" s="4" t="s">
        <v>220</v>
      </c>
      <c r="C1456" s="33" t="s">
        <v>59</v>
      </c>
      <c r="D1456" s="5">
        <v>1.447E-2</v>
      </c>
      <c r="E1456" s="5">
        <v>8.4571999999999994E-2</v>
      </c>
      <c r="F1456" s="5">
        <v>2.9856000000000001E-2</v>
      </c>
      <c r="G1456" s="5">
        <v>1.0234999999999999E-2</v>
      </c>
      <c r="H1456" s="5">
        <v>6.4193E-2</v>
      </c>
      <c r="I1456" s="5">
        <v>6.1999999999999998E-3</v>
      </c>
      <c r="J1456" s="5">
        <v>0.46111400000000002</v>
      </c>
      <c r="K1456" s="5">
        <v>0.477327</v>
      </c>
      <c r="L1456" s="32" t="s">
        <v>15</v>
      </c>
      <c r="M1456" s="32" t="s">
        <v>15</v>
      </c>
      <c r="N1456" s="32" t="s">
        <v>60</v>
      </c>
      <c r="O1456" s="32" t="s">
        <v>15</v>
      </c>
      <c r="P1456" s="32" t="s">
        <v>15</v>
      </c>
      <c r="Q1456" s="32" t="s">
        <v>15</v>
      </c>
      <c r="R1456" s="32" t="s">
        <v>15</v>
      </c>
      <c r="S1456" s="32" t="s">
        <v>15</v>
      </c>
      <c r="T1456" s="6" t="s">
        <v>1572</v>
      </c>
      <c r="U1456" s="6" t="s">
        <v>17</v>
      </c>
    </row>
    <row r="1457" spans="1:21" s="42" customFormat="1" x14ac:dyDescent="0.2">
      <c r="A1457" s="4" t="s">
        <v>1576</v>
      </c>
      <c r="B1457" s="4" t="s">
        <v>56</v>
      </c>
      <c r="C1457" s="33" t="s">
        <v>59</v>
      </c>
      <c r="D1457" s="5">
        <v>6.6220000000000003E-3</v>
      </c>
      <c r="E1457" s="5">
        <v>0.100136</v>
      </c>
      <c r="F1457" s="5">
        <v>2.9840999999999999E-2</v>
      </c>
      <c r="G1457" s="5">
        <v>1.669E-2</v>
      </c>
      <c r="H1457" s="5">
        <v>9.8434999999999995E-2</v>
      </c>
      <c r="I1457" s="5">
        <v>7.2439999999999996E-3</v>
      </c>
      <c r="J1457" s="5">
        <v>0.47223399999999999</v>
      </c>
      <c r="K1457" s="5">
        <v>0.46673999999999999</v>
      </c>
      <c r="L1457" s="32" t="s">
        <v>15</v>
      </c>
      <c r="M1457" s="32" t="s">
        <v>15</v>
      </c>
      <c r="N1457" s="32" t="s">
        <v>15</v>
      </c>
      <c r="O1457" s="32" t="s">
        <v>15</v>
      </c>
      <c r="P1457" s="32" t="s">
        <v>15</v>
      </c>
      <c r="Q1457" s="32" t="s">
        <v>15</v>
      </c>
      <c r="R1457" s="32" t="s">
        <v>15</v>
      </c>
      <c r="S1457" s="32" t="s">
        <v>15</v>
      </c>
      <c r="T1457" s="6" t="s">
        <v>1572</v>
      </c>
      <c r="U1457" s="6" t="s">
        <v>17</v>
      </c>
    </row>
    <row r="1458" spans="1:21" s="42" customFormat="1" x14ac:dyDescent="0.2">
      <c r="A1458" s="4" t="s">
        <v>1577</v>
      </c>
      <c r="B1458" s="4" t="s">
        <v>56</v>
      </c>
      <c r="C1458" s="33" t="s">
        <v>59</v>
      </c>
      <c r="D1458" s="5">
        <v>1.141E-2</v>
      </c>
      <c r="E1458" s="5">
        <v>0.21690100000000001</v>
      </c>
      <c r="F1458" s="5">
        <v>2.9947999999999999E-2</v>
      </c>
      <c r="G1458" s="5">
        <v>2.8708999999999998E-2</v>
      </c>
      <c r="H1458" s="5">
        <v>0.20803199999999999</v>
      </c>
      <c r="I1458" s="5">
        <v>1.49E-2</v>
      </c>
      <c r="J1458" s="5">
        <v>0.32577899999999999</v>
      </c>
      <c r="K1458" s="5">
        <v>0.47096100000000002</v>
      </c>
      <c r="L1458" s="32" t="s">
        <v>15</v>
      </c>
      <c r="M1458" s="32" t="s">
        <v>15</v>
      </c>
      <c r="N1458" s="32" t="s">
        <v>60</v>
      </c>
      <c r="O1458" s="32" t="s">
        <v>60</v>
      </c>
      <c r="P1458" s="32" t="s">
        <v>60</v>
      </c>
      <c r="Q1458" s="32" t="s">
        <v>15</v>
      </c>
      <c r="R1458" s="32" t="s">
        <v>15</v>
      </c>
      <c r="S1458" s="32" t="s">
        <v>15</v>
      </c>
      <c r="T1458" s="6" t="s">
        <v>1572</v>
      </c>
      <c r="U1458" s="6" t="s">
        <v>17</v>
      </c>
    </row>
    <row r="1459" spans="1:21" s="42" customFormat="1" x14ac:dyDescent="0.2">
      <c r="A1459" s="4" t="s">
        <v>1578</v>
      </c>
      <c r="B1459" s="4" t="s">
        <v>95</v>
      </c>
      <c r="C1459" s="33" t="s">
        <v>60</v>
      </c>
      <c r="D1459" s="5">
        <v>0.2843</v>
      </c>
      <c r="E1459" s="5">
        <v>0.28465099999999999</v>
      </c>
      <c r="F1459" s="5">
        <v>2.9902999999999999E-2</v>
      </c>
      <c r="G1459" s="5">
        <v>4.4916999999999999E-2</v>
      </c>
      <c r="H1459" s="5">
        <v>0.2082</v>
      </c>
      <c r="I1459" s="5">
        <v>2.401E-2</v>
      </c>
      <c r="J1459" s="5">
        <v>0.70374599999999998</v>
      </c>
      <c r="K1459" s="5">
        <v>0.42258899999999999</v>
      </c>
      <c r="L1459" s="32" t="s">
        <v>60</v>
      </c>
      <c r="M1459" s="32" t="s">
        <v>60</v>
      </c>
      <c r="N1459" s="32" t="s">
        <v>60</v>
      </c>
      <c r="O1459" s="32" t="s">
        <v>60</v>
      </c>
      <c r="P1459" s="32" t="s">
        <v>60</v>
      </c>
      <c r="Q1459" s="32" t="s">
        <v>60</v>
      </c>
      <c r="R1459" s="32" t="s">
        <v>60</v>
      </c>
      <c r="S1459" s="32" t="s">
        <v>15</v>
      </c>
      <c r="T1459" s="6" t="s">
        <v>1579</v>
      </c>
      <c r="U1459" s="6" t="s">
        <v>17</v>
      </c>
    </row>
    <row r="1460" spans="1:21" s="42" customFormat="1" x14ac:dyDescent="0.2">
      <c r="A1460" s="4" t="s">
        <v>1580</v>
      </c>
      <c r="B1460" s="4" t="s">
        <v>220</v>
      </c>
      <c r="C1460" s="33" t="s">
        <v>60</v>
      </c>
      <c r="D1460" s="5">
        <v>0.10050000000000001</v>
      </c>
      <c r="E1460" s="5">
        <v>0.159055</v>
      </c>
      <c r="F1460" s="5">
        <v>2.9881999999999999E-2</v>
      </c>
      <c r="G1460" s="5">
        <v>1.0401000000000001E-2</v>
      </c>
      <c r="H1460" s="5">
        <v>8.8881000000000002E-2</v>
      </c>
      <c r="I1460" s="5">
        <v>6.6639999999999998E-3</v>
      </c>
      <c r="J1460" s="5">
        <v>0.49611499999999997</v>
      </c>
      <c r="K1460" s="5">
        <v>0.475302</v>
      </c>
      <c r="L1460" s="32" t="s">
        <v>60</v>
      </c>
      <c r="M1460" s="32" t="s">
        <v>15</v>
      </c>
      <c r="N1460" s="32" t="s">
        <v>60</v>
      </c>
      <c r="O1460" s="32" t="s">
        <v>15</v>
      </c>
      <c r="P1460" s="32" t="s">
        <v>15</v>
      </c>
      <c r="Q1460" s="32" t="s">
        <v>15</v>
      </c>
      <c r="R1460" s="32" t="s">
        <v>15</v>
      </c>
      <c r="S1460" s="32" t="s">
        <v>15</v>
      </c>
      <c r="T1460" s="6" t="s">
        <v>1579</v>
      </c>
      <c r="U1460" s="6" t="s">
        <v>17</v>
      </c>
    </row>
    <row r="1461" spans="1:21" s="42" customFormat="1" x14ac:dyDescent="0.2">
      <c r="A1461" s="4" t="s">
        <v>1581</v>
      </c>
      <c r="B1461" s="4" t="s">
        <v>95</v>
      </c>
      <c r="C1461" s="33" t="s">
        <v>59</v>
      </c>
      <c r="D1461" s="5">
        <v>1.502E-2</v>
      </c>
      <c r="E1461" s="5">
        <v>0.242058</v>
      </c>
      <c r="F1461" s="5">
        <v>2.9786E-2</v>
      </c>
      <c r="G1461" s="5">
        <v>1.2291E-2</v>
      </c>
      <c r="H1461" s="5">
        <v>0.139046</v>
      </c>
      <c r="I1461" s="5">
        <v>6.3810000000000004E-3</v>
      </c>
      <c r="J1461" s="5">
        <v>0.56991499999999995</v>
      </c>
      <c r="K1461" s="5">
        <v>0.47133700000000001</v>
      </c>
      <c r="L1461" s="32" t="s">
        <v>15</v>
      </c>
      <c r="M1461" s="32" t="s">
        <v>60</v>
      </c>
      <c r="N1461" s="32" t="s">
        <v>15</v>
      </c>
      <c r="O1461" s="32" t="s">
        <v>15</v>
      </c>
      <c r="P1461" s="32" t="s">
        <v>15</v>
      </c>
      <c r="Q1461" s="32" t="s">
        <v>15</v>
      </c>
      <c r="R1461" s="32" t="s">
        <v>60</v>
      </c>
      <c r="S1461" s="32" t="s">
        <v>15</v>
      </c>
      <c r="T1461" s="6" t="s">
        <v>1582</v>
      </c>
      <c r="U1461" s="6" t="s">
        <v>17</v>
      </c>
    </row>
    <row r="1462" spans="1:21" s="42" customFormat="1" x14ac:dyDescent="0.2">
      <c r="A1462" s="4" t="s">
        <v>1583</v>
      </c>
      <c r="B1462" s="4" t="s">
        <v>95</v>
      </c>
      <c r="C1462" s="33" t="s">
        <v>59</v>
      </c>
      <c r="D1462" s="5">
        <v>1.155E-2</v>
      </c>
      <c r="E1462" s="5">
        <v>0.287769</v>
      </c>
      <c r="F1462" s="5">
        <v>2.9822999999999999E-2</v>
      </c>
      <c r="G1462" s="5">
        <v>2.6841E-2</v>
      </c>
      <c r="H1462" s="5">
        <v>0.174179</v>
      </c>
      <c r="I1462" s="5">
        <v>1.2156999999999999E-2</v>
      </c>
      <c r="J1462" s="5">
        <v>0.67044599999999999</v>
      </c>
      <c r="K1462" s="5">
        <v>0.44422299999999998</v>
      </c>
      <c r="L1462" s="32" t="s">
        <v>15</v>
      </c>
      <c r="M1462" s="32" t="s">
        <v>60</v>
      </c>
      <c r="N1462" s="32" t="s">
        <v>15</v>
      </c>
      <c r="O1462" s="32" t="s">
        <v>60</v>
      </c>
      <c r="P1462" s="32" t="s">
        <v>15</v>
      </c>
      <c r="Q1462" s="32" t="s">
        <v>15</v>
      </c>
      <c r="R1462" s="32" t="s">
        <v>60</v>
      </c>
      <c r="S1462" s="32" t="s">
        <v>15</v>
      </c>
      <c r="T1462" s="6" t="s">
        <v>1582</v>
      </c>
      <c r="U1462" s="6" t="s">
        <v>17</v>
      </c>
    </row>
    <row r="1463" spans="1:21" s="42" customFormat="1" x14ac:dyDescent="0.2">
      <c r="A1463" s="4" t="s">
        <v>1584</v>
      </c>
      <c r="B1463" s="4" t="s">
        <v>95</v>
      </c>
      <c r="C1463" s="33" t="s">
        <v>59</v>
      </c>
      <c r="D1463" s="5">
        <v>1.319E-2</v>
      </c>
      <c r="E1463" s="5">
        <v>0.197269</v>
      </c>
      <c r="F1463" s="5">
        <v>2.9853000000000001E-2</v>
      </c>
      <c r="G1463" s="5">
        <v>1.9407000000000001E-2</v>
      </c>
      <c r="H1463" s="5">
        <v>0.124345</v>
      </c>
      <c r="I1463" s="5">
        <v>8.8509999999999995E-3</v>
      </c>
      <c r="J1463" s="5">
        <v>0.57830000000000004</v>
      </c>
      <c r="K1463" s="5">
        <v>0.45608300000000002</v>
      </c>
      <c r="L1463" s="32" t="s">
        <v>15</v>
      </c>
      <c r="M1463" s="32" t="s">
        <v>15</v>
      </c>
      <c r="N1463" s="32" t="s">
        <v>60</v>
      </c>
      <c r="O1463" s="32" t="s">
        <v>15</v>
      </c>
      <c r="P1463" s="32" t="s">
        <v>15</v>
      </c>
      <c r="Q1463" s="32" t="s">
        <v>15</v>
      </c>
      <c r="R1463" s="32" t="s">
        <v>60</v>
      </c>
      <c r="S1463" s="32" t="s">
        <v>15</v>
      </c>
      <c r="T1463" s="6" t="s">
        <v>1582</v>
      </c>
      <c r="U1463" s="6" t="s">
        <v>17</v>
      </c>
    </row>
    <row r="1464" spans="1:21" s="42" customFormat="1" x14ac:dyDescent="0.2">
      <c r="A1464" s="4" t="s">
        <v>1585</v>
      </c>
      <c r="B1464" s="4" t="s">
        <v>220</v>
      </c>
      <c r="C1464" s="33" t="s">
        <v>59</v>
      </c>
      <c r="D1464" s="5">
        <v>1.1679999999999999E-2</v>
      </c>
      <c r="E1464" s="5">
        <v>3.9806000000000001E-2</v>
      </c>
      <c r="F1464" s="5">
        <v>2.9947999999999999E-2</v>
      </c>
      <c r="G1464" s="5">
        <v>8.1189999999999995E-3</v>
      </c>
      <c r="H1464" s="5">
        <v>3.5527999999999997E-2</v>
      </c>
      <c r="I1464" s="5">
        <v>4.5139999999999998E-3</v>
      </c>
      <c r="J1464" s="5">
        <v>0.397621</v>
      </c>
      <c r="K1464" s="5">
        <v>0.48191699999999998</v>
      </c>
      <c r="L1464" s="32" t="s">
        <v>15</v>
      </c>
      <c r="M1464" s="32" t="s">
        <v>15</v>
      </c>
      <c r="N1464" s="32" t="s">
        <v>60</v>
      </c>
      <c r="O1464" s="32" t="s">
        <v>15</v>
      </c>
      <c r="P1464" s="32" t="s">
        <v>15</v>
      </c>
      <c r="Q1464" s="32" t="s">
        <v>15</v>
      </c>
      <c r="R1464" s="32" t="s">
        <v>15</v>
      </c>
      <c r="S1464" s="32" t="s">
        <v>15</v>
      </c>
      <c r="T1464" s="6" t="s">
        <v>1582</v>
      </c>
      <c r="U1464" s="6" t="s">
        <v>17</v>
      </c>
    </row>
    <row r="1465" spans="1:21" s="42" customFormat="1" x14ac:dyDescent="0.2">
      <c r="A1465" s="4" t="s">
        <v>1586</v>
      </c>
      <c r="B1465" s="4" t="s">
        <v>220</v>
      </c>
      <c r="C1465" s="33" t="s">
        <v>59</v>
      </c>
      <c r="D1465" s="5">
        <v>1.0619999999999999E-2</v>
      </c>
      <c r="E1465" s="5">
        <v>0.130194</v>
      </c>
      <c r="F1465" s="5">
        <v>2.9894E-2</v>
      </c>
      <c r="G1465" s="5">
        <v>1.3017000000000001E-2</v>
      </c>
      <c r="H1465" s="5">
        <v>0.101326</v>
      </c>
      <c r="I1465" s="5">
        <v>6.6439999999999997E-3</v>
      </c>
      <c r="J1465" s="5">
        <v>0.50726599999999999</v>
      </c>
      <c r="K1465" s="5">
        <v>0.47231099999999998</v>
      </c>
      <c r="L1465" s="32" t="s">
        <v>15</v>
      </c>
      <c r="M1465" s="32" t="s">
        <v>15</v>
      </c>
      <c r="N1465" s="32" t="s">
        <v>60</v>
      </c>
      <c r="O1465" s="32" t="s">
        <v>15</v>
      </c>
      <c r="P1465" s="32" t="s">
        <v>15</v>
      </c>
      <c r="Q1465" s="32" t="s">
        <v>15</v>
      </c>
      <c r="R1465" s="32" t="s">
        <v>15</v>
      </c>
      <c r="S1465" s="32" t="s">
        <v>15</v>
      </c>
      <c r="T1465" s="6" t="s">
        <v>1582</v>
      </c>
      <c r="U1465" s="6" t="s">
        <v>17</v>
      </c>
    </row>
    <row r="1466" spans="1:21" s="42" customFormat="1" x14ac:dyDescent="0.2">
      <c r="A1466" s="4" t="s">
        <v>1587</v>
      </c>
      <c r="B1466" s="4" t="s">
        <v>220</v>
      </c>
      <c r="C1466" s="33" t="s">
        <v>59</v>
      </c>
      <c r="D1466" s="5">
        <v>7.6959999999999997E-3</v>
      </c>
      <c r="E1466" s="5">
        <v>4.0211999999999998E-2</v>
      </c>
      <c r="F1466" s="5">
        <v>2.9864000000000002E-2</v>
      </c>
      <c r="G1466" s="5">
        <v>7.0759999999999998E-3</v>
      </c>
      <c r="H1466" s="5">
        <v>2.6919999999999999E-2</v>
      </c>
      <c r="I1466" s="5">
        <v>1.4189999999999999E-3</v>
      </c>
      <c r="J1466" s="5">
        <v>0.37066300000000002</v>
      </c>
      <c r="K1466" s="5">
        <v>0.48792099999999999</v>
      </c>
      <c r="L1466" s="32" t="s">
        <v>15</v>
      </c>
      <c r="M1466" s="32" t="s">
        <v>15</v>
      </c>
      <c r="N1466" s="32" t="s">
        <v>60</v>
      </c>
      <c r="O1466" s="32" t="s">
        <v>15</v>
      </c>
      <c r="P1466" s="32" t="s">
        <v>15</v>
      </c>
      <c r="Q1466" s="32" t="s">
        <v>15</v>
      </c>
      <c r="R1466" s="32" t="s">
        <v>15</v>
      </c>
      <c r="S1466" s="32" t="s">
        <v>15</v>
      </c>
      <c r="T1466" s="6" t="s">
        <v>1582</v>
      </c>
      <c r="U1466" s="6" t="s">
        <v>17</v>
      </c>
    </row>
    <row r="1467" spans="1:21" s="42" customFormat="1" x14ac:dyDescent="0.2">
      <c r="A1467" s="4" t="s">
        <v>1588</v>
      </c>
      <c r="B1467" s="4" t="s">
        <v>95</v>
      </c>
      <c r="C1467" s="33" t="s">
        <v>60</v>
      </c>
      <c r="D1467" s="5">
        <v>1.0410000000000001E-2</v>
      </c>
      <c r="E1467" s="5">
        <v>0.481711</v>
      </c>
      <c r="F1467" s="5">
        <v>2.9996999999999999E-2</v>
      </c>
      <c r="G1467" s="5">
        <v>3.7775999999999997E-2</v>
      </c>
      <c r="H1467" s="5">
        <v>0.35621599999999998</v>
      </c>
      <c r="I1467" s="5">
        <v>2.2194999999999999E-2</v>
      </c>
      <c r="J1467" s="5">
        <v>0.919686</v>
      </c>
      <c r="K1467" s="5">
        <v>0.420238</v>
      </c>
      <c r="L1467" s="32" t="s">
        <v>15</v>
      </c>
      <c r="M1467" s="32" t="s">
        <v>60</v>
      </c>
      <c r="N1467" s="32" t="s">
        <v>60</v>
      </c>
      <c r="O1467" s="32" t="s">
        <v>60</v>
      </c>
      <c r="P1467" s="32" t="s">
        <v>60</v>
      </c>
      <c r="Q1467" s="32" t="s">
        <v>60</v>
      </c>
      <c r="R1467" s="32" t="s">
        <v>60</v>
      </c>
      <c r="S1467" s="32" t="s">
        <v>15</v>
      </c>
      <c r="T1467" s="6" t="s">
        <v>1582</v>
      </c>
      <c r="U1467" s="6" t="s">
        <v>17</v>
      </c>
    </row>
    <row r="1468" spans="1:21" s="42" customFormat="1" x14ac:dyDescent="0.2">
      <c r="A1468" s="4" t="s">
        <v>1589</v>
      </c>
      <c r="B1468" s="4" t="s">
        <v>95</v>
      </c>
      <c r="C1468" s="33" t="s">
        <v>59</v>
      </c>
      <c r="D1468" s="5">
        <v>1.238E-2</v>
      </c>
      <c r="E1468" s="5">
        <v>0.28439199999999998</v>
      </c>
      <c r="F1468" s="5">
        <v>2.9840999999999999E-2</v>
      </c>
      <c r="G1468" s="5">
        <v>3.2561E-2</v>
      </c>
      <c r="H1468" s="5">
        <v>0.242675</v>
      </c>
      <c r="I1468" s="5">
        <v>1.5554999999999999E-2</v>
      </c>
      <c r="J1468" s="5">
        <v>0.69408800000000004</v>
      </c>
      <c r="K1468" s="5">
        <v>0.43625900000000001</v>
      </c>
      <c r="L1468" s="32" t="s">
        <v>15</v>
      </c>
      <c r="M1468" s="32" t="s">
        <v>60</v>
      </c>
      <c r="N1468" s="32" t="s">
        <v>15</v>
      </c>
      <c r="O1468" s="32" t="s">
        <v>60</v>
      </c>
      <c r="P1468" s="32" t="s">
        <v>60</v>
      </c>
      <c r="Q1468" s="32" t="s">
        <v>15</v>
      </c>
      <c r="R1468" s="32" t="s">
        <v>60</v>
      </c>
      <c r="S1468" s="32" t="s">
        <v>15</v>
      </c>
      <c r="T1468" s="6" t="s">
        <v>1582</v>
      </c>
      <c r="U1468" s="6" t="s">
        <v>17</v>
      </c>
    </row>
    <row r="1469" spans="1:21" s="42" customFormat="1" x14ac:dyDescent="0.2">
      <c r="A1469" s="4" t="s">
        <v>1590</v>
      </c>
      <c r="B1469" s="4" t="s">
        <v>220</v>
      </c>
      <c r="C1469" s="33" t="s">
        <v>59</v>
      </c>
      <c r="D1469" s="5">
        <v>7.4689999999999999E-3</v>
      </c>
      <c r="E1469" s="5">
        <v>4.8835000000000003E-2</v>
      </c>
      <c r="F1469" s="5">
        <v>2.9824E-2</v>
      </c>
      <c r="G1469" s="5">
        <v>2.5961999999999999E-2</v>
      </c>
      <c r="H1469" s="5">
        <v>3.2530999999999997E-2</v>
      </c>
      <c r="I1469" s="5">
        <v>1.3662000000000001E-2</v>
      </c>
      <c r="J1469" s="5">
        <v>0.38434800000000002</v>
      </c>
      <c r="K1469" s="5">
        <v>0.463254</v>
      </c>
      <c r="L1469" s="32" t="s">
        <v>15</v>
      </c>
      <c r="M1469" s="32" t="s">
        <v>15</v>
      </c>
      <c r="N1469" s="32" t="s">
        <v>15</v>
      </c>
      <c r="O1469" s="32" t="s">
        <v>60</v>
      </c>
      <c r="P1469" s="32" t="s">
        <v>15</v>
      </c>
      <c r="Q1469" s="32" t="s">
        <v>15</v>
      </c>
      <c r="R1469" s="32" t="s">
        <v>15</v>
      </c>
      <c r="S1469" s="32" t="s">
        <v>15</v>
      </c>
      <c r="T1469" s="6" t="s">
        <v>1591</v>
      </c>
      <c r="U1469" s="6" t="s">
        <v>17</v>
      </c>
    </row>
    <row r="1470" spans="1:21" s="42" customFormat="1" x14ac:dyDescent="0.2">
      <c r="A1470" s="4" t="s">
        <v>1592</v>
      </c>
      <c r="B1470" s="4" t="s">
        <v>95</v>
      </c>
      <c r="C1470" s="33" t="s">
        <v>60</v>
      </c>
      <c r="D1470" s="5">
        <v>1.2670000000000001E-2</v>
      </c>
      <c r="E1470" s="5">
        <v>0.121806</v>
      </c>
      <c r="F1470" s="5">
        <v>2.9843000000000001E-2</v>
      </c>
      <c r="G1470" s="5">
        <v>1.0939000000000001E-2</v>
      </c>
      <c r="H1470" s="5">
        <v>8.9526999999999995E-2</v>
      </c>
      <c r="I1470" s="5">
        <v>5.8910000000000004E-3</v>
      </c>
      <c r="J1470" s="5">
        <v>0.52194799999999997</v>
      </c>
      <c r="K1470" s="5">
        <v>0.47733500000000001</v>
      </c>
      <c r="L1470" s="32" t="s">
        <v>15</v>
      </c>
      <c r="M1470" s="32" t="s">
        <v>15</v>
      </c>
      <c r="N1470" s="32" t="s">
        <v>60</v>
      </c>
      <c r="O1470" s="32" t="s">
        <v>15</v>
      </c>
      <c r="P1470" s="32" t="s">
        <v>15</v>
      </c>
      <c r="Q1470" s="32" t="s">
        <v>15</v>
      </c>
      <c r="R1470" s="32" t="s">
        <v>60</v>
      </c>
      <c r="S1470" s="32" t="s">
        <v>15</v>
      </c>
      <c r="T1470" s="6" t="s">
        <v>1593</v>
      </c>
      <c r="U1470" s="6" t="s">
        <v>17</v>
      </c>
    </row>
    <row r="1471" spans="1:21" s="42" customFormat="1" x14ac:dyDescent="0.2">
      <c r="A1471" s="4" t="s">
        <v>1594</v>
      </c>
      <c r="B1471" s="4" t="s">
        <v>146</v>
      </c>
      <c r="C1471" s="33" t="s">
        <v>60</v>
      </c>
      <c r="D1471" s="5">
        <v>0.32290000000000002</v>
      </c>
      <c r="E1471" s="5">
        <v>0.34377799999999997</v>
      </c>
      <c r="F1471" s="5">
        <v>2.6748000000000001E-2</v>
      </c>
      <c r="G1471" s="5">
        <v>6.0797999999999998E-2</v>
      </c>
      <c r="H1471" s="5">
        <v>0.21376700000000001</v>
      </c>
      <c r="I1471" s="5">
        <v>3.5286999999999999E-2</v>
      </c>
      <c r="J1471" s="5">
        <v>0.75117</v>
      </c>
      <c r="K1471" s="5">
        <v>0.40733200000000003</v>
      </c>
      <c r="L1471" s="32" t="s">
        <v>60</v>
      </c>
      <c r="M1471" s="32" t="s">
        <v>60</v>
      </c>
      <c r="N1471" s="32" t="s">
        <v>15</v>
      </c>
      <c r="O1471" s="32" t="s">
        <v>60</v>
      </c>
      <c r="P1471" s="32" t="s">
        <v>60</v>
      </c>
      <c r="Q1471" s="32" t="s">
        <v>60</v>
      </c>
      <c r="R1471" s="32" t="s">
        <v>60</v>
      </c>
      <c r="S1471" s="32" t="s">
        <v>15</v>
      </c>
      <c r="T1471" s="6" t="s">
        <v>1593</v>
      </c>
      <c r="U1471" s="6" t="s">
        <v>17</v>
      </c>
    </row>
    <row r="1472" spans="1:21" s="42" customFormat="1" x14ac:dyDescent="0.2">
      <c r="A1472" s="4" t="s">
        <v>1595</v>
      </c>
      <c r="B1472" s="4" t="s">
        <v>220</v>
      </c>
      <c r="C1472" s="33" t="s">
        <v>60</v>
      </c>
      <c r="D1472" s="5">
        <v>1.9220000000000001E-2</v>
      </c>
      <c r="E1472" s="5">
        <v>0.16295999999999999</v>
      </c>
      <c r="F1472" s="5">
        <v>2.9918E-2</v>
      </c>
      <c r="G1472" s="5">
        <v>1.0695E-2</v>
      </c>
      <c r="H1472" s="5">
        <v>9.6865000000000007E-2</v>
      </c>
      <c r="I1472" s="5">
        <v>6.8510000000000003E-3</v>
      </c>
      <c r="J1472" s="5">
        <v>0.47619099999999998</v>
      </c>
      <c r="K1472" s="5">
        <v>0.48505700000000002</v>
      </c>
      <c r="L1472" s="32" t="s">
        <v>15</v>
      </c>
      <c r="M1472" s="32" t="s">
        <v>15</v>
      </c>
      <c r="N1472" s="32" t="s">
        <v>60</v>
      </c>
      <c r="O1472" s="32" t="s">
        <v>15</v>
      </c>
      <c r="P1472" s="32" t="s">
        <v>15</v>
      </c>
      <c r="Q1472" s="32" t="s">
        <v>15</v>
      </c>
      <c r="R1472" s="32" t="s">
        <v>15</v>
      </c>
      <c r="S1472" s="32" t="s">
        <v>15</v>
      </c>
      <c r="T1472" s="6" t="s">
        <v>1593</v>
      </c>
      <c r="U1472" s="6" t="s">
        <v>17</v>
      </c>
    </row>
    <row r="1473" spans="1:21" s="42" customFormat="1" x14ac:dyDescent="0.2">
      <c r="A1473" s="4" t="s">
        <v>1596</v>
      </c>
      <c r="B1473" s="4" t="s">
        <v>95</v>
      </c>
      <c r="C1473" s="33" t="s">
        <v>60</v>
      </c>
      <c r="D1473" s="5">
        <v>9.5010000000000008E-3</v>
      </c>
      <c r="E1473" s="5">
        <v>0.125363</v>
      </c>
      <c r="F1473" s="5">
        <v>2.9909000000000002E-2</v>
      </c>
      <c r="G1473" s="5">
        <v>1.3462E-2</v>
      </c>
      <c r="H1473" s="5">
        <v>9.7559000000000007E-2</v>
      </c>
      <c r="I1473" s="5">
        <v>6.5900000000000004E-3</v>
      </c>
      <c r="J1473" s="5">
        <v>0.50616700000000003</v>
      </c>
      <c r="K1473" s="5">
        <v>0.46882000000000001</v>
      </c>
      <c r="L1473" s="32" t="s">
        <v>15</v>
      </c>
      <c r="M1473" s="32" t="s">
        <v>15</v>
      </c>
      <c r="N1473" s="32" t="s">
        <v>60</v>
      </c>
      <c r="O1473" s="32" t="s">
        <v>15</v>
      </c>
      <c r="P1473" s="32" t="s">
        <v>15</v>
      </c>
      <c r="Q1473" s="32" t="s">
        <v>15</v>
      </c>
      <c r="R1473" s="32" t="s">
        <v>15</v>
      </c>
      <c r="S1473" s="32" t="s">
        <v>15</v>
      </c>
      <c r="T1473" s="6" t="s">
        <v>1593</v>
      </c>
      <c r="U1473" s="6" t="s">
        <v>17</v>
      </c>
    </row>
    <row r="1474" spans="1:21" s="42" customFormat="1" x14ac:dyDescent="0.2">
      <c r="A1474" s="4" t="s">
        <v>1597</v>
      </c>
      <c r="B1474" s="4" t="s">
        <v>220</v>
      </c>
      <c r="C1474" s="33" t="s">
        <v>60</v>
      </c>
      <c r="D1474" s="5">
        <v>5.306E-3</v>
      </c>
      <c r="E1474" s="5">
        <v>0.21046599999999999</v>
      </c>
      <c r="F1474" s="5">
        <v>2.988E-2</v>
      </c>
      <c r="G1474" s="5">
        <v>1.3322000000000001E-2</v>
      </c>
      <c r="H1474" s="5">
        <v>0.118364</v>
      </c>
      <c r="I1474" s="5">
        <v>1.0170999999999999E-2</v>
      </c>
      <c r="J1474" s="5">
        <v>0.54072500000000001</v>
      </c>
      <c r="K1474" s="5">
        <v>0.47955599999999998</v>
      </c>
      <c r="L1474" s="32" t="s">
        <v>15</v>
      </c>
      <c r="M1474" s="32" t="s">
        <v>15</v>
      </c>
      <c r="N1474" s="32" t="s">
        <v>60</v>
      </c>
      <c r="O1474" s="32" t="s">
        <v>15</v>
      </c>
      <c r="P1474" s="32" t="s">
        <v>15</v>
      </c>
      <c r="Q1474" s="32" t="s">
        <v>15</v>
      </c>
      <c r="R1474" s="32" t="s">
        <v>60</v>
      </c>
      <c r="S1474" s="32" t="s">
        <v>15</v>
      </c>
      <c r="T1474" s="6" t="s">
        <v>1593</v>
      </c>
      <c r="U1474" s="6" t="s">
        <v>17</v>
      </c>
    </row>
    <row r="1475" spans="1:21" s="42" customFormat="1" x14ac:dyDescent="0.2">
      <c r="A1475" s="4" t="s">
        <v>1598</v>
      </c>
      <c r="B1475" s="4" t="s">
        <v>220</v>
      </c>
      <c r="C1475" s="33" t="s">
        <v>60</v>
      </c>
      <c r="D1475" s="5">
        <v>7.7949999999999998E-3</v>
      </c>
      <c r="E1475" s="5">
        <v>9.4418000000000002E-2</v>
      </c>
      <c r="F1475" s="5">
        <v>2.9779E-2</v>
      </c>
      <c r="G1475" s="5">
        <v>1.2159E-2</v>
      </c>
      <c r="H1475" s="5">
        <v>6.0658999999999998E-2</v>
      </c>
      <c r="I1475" s="5">
        <v>1.1464E-2</v>
      </c>
      <c r="J1475" s="5">
        <v>0.28514899999999999</v>
      </c>
      <c r="K1475" s="5">
        <v>0.48962299999999997</v>
      </c>
      <c r="L1475" s="32" t="s">
        <v>15</v>
      </c>
      <c r="M1475" s="32" t="s">
        <v>15</v>
      </c>
      <c r="N1475" s="32" t="s">
        <v>15</v>
      </c>
      <c r="O1475" s="32" t="s">
        <v>15</v>
      </c>
      <c r="P1475" s="32" t="s">
        <v>15</v>
      </c>
      <c r="Q1475" s="32" t="s">
        <v>15</v>
      </c>
      <c r="R1475" s="32" t="s">
        <v>15</v>
      </c>
      <c r="S1475" s="32" t="s">
        <v>15</v>
      </c>
      <c r="T1475" s="6" t="s">
        <v>1593</v>
      </c>
      <c r="U1475" s="6" t="s">
        <v>17</v>
      </c>
    </row>
    <row r="1476" spans="1:21" s="42" customFormat="1" x14ac:dyDescent="0.2">
      <c r="A1476" s="4" t="s">
        <v>1599</v>
      </c>
      <c r="B1476" s="4" t="s">
        <v>56</v>
      </c>
      <c r="C1476" s="33" t="s">
        <v>60</v>
      </c>
      <c r="D1476" s="5">
        <v>8.7779999999999993E-3</v>
      </c>
      <c r="E1476" s="5">
        <v>0.17027300000000001</v>
      </c>
      <c r="F1476" s="5">
        <v>2.9815000000000001E-2</v>
      </c>
      <c r="G1476" s="5">
        <v>3.6076999999999998E-2</v>
      </c>
      <c r="H1476" s="5">
        <v>0.14483699999999999</v>
      </c>
      <c r="I1476" s="5">
        <v>1.8655999999999999E-2</v>
      </c>
      <c r="J1476" s="5">
        <v>0.51155300000000004</v>
      </c>
      <c r="K1476" s="5">
        <v>0.43924800000000003</v>
      </c>
      <c r="L1476" s="32" t="s">
        <v>15</v>
      </c>
      <c r="M1476" s="32" t="s">
        <v>15</v>
      </c>
      <c r="N1476" s="32" t="s">
        <v>15</v>
      </c>
      <c r="O1476" s="32" t="s">
        <v>60</v>
      </c>
      <c r="P1476" s="32" t="s">
        <v>15</v>
      </c>
      <c r="Q1476" s="32" t="s">
        <v>15</v>
      </c>
      <c r="R1476" s="32" t="s">
        <v>15</v>
      </c>
      <c r="S1476" s="32" t="s">
        <v>15</v>
      </c>
      <c r="T1476" s="6" t="s">
        <v>1593</v>
      </c>
      <c r="U1476" s="6" t="s">
        <v>17</v>
      </c>
    </row>
    <row r="1477" spans="1:21" s="42" customFormat="1" x14ac:dyDescent="0.2">
      <c r="A1477" s="4" t="s">
        <v>1600</v>
      </c>
      <c r="B1477" s="4" t="s">
        <v>56</v>
      </c>
      <c r="C1477" s="33" t="s">
        <v>60</v>
      </c>
      <c r="D1477" s="5">
        <v>0.20660000000000001</v>
      </c>
      <c r="E1477" s="5">
        <v>0.22000900000000001</v>
      </c>
      <c r="F1477" s="5">
        <v>3.0016000000000001E-2</v>
      </c>
      <c r="G1477" s="5">
        <v>2.4132000000000001E-2</v>
      </c>
      <c r="H1477" s="5">
        <v>0.18004800000000001</v>
      </c>
      <c r="I1477" s="5">
        <v>1.0662E-2</v>
      </c>
      <c r="J1477" s="5">
        <v>0.61192599999999997</v>
      </c>
      <c r="K1477" s="5">
        <v>0.44883499999999998</v>
      </c>
      <c r="L1477" s="32" t="s">
        <v>60</v>
      </c>
      <c r="M1477" s="32" t="s">
        <v>15</v>
      </c>
      <c r="N1477" s="32" t="s">
        <v>60</v>
      </c>
      <c r="O1477" s="32" t="s">
        <v>60</v>
      </c>
      <c r="P1477" s="32" t="s">
        <v>60</v>
      </c>
      <c r="Q1477" s="32" t="s">
        <v>15</v>
      </c>
      <c r="R1477" s="32" t="s">
        <v>60</v>
      </c>
      <c r="S1477" s="32" t="s">
        <v>15</v>
      </c>
      <c r="T1477" s="6" t="s">
        <v>1593</v>
      </c>
      <c r="U1477" s="6" t="s">
        <v>17</v>
      </c>
    </row>
    <row r="1478" spans="1:21" s="42" customFormat="1" x14ac:dyDescent="0.2">
      <c r="A1478" s="4" t="s">
        <v>1601</v>
      </c>
      <c r="B1478" s="4" t="s">
        <v>56</v>
      </c>
      <c r="C1478" s="33" t="s">
        <v>60</v>
      </c>
      <c r="D1478" s="5">
        <v>1.026E-2</v>
      </c>
      <c r="E1478" s="5">
        <v>8.8315000000000005E-2</v>
      </c>
      <c r="F1478" s="5">
        <v>2.9884999999999998E-2</v>
      </c>
      <c r="G1478" s="5">
        <v>9.6989999999999993E-3</v>
      </c>
      <c r="H1478" s="5">
        <v>5.8258999999999998E-2</v>
      </c>
      <c r="I1478" s="5">
        <v>5.1809999999999998E-3</v>
      </c>
      <c r="J1478" s="5">
        <v>0.41672399999999998</v>
      </c>
      <c r="K1478" s="5">
        <v>0.488755</v>
      </c>
      <c r="L1478" s="32" t="s">
        <v>15</v>
      </c>
      <c r="M1478" s="32" t="s">
        <v>15</v>
      </c>
      <c r="N1478" s="32" t="s">
        <v>60</v>
      </c>
      <c r="O1478" s="32" t="s">
        <v>15</v>
      </c>
      <c r="P1478" s="32" t="s">
        <v>15</v>
      </c>
      <c r="Q1478" s="32" t="s">
        <v>15</v>
      </c>
      <c r="R1478" s="32" t="s">
        <v>15</v>
      </c>
      <c r="S1478" s="32" t="s">
        <v>15</v>
      </c>
      <c r="T1478" s="6" t="s">
        <v>1593</v>
      </c>
      <c r="U1478" s="6" t="s">
        <v>17</v>
      </c>
    </row>
    <row r="1479" spans="1:21" s="42" customFormat="1" x14ac:dyDescent="0.2">
      <c r="A1479" s="4" t="s">
        <v>1602</v>
      </c>
      <c r="B1479" s="4" t="s">
        <v>95</v>
      </c>
      <c r="C1479" s="33" t="s">
        <v>60</v>
      </c>
      <c r="D1479" s="5">
        <v>7.5170000000000002E-3</v>
      </c>
      <c r="E1479" s="5">
        <v>0.15823300000000001</v>
      </c>
      <c r="F1479" s="5">
        <v>2.9902000000000001E-2</v>
      </c>
      <c r="G1479" s="5">
        <v>1.8046E-2</v>
      </c>
      <c r="H1479" s="5">
        <v>0.14179800000000001</v>
      </c>
      <c r="I1479" s="5">
        <v>8.5199999999999998E-3</v>
      </c>
      <c r="J1479" s="5">
        <v>0.54984599999999995</v>
      </c>
      <c r="K1479" s="5">
        <v>0.460476</v>
      </c>
      <c r="L1479" s="32" t="s">
        <v>15</v>
      </c>
      <c r="M1479" s="32" t="s">
        <v>15</v>
      </c>
      <c r="N1479" s="32" t="s">
        <v>60</v>
      </c>
      <c r="O1479" s="32" t="s">
        <v>15</v>
      </c>
      <c r="P1479" s="32" t="s">
        <v>15</v>
      </c>
      <c r="Q1479" s="32" t="s">
        <v>15</v>
      </c>
      <c r="R1479" s="32" t="s">
        <v>60</v>
      </c>
      <c r="S1479" s="32" t="s">
        <v>15</v>
      </c>
      <c r="T1479" s="6" t="s">
        <v>1593</v>
      </c>
      <c r="U1479" s="6" t="s">
        <v>17</v>
      </c>
    </row>
    <row r="1480" spans="1:21" s="42" customFormat="1" x14ac:dyDescent="0.2">
      <c r="A1480" s="4" t="s">
        <v>1603</v>
      </c>
      <c r="B1480" s="4" t="s">
        <v>997</v>
      </c>
      <c r="C1480" s="33" t="s">
        <v>60</v>
      </c>
      <c r="D1480" s="5">
        <v>0.41760000000000003</v>
      </c>
      <c r="E1480" s="5">
        <v>0.40565800000000002</v>
      </c>
      <c r="F1480" s="5">
        <v>3.0100999999999999E-2</v>
      </c>
      <c r="G1480" s="5">
        <v>4.0592000000000003E-2</v>
      </c>
      <c r="H1480" s="5">
        <v>0.32026500000000002</v>
      </c>
      <c r="I1480" s="5">
        <v>1.8530999999999999E-2</v>
      </c>
      <c r="J1480" s="5">
        <v>0.82548900000000003</v>
      </c>
      <c r="K1480" s="5">
        <v>0.41599999999999998</v>
      </c>
      <c r="L1480" s="32" t="s">
        <v>60</v>
      </c>
      <c r="M1480" s="32" t="s">
        <v>60</v>
      </c>
      <c r="N1480" s="32" t="s">
        <v>60</v>
      </c>
      <c r="O1480" s="32" t="s">
        <v>60</v>
      </c>
      <c r="P1480" s="32" t="s">
        <v>60</v>
      </c>
      <c r="Q1480" s="32" t="s">
        <v>15</v>
      </c>
      <c r="R1480" s="32" t="s">
        <v>60</v>
      </c>
      <c r="S1480" s="32" t="s">
        <v>15</v>
      </c>
      <c r="T1480" s="6" t="s">
        <v>1593</v>
      </c>
      <c r="U1480" s="6" t="s">
        <v>17</v>
      </c>
    </row>
    <row r="1481" spans="1:21" s="42" customFormat="1" x14ac:dyDescent="0.2">
      <c r="A1481" s="4" t="s">
        <v>1604</v>
      </c>
      <c r="B1481" s="4" t="s">
        <v>56</v>
      </c>
      <c r="C1481" s="33" t="s">
        <v>60</v>
      </c>
      <c r="D1481" s="5">
        <v>1.247E-2</v>
      </c>
      <c r="E1481" s="5">
        <v>7.3264999999999997E-2</v>
      </c>
      <c r="F1481" s="5">
        <v>2.9818000000000001E-2</v>
      </c>
      <c r="G1481" s="5">
        <v>1.3783E-2</v>
      </c>
      <c r="H1481" s="5">
        <v>4.1932999999999998E-2</v>
      </c>
      <c r="I1481" s="5">
        <v>1.4127000000000001E-2</v>
      </c>
      <c r="J1481" s="5">
        <v>0.33707799999999999</v>
      </c>
      <c r="K1481" s="5">
        <v>0.481271</v>
      </c>
      <c r="L1481" s="32" t="s">
        <v>15</v>
      </c>
      <c r="M1481" s="32" t="s">
        <v>15</v>
      </c>
      <c r="N1481" s="32" t="s">
        <v>15</v>
      </c>
      <c r="O1481" s="32" t="s">
        <v>15</v>
      </c>
      <c r="P1481" s="32" t="s">
        <v>15</v>
      </c>
      <c r="Q1481" s="32" t="s">
        <v>15</v>
      </c>
      <c r="R1481" s="32" t="s">
        <v>15</v>
      </c>
      <c r="S1481" s="32" t="s">
        <v>15</v>
      </c>
      <c r="T1481" s="6" t="s">
        <v>1593</v>
      </c>
      <c r="U1481" s="6" t="s">
        <v>17</v>
      </c>
    </row>
    <row r="1482" spans="1:21" s="42" customFormat="1" x14ac:dyDescent="0.2">
      <c r="A1482" s="4" t="s">
        <v>1605</v>
      </c>
      <c r="B1482" s="4" t="s">
        <v>95</v>
      </c>
      <c r="C1482" s="33" t="s">
        <v>60</v>
      </c>
      <c r="D1482" s="5">
        <v>1.196E-2</v>
      </c>
      <c r="E1482" s="5">
        <v>0.27263799999999999</v>
      </c>
      <c r="F1482" s="5">
        <v>2.9985999999999999E-2</v>
      </c>
      <c r="G1482" s="5">
        <v>2.4161999999999999E-2</v>
      </c>
      <c r="H1482" s="5">
        <v>0.166713</v>
      </c>
      <c r="I1482" s="5">
        <v>1.2614999999999999E-2</v>
      </c>
      <c r="J1482" s="5">
        <v>0.652061</v>
      </c>
      <c r="K1482" s="5">
        <v>0.45012200000000002</v>
      </c>
      <c r="L1482" s="32" t="s">
        <v>15</v>
      </c>
      <c r="M1482" s="32" t="s">
        <v>60</v>
      </c>
      <c r="N1482" s="32" t="s">
        <v>60</v>
      </c>
      <c r="O1482" s="32" t="s">
        <v>60</v>
      </c>
      <c r="P1482" s="32" t="s">
        <v>15</v>
      </c>
      <c r="Q1482" s="32" t="s">
        <v>15</v>
      </c>
      <c r="R1482" s="32" t="s">
        <v>60</v>
      </c>
      <c r="S1482" s="32" t="s">
        <v>15</v>
      </c>
      <c r="T1482" s="6" t="s">
        <v>1593</v>
      </c>
      <c r="U1482" s="6" t="s">
        <v>17</v>
      </c>
    </row>
    <row r="1483" spans="1:21" s="42" customFormat="1" x14ac:dyDescent="0.2">
      <c r="A1483" s="4" t="s">
        <v>1606</v>
      </c>
      <c r="B1483" s="4" t="s">
        <v>220</v>
      </c>
      <c r="C1483" s="33" t="s">
        <v>60</v>
      </c>
      <c r="D1483" s="5">
        <v>8.3920000000000002E-3</v>
      </c>
      <c r="E1483" s="5">
        <v>9.0482000000000007E-2</v>
      </c>
      <c r="F1483" s="5">
        <v>2.9852E-2</v>
      </c>
      <c r="G1483" s="5">
        <v>6.1729999999999997E-3</v>
      </c>
      <c r="H1483" s="5">
        <v>5.7578999999999998E-2</v>
      </c>
      <c r="I1483" s="5">
        <v>1.353E-3</v>
      </c>
      <c r="J1483" s="5">
        <v>0.41750100000000001</v>
      </c>
      <c r="K1483" s="5">
        <v>0.48771500000000001</v>
      </c>
      <c r="L1483" s="32" t="s">
        <v>15</v>
      </c>
      <c r="M1483" s="32" t="s">
        <v>15</v>
      </c>
      <c r="N1483" s="32" t="s">
        <v>60</v>
      </c>
      <c r="O1483" s="32" t="s">
        <v>15</v>
      </c>
      <c r="P1483" s="32" t="s">
        <v>15</v>
      </c>
      <c r="Q1483" s="32" t="s">
        <v>15</v>
      </c>
      <c r="R1483" s="32" t="s">
        <v>15</v>
      </c>
      <c r="S1483" s="32" t="s">
        <v>15</v>
      </c>
      <c r="T1483" s="6" t="s">
        <v>1593</v>
      </c>
      <c r="U1483" s="6" t="s">
        <v>17</v>
      </c>
    </row>
    <row r="1484" spans="1:21" s="42" customFormat="1" x14ac:dyDescent="0.2">
      <c r="A1484" s="4" t="s">
        <v>1607</v>
      </c>
      <c r="B1484" s="4" t="s">
        <v>220</v>
      </c>
      <c r="C1484" s="33" t="s">
        <v>60</v>
      </c>
      <c r="D1484" s="5">
        <v>9.1400000000000006E-3</v>
      </c>
      <c r="E1484" s="5">
        <v>0.16455500000000001</v>
      </c>
      <c r="F1484" s="5">
        <v>2.9871999999999999E-2</v>
      </c>
      <c r="G1484" s="5">
        <v>1.9238000000000002E-2</v>
      </c>
      <c r="H1484" s="5">
        <v>9.9336999999999995E-2</v>
      </c>
      <c r="I1484" s="5">
        <v>1.2038E-2</v>
      </c>
      <c r="J1484" s="5">
        <v>0.48670400000000003</v>
      </c>
      <c r="K1484" s="5">
        <v>0.49650899999999998</v>
      </c>
      <c r="L1484" s="32" t="s">
        <v>15</v>
      </c>
      <c r="M1484" s="32" t="s">
        <v>15</v>
      </c>
      <c r="N1484" s="32" t="s">
        <v>60</v>
      </c>
      <c r="O1484" s="32" t="s">
        <v>15</v>
      </c>
      <c r="P1484" s="32" t="s">
        <v>15</v>
      </c>
      <c r="Q1484" s="32" t="s">
        <v>15</v>
      </c>
      <c r="R1484" s="32" t="s">
        <v>15</v>
      </c>
      <c r="S1484" s="32" t="s">
        <v>15</v>
      </c>
      <c r="T1484" s="6" t="s">
        <v>1593</v>
      </c>
      <c r="U1484" s="6" t="s">
        <v>17</v>
      </c>
    </row>
    <row r="1485" spans="1:21" s="42" customFormat="1" x14ac:dyDescent="0.2">
      <c r="A1485" s="4" t="s">
        <v>1608</v>
      </c>
      <c r="B1485" s="4" t="s">
        <v>331</v>
      </c>
      <c r="C1485" s="33" t="s">
        <v>60</v>
      </c>
      <c r="D1485" s="5">
        <v>1.0290000000000001E-2</v>
      </c>
      <c r="E1485" s="5">
        <v>0.29074499999999998</v>
      </c>
      <c r="F1485" s="5">
        <v>2.9936999999999998E-2</v>
      </c>
      <c r="G1485" s="5">
        <v>2.4598999999999999E-2</v>
      </c>
      <c r="H1485" s="5">
        <v>0.18645300000000001</v>
      </c>
      <c r="I1485" s="5">
        <v>1.2197E-2</v>
      </c>
      <c r="J1485" s="5">
        <v>0.66044999999999998</v>
      </c>
      <c r="K1485" s="5">
        <v>0.44913399999999998</v>
      </c>
      <c r="L1485" s="32" t="s">
        <v>15</v>
      </c>
      <c r="M1485" s="32" t="s">
        <v>60</v>
      </c>
      <c r="N1485" s="32" t="s">
        <v>60</v>
      </c>
      <c r="O1485" s="32" t="s">
        <v>60</v>
      </c>
      <c r="P1485" s="32" t="s">
        <v>60</v>
      </c>
      <c r="Q1485" s="32" t="s">
        <v>15</v>
      </c>
      <c r="R1485" s="32" t="s">
        <v>60</v>
      </c>
      <c r="S1485" s="32" t="s">
        <v>15</v>
      </c>
      <c r="T1485" s="6" t="s">
        <v>1593</v>
      </c>
      <c r="U1485" s="6" t="s">
        <v>17</v>
      </c>
    </row>
    <row r="1486" spans="1:21" s="42" customFormat="1" x14ac:dyDescent="0.2">
      <c r="A1486" s="4" t="s">
        <v>1609</v>
      </c>
      <c r="B1486" s="4" t="s">
        <v>95</v>
      </c>
      <c r="C1486" s="33" t="s">
        <v>59</v>
      </c>
      <c r="D1486" s="5">
        <v>1.076E-2</v>
      </c>
      <c r="E1486" s="5">
        <v>0.15206600000000001</v>
      </c>
      <c r="F1486" s="5">
        <v>2.9895000000000001E-2</v>
      </c>
      <c r="G1486" s="5">
        <v>1.1899E-2</v>
      </c>
      <c r="H1486" s="5">
        <v>0.100143</v>
      </c>
      <c r="I1486" s="5">
        <v>8.3560000000000006E-3</v>
      </c>
      <c r="J1486" s="5">
        <v>0.52101299999999995</v>
      </c>
      <c r="K1486" s="5">
        <v>0.476412</v>
      </c>
      <c r="L1486" s="32" t="s">
        <v>15</v>
      </c>
      <c r="M1486" s="32" t="s">
        <v>15</v>
      </c>
      <c r="N1486" s="32" t="s">
        <v>60</v>
      </c>
      <c r="O1486" s="32" t="s">
        <v>15</v>
      </c>
      <c r="P1486" s="32" t="s">
        <v>15</v>
      </c>
      <c r="Q1486" s="32" t="s">
        <v>15</v>
      </c>
      <c r="R1486" s="32" t="s">
        <v>60</v>
      </c>
      <c r="S1486" s="32" t="s">
        <v>15</v>
      </c>
      <c r="T1486" s="6" t="s">
        <v>1593</v>
      </c>
      <c r="U1486" s="6" t="s">
        <v>17</v>
      </c>
    </row>
    <row r="1487" spans="1:21" s="42" customFormat="1" x14ac:dyDescent="0.2">
      <c r="A1487" s="4" t="s">
        <v>1610</v>
      </c>
      <c r="B1487" s="4" t="s">
        <v>146</v>
      </c>
      <c r="C1487" s="33" t="s">
        <v>60</v>
      </c>
      <c r="D1487" s="5">
        <v>1.0370000000000001E-2</v>
      </c>
      <c r="E1487" s="5">
        <v>0.12642500000000001</v>
      </c>
      <c r="F1487" s="5">
        <v>2.9905999999999999E-2</v>
      </c>
      <c r="G1487" s="5">
        <v>9.5820000000000002E-3</v>
      </c>
      <c r="H1487" s="5">
        <v>7.0418999999999995E-2</v>
      </c>
      <c r="I1487" s="5">
        <v>3.9950000000000003E-3</v>
      </c>
      <c r="J1487" s="5">
        <v>0.49467699999999998</v>
      </c>
      <c r="K1487" s="5">
        <v>0.47613</v>
      </c>
      <c r="L1487" s="32" t="s">
        <v>15</v>
      </c>
      <c r="M1487" s="32" t="s">
        <v>15</v>
      </c>
      <c r="N1487" s="32" t="s">
        <v>60</v>
      </c>
      <c r="O1487" s="32" t="s">
        <v>15</v>
      </c>
      <c r="P1487" s="32" t="s">
        <v>15</v>
      </c>
      <c r="Q1487" s="32" t="s">
        <v>15</v>
      </c>
      <c r="R1487" s="32" t="s">
        <v>15</v>
      </c>
      <c r="S1487" s="32" t="s">
        <v>15</v>
      </c>
      <c r="T1487" s="6" t="s">
        <v>1593</v>
      </c>
      <c r="U1487" s="6" t="s">
        <v>17</v>
      </c>
    </row>
    <row r="1488" spans="1:21" s="42" customFormat="1" x14ac:dyDescent="0.2">
      <c r="A1488" s="4" t="s">
        <v>1611</v>
      </c>
      <c r="B1488" s="4" t="s">
        <v>220</v>
      </c>
      <c r="C1488" s="33" t="s">
        <v>60</v>
      </c>
      <c r="D1488" s="5">
        <v>5.5449999999999999E-2</v>
      </c>
      <c r="E1488" s="5">
        <v>0.18936700000000001</v>
      </c>
      <c r="F1488" s="5">
        <v>2.9887E-2</v>
      </c>
      <c r="G1488" s="5">
        <v>1.7082E-2</v>
      </c>
      <c r="H1488" s="5">
        <v>0.13048399999999999</v>
      </c>
      <c r="I1488" s="5">
        <v>8.0700000000000008E-3</v>
      </c>
      <c r="J1488" s="5">
        <v>0.58531900000000003</v>
      </c>
      <c r="K1488" s="5">
        <v>0.459982</v>
      </c>
      <c r="L1488" s="32" t="s">
        <v>60</v>
      </c>
      <c r="M1488" s="32" t="s">
        <v>15</v>
      </c>
      <c r="N1488" s="32" t="s">
        <v>60</v>
      </c>
      <c r="O1488" s="32" t="s">
        <v>15</v>
      </c>
      <c r="P1488" s="32" t="s">
        <v>15</v>
      </c>
      <c r="Q1488" s="32" t="s">
        <v>15</v>
      </c>
      <c r="R1488" s="32" t="s">
        <v>60</v>
      </c>
      <c r="S1488" s="32" t="s">
        <v>15</v>
      </c>
      <c r="T1488" s="6" t="s">
        <v>1593</v>
      </c>
      <c r="U1488" s="6" t="s">
        <v>17</v>
      </c>
    </row>
    <row r="1489" spans="1:21" s="42" customFormat="1" x14ac:dyDescent="0.2">
      <c r="A1489" s="4" t="s">
        <v>1612</v>
      </c>
      <c r="B1489" s="4" t="s">
        <v>220</v>
      </c>
      <c r="C1489" s="33" t="s">
        <v>60</v>
      </c>
      <c r="D1489" s="5">
        <v>6.2950000000000002E-3</v>
      </c>
      <c r="E1489" s="5">
        <v>0.46988799999999997</v>
      </c>
      <c r="F1489" s="5">
        <v>3.0002000000000001E-2</v>
      </c>
      <c r="G1489" s="5">
        <v>3.6822000000000001E-2</v>
      </c>
      <c r="H1489" s="5">
        <v>0.33591599999999999</v>
      </c>
      <c r="I1489" s="5">
        <v>2.0177E-2</v>
      </c>
      <c r="J1489" s="5">
        <v>0.88508900000000001</v>
      </c>
      <c r="K1489" s="5">
        <v>0.42429800000000001</v>
      </c>
      <c r="L1489" s="32" t="s">
        <v>15</v>
      </c>
      <c r="M1489" s="32" t="s">
        <v>60</v>
      </c>
      <c r="N1489" s="32" t="s">
        <v>60</v>
      </c>
      <c r="O1489" s="32" t="s">
        <v>60</v>
      </c>
      <c r="P1489" s="32" t="s">
        <v>60</v>
      </c>
      <c r="Q1489" s="32" t="s">
        <v>60</v>
      </c>
      <c r="R1489" s="32" t="s">
        <v>60</v>
      </c>
      <c r="S1489" s="32" t="s">
        <v>15</v>
      </c>
      <c r="T1489" s="6" t="s">
        <v>1593</v>
      </c>
      <c r="U1489" s="6" t="s">
        <v>17</v>
      </c>
    </row>
    <row r="1490" spans="1:21" s="42" customFormat="1" x14ac:dyDescent="0.2">
      <c r="A1490" s="4" t="s">
        <v>1613</v>
      </c>
      <c r="B1490" s="4" t="s">
        <v>220</v>
      </c>
      <c r="C1490" s="33" t="s">
        <v>60</v>
      </c>
      <c r="D1490" s="5">
        <v>1.4460000000000001E-2</v>
      </c>
      <c r="E1490" s="5">
        <v>6.3263E-2</v>
      </c>
      <c r="F1490" s="5">
        <v>2.9843000000000001E-2</v>
      </c>
      <c r="G1490" s="5">
        <v>2.8291E-2</v>
      </c>
      <c r="H1490" s="5">
        <v>3.3113999999999998E-2</v>
      </c>
      <c r="I1490" s="5">
        <v>1.7129999999999999E-2</v>
      </c>
      <c r="J1490" s="5">
        <v>0.42699500000000001</v>
      </c>
      <c r="K1490" s="5">
        <v>0.46075899999999997</v>
      </c>
      <c r="L1490" s="32" t="s">
        <v>15</v>
      </c>
      <c r="M1490" s="32" t="s">
        <v>15</v>
      </c>
      <c r="N1490" s="32" t="s">
        <v>60</v>
      </c>
      <c r="O1490" s="32" t="s">
        <v>60</v>
      </c>
      <c r="P1490" s="32" t="s">
        <v>15</v>
      </c>
      <c r="Q1490" s="32" t="s">
        <v>15</v>
      </c>
      <c r="R1490" s="32" t="s">
        <v>15</v>
      </c>
      <c r="S1490" s="32" t="s">
        <v>15</v>
      </c>
      <c r="T1490" s="6" t="s">
        <v>1593</v>
      </c>
      <c r="U1490" s="6" t="s">
        <v>17</v>
      </c>
    </row>
    <row r="1491" spans="1:21" s="42" customFormat="1" x14ac:dyDescent="0.2">
      <c r="A1491" s="4" t="s">
        <v>1614</v>
      </c>
      <c r="B1491" s="4" t="s">
        <v>56</v>
      </c>
      <c r="C1491" s="33" t="s">
        <v>60</v>
      </c>
      <c r="D1491" s="5">
        <v>8.8430000000000002E-3</v>
      </c>
      <c r="E1491" s="5">
        <v>0.107408</v>
      </c>
      <c r="F1491" s="5">
        <v>2.9833999999999999E-2</v>
      </c>
      <c r="G1491" s="5">
        <v>1.363E-2</v>
      </c>
      <c r="H1491" s="5">
        <v>6.8435999999999997E-2</v>
      </c>
      <c r="I1491" s="5">
        <v>7.4070000000000004E-3</v>
      </c>
      <c r="J1491" s="5">
        <v>0.368898</v>
      </c>
      <c r="K1491" s="5">
        <v>0.47950599999999999</v>
      </c>
      <c r="L1491" s="32" t="s">
        <v>15</v>
      </c>
      <c r="M1491" s="32" t="s">
        <v>15</v>
      </c>
      <c r="N1491" s="32" t="s">
        <v>15</v>
      </c>
      <c r="O1491" s="32" t="s">
        <v>15</v>
      </c>
      <c r="P1491" s="32" t="s">
        <v>15</v>
      </c>
      <c r="Q1491" s="32" t="s">
        <v>15</v>
      </c>
      <c r="R1491" s="32" t="s">
        <v>15</v>
      </c>
      <c r="S1491" s="32" t="s">
        <v>15</v>
      </c>
      <c r="T1491" s="6" t="s">
        <v>1593</v>
      </c>
      <c r="U1491" s="6" t="s">
        <v>17</v>
      </c>
    </row>
    <row r="1492" spans="1:21" s="42" customFormat="1" x14ac:dyDescent="0.2">
      <c r="A1492" s="4" t="s">
        <v>1615</v>
      </c>
      <c r="B1492" s="4" t="s">
        <v>95</v>
      </c>
      <c r="C1492" s="33" t="s">
        <v>60</v>
      </c>
      <c r="D1492" s="5">
        <v>5.8910000000000004E-3</v>
      </c>
      <c r="E1492" s="5">
        <v>0.229626</v>
      </c>
      <c r="F1492" s="5">
        <v>2.9943000000000001E-2</v>
      </c>
      <c r="G1492" s="5">
        <v>1.9203000000000001E-2</v>
      </c>
      <c r="H1492" s="5">
        <v>0.14918999999999999</v>
      </c>
      <c r="I1492" s="5">
        <v>1.1054E-2</v>
      </c>
      <c r="J1492" s="5">
        <v>0.60785</v>
      </c>
      <c r="K1492" s="5">
        <v>0.45914500000000003</v>
      </c>
      <c r="L1492" s="32" t="s">
        <v>15</v>
      </c>
      <c r="M1492" s="32" t="s">
        <v>60</v>
      </c>
      <c r="N1492" s="32" t="s">
        <v>60</v>
      </c>
      <c r="O1492" s="32" t="s">
        <v>15</v>
      </c>
      <c r="P1492" s="32" t="s">
        <v>15</v>
      </c>
      <c r="Q1492" s="32" t="s">
        <v>15</v>
      </c>
      <c r="R1492" s="32" t="s">
        <v>60</v>
      </c>
      <c r="S1492" s="32" t="s">
        <v>15</v>
      </c>
      <c r="T1492" s="6" t="s">
        <v>1593</v>
      </c>
      <c r="U1492" s="6" t="s">
        <v>17</v>
      </c>
    </row>
    <row r="1493" spans="1:21" s="42" customFormat="1" x14ac:dyDescent="0.2">
      <c r="A1493" s="4" t="s">
        <v>1616</v>
      </c>
      <c r="B1493" s="4" t="s">
        <v>95</v>
      </c>
      <c r="C1493" s="33" t="s">
        <v>60</v>
      </c>
      <c r="D1493" s="5">
        <v>0</v>
      </c>
      <c r="E1493" s="5">
        <v>0.118117</v>
      </c>
      <c r="F1493" s="5">
        <v>2.9877999999999998E-2</v>
      </c>
      <c r="G1493" s="5">
        <v>1.0487E-2</v>
      </c>
      <c r="H1493" s="5">
        <v>8.7944999999999995E-2</v>
      </c>
      <c r="I1493" s="5">
        <v>5.6550000000000003E-3</v>
      </c>
      <c r="J1493" s="5">
        <v>0.50507100000000005</v>
      </c>
      <c r="K1493" s="5">
        <v>0.47640399999999999</v>
      </c>
      <c r="L1493" s="32" t="s">
        <v>15</v>
      </c>
      <c r="M1493" s="32" t="s">
        <v>15</v>
      </c>
      <c r="N1493" s="32" t="s">
        <v>60</v>
      </c>
      <c r="O1493" s="32" t="s">
        <v>15</v>
      </c>
      <c r="P1493" s="32" t="s">
        <v>15</v>
      </c>
      <c r="Q1493" s="32" t="s">
        <v>15</v>
      </c>
      <c r="R1493" s="32" t="s">
        <v>15</v>
      </c>
      <c r="S1493" s="32" t="s">
        <v>15</v>
      </c>
      <c r="T1493" s="6" t="s">
        <v>1593</v>
      </c>
      <c r="U1493" s="6" t="s">
        <v>17</v>
      </c>
    </row>
    <row r="1494" spans="1:21" s="42" customFormat="1" x14ac:dyDescent="0.2">
      <c r="A1494" s="4" t="s">
        <v>1617</v>
      </c>
      <c r="B1494" s="4" t="s">
        <v>95</v>
      </c>
      <c r="C1494" s="33" t="s">
        <v>60</v>
      </c>
      <c r="D1494" s="5">
        <v>0</v>
      </c>
      <c r="E1494" s="5">
        <v>0.154614</v>
      </c>
      <c r="F1494" s="5">
        <v>2.9891000000000001E-2</v>
      </c>
      <c r="G1494" s="5">
        <v>1.6084000000000001E-2</v>
      </c>
      <c r="H1494" s="5">
        <v>0.100715</v>
      </c>
      <c r="I1494" s="5">
        <v>8.2459999999999999E-3</v>
      </c>
      <c r="J1494" s="5">
        <v>0.52808500000000003</v>
      </c>
      <c r="K1494" s="5">
        <v>0.46644000000000002</v>
      </c>
      <c r="L1494" s="32" t="s">
        <v>15</v>
      </c>
      <c r="M1494" s="32" t="s">
        <v>15</v>
      </c>
      <c r="N1494" s="32" t="s">
        <v>60</v>
      </c>
      <c r="O1494" s="32" t="s">
        <v>15</v>
      </c>
      <c r="P1494" s="32" t="s">
        <v>15</v>
      </c>
      <c r="Q1494" s="32" t="s">
        <v>15</v>
      </c>
      <c r="R1494" s="32" t="s">
        <v>60</v>
      </c>
      <c r="S1494" s="32" t="s">
        <v>15</v>
      </c>
      <c r="T1494" s="6" t="s">
        <v>1593</v>
      </c>
      <c r="U1494" s="6" t="s">
        <v>17</v>
      </c>
    </row>
    <row r="1495" spans="1:21" s="42" customFormat="1" x14ac:dyDescent="0.2">
      <c r="A1495" s="4" t="s">
        <v>1618</v>
      </c>
      <c r="B1495" s="4" t="s">
        <v>956</v>
      </c>
      <c r="C1495" s="33" t="s">
        <v>60</v>
      </c>
      <c r="D1495" s="5">
        <v>0.45860000000000001</v>
      </c>
      <c r="E1495" s="5">
        <v>0.67783000000000004</v>
      </c>
      <c r="F1495" s="5">
        <v>3.0134000000000001E-2</v>
      </c>
      <c r="G1495" s="5">
        <v>9.0307999999999999E-2</v>
      </c>
      <c r="H1495" s="5">
        <v>0.57793600000000001</v>
      </c>
      <c r="I1495" s="5">
        <v>4.2556999999999998E-2</v>
      </c>
      <c r="J1495" s="5">
        <v>0.997977</v>
      </c>
      <c r="K1495" s="5">
        <v>0.34545399999999998</v>
      </c>
      <c r="L1495" s="32" t="s">
        <v>60</v>
      </c>
      <c r="M1495" s="32" t="s">
        <v>60</v>
      </c>
      <c r="N1495" s="32" t="s">
        <v>60</v>
      </c>
      <c r="O1495" s="32" t="s">
        <v>60</v>
      </c>
      <c r="P1495" s="32" t="s">
        <v>60</v>
      </c>
      <c r="Q1495" s="32" t="s">
        <v>60</v>
      </c>
      <c r="R1495" s="32" t="s">
        <v>60</v>
      </c>
      <c r="S1495" s="32" t="s">
        <v>15</v>
      </c>
      <c r="T1495" s="6" t="s">
        <v>1593</v>
      </c>
      <c r="U1495" s="6" t="s">
        <v>17</v>
      </c>
    </row>
    <row r="1496" spans="1:21" s="42" customFormat="1" x14ac:dyDescent="0.2">
      <c r="A1496" s="4" t="s">
        <v>1619</v>
      </c>
      <c r="B1496" s="4" t="s">
        <v>95</v>
      </c>
      <c r="C1496" s="33" t="s">
        <v>60</v>
      </c>
      <c r="D1496" s="5">
        <v>9.8160000000000001E-3</v>
      </c>
      <c r="E1496" s="5">
        <v>6.5930000000000002E-2</v>
      </c>
      <c r="F1496" s="5">
        <v>2.9884000000000001E-2</v>
      </c>
      <c r="G1496" s="5">
        <v>8.0739999999999996E-3</v>
      </c>
      <c r="H1496" s="5">
        <v>4.6358000000000003E-2</v>
      </c>
      <c r="I1496" s="5">
        <v>4.0870000000000004E-3</v>
      </c>
      <c r="J1496" s="5">
        <v>0.37800400000000001</v>
      </c>
      <c r="K1496" s="5">
        <v>0.48951099999999997</v>
      </c>
      <c r="L1496" s="32" t="s">
        <v>15</v>
      </c>
      <c r="M1496" s="32" t="s">
        <v>15</v>
      </c>
      <c r="N1496" s="32" t="s">
        <v>60</v>
      </c>
      <c r="O1496" s="32" t="s">
        <v>15</v>
      </c>
      <c r="P1496" s="32" t="s">
        <v>15</v>
      </c>
      <c r="Q1496" s="32" t="s">
        <v>15</v>
      </c>
      <c r="R1496" s="32" t="s">
        <v>15</v>
      </c>
      <c r="S1496" s="32" t="s">
        <v>15</v>
      </c>
      <c r="T1496" s="6" t="s">
        <v>1593</v>
      </c>
      <c r="U1496" s="6" t="s">
        <v>17</v>
      </c>
    </row>
    <row r="1497" spans="1:21" s="42" customFormat="1" x14ac:dyDescent="0.2">
      <c r="A1497" s="4" t="s">
        <v>1620</v>
      </c>
      <c r="B1497" s="4" t="s">
        <v>1621</v>
      </c>
      <c r="C1497" s="33" t="s">
        <v>60</v>
      </c>
      <c r="D1497" s="5">
        <v>1.3650000000000001E-2</v>
      </c>
      <c r="E1497" s="5">
        <v>4.3430999999999997E-2</v>
      </c>
      <c r="F1497" s="5">
        <v>2.9855E-2</v>
      </c>
      <c r="G1497" s="5">
        <v>9.3130000000000001E-3</v>
      </c>
      <c r="H1497" s="5">
        <v>3.5949000000000002E-2</v>
      </c>
      <c r="I1497" s="5">
        <v>4.4000000000000003E-3</v>
      </c>
      <c r="J1497" s="5">
        <v>0.41667700000000002</v>
      </c>
      <c r="K1497" s="5">
        <v>0.47795599999999999</v>
      </c>
      <c r="L1497" s="32" t="s">
        <v>15</v>
      </c>
      <c r="M1497" s="32" t="s">
        <v>15</v>
      </c>
      <c r="N1497" s="32" t="s">
        <v>60</v>
      </c>
      <c r="O1497" s="32" t="s">
        <v>15</v>
      </c>
      <c r="P1497" s="32" t="s">
        <v>15</v>
      </c>
      <c r="Q1497" s="32" t="s">
        <v>15</v>
      </c>
      <c r="R1497" s="32" t="s">
        <v>15</v>
      </c>
      <c r="S1497" s="32" t="s">
        <v>15</v>
      </c>
      <c r="T1497" s="6" t="s">
        <v>1593</v>
      </c>
      <c r="U1497" s="6" t="s">
        <v>17</v>
      </c>
    </row>
    <row r="1498" spans="1:21" s="42" customFormat="1" x14ac:dyDescent="0.2">
      <c r="A1498" s="4" t="s">
        <v>1622</v>
      </c>
      <c r="B1498" s="4" t="s">
        <v>95</v>
      </c>
      <c r="C1498" s="33" t="s">
        <v>59</v>
      </c>
      <c r="D1498" s="5">
        <v>0</v>
      </c>
      <c r="E1498" s="5">
        <v>9.9534999999999998E-2</v>
      </c>
      <c r="F1498" s="5">
        <v>2.9915000000000001E-2</v>
      </c>
      <c r="G1498" s="5">
        <v>1.8853000000000002E-2</v>
      </c>
      <c r="H1498" s="5">
        <v>8.9286000000000004E-2</v>
      </c>
      <c r="I1498" s="5">
        <v>7.5570000000000003E-3</v>
      </c>
      <c r="J1498" s="5">
        <v>0.42698799999999998</v>
      </c>
      <c r="K1498" s="5">
        <v>0.46631600000000001</v>
      </c>
      <c r="L1498" s="32" t="s">
        <v>15</v>
      </c>
      <c r="M1498" s="32" t="s">
        <v>15</v>
      </c>
      <c r="N1498" s="32" t="s">
        <v>60</v>
      </c>
      <c r="O1498" s="32" t="s">
        <v>15</v>
      </c>
      <c r="P1498" s="32" t="s">
        <v>15</v>
      </c>
      <c r="Q1498" s="32" t="s">
        <v>15</v>
      </c>
      <c r="R1498" s="32" t="s">
        <v>15</v>
      </c>
      <c r="S1498" s="32" t="s">
        <v>15</v>
      </c>
      <c r="T1498" s="6" t="s">
        <v>1593</v>
      </c>
      <c r="U1498" s="6" t="s">
        <v>17</v>
      </c>
    </row>
    <row r="1499" spans="1:21" s="42" customFormat="1" x14ac:dyDescent="0.2">
      <c r="A1499" s="4" t="s">
        <v>1623</v>
      </c>
      <c r="B1499" s="4" t="s">
        <v>56</v>
      </c>
      <c r="C1499" s="33" t="s">
        <v>60</v>
      </c>
      <c r="D1499" s="5">
        <v>1.1050000000000001E-2</v>
      </c>
      <c r="E1499" s="5">
        <v>0.111008</v>
      </c>
      <c r="F1499" s="5">
        <v>2.9814E-2</v>
      </c>
      <c r="G1499" s="5">
        <v>1.3854999999999999E-2</v>
      </c>
      <c r="H1499" s="5">
        <v>8.9459999999999998E-2</v>
      </c>
      <c r="I1499" s="5">
        <v>9.4249999999999994E-3</v>
      </c>
      <c r="J1499" s="5">
        <v>0.257326</v>
      </c>
      <c r="K1499" s="5">
        <v>0.50816499999999998</v>
      </c>
      <c r="L1499" s="32" t="s">
        <v>15</v>
      </c>
      <c r="M1499" s="32" t="s">
        <v>15</v>
      </c>
      <c r="N1499" s="32" t="s">
        <v>15</v>
      </c>
      <c r="O1499" s="32" t="s">
        <v>15</v>
      </c>
      <c r="P1499" s="32" t="s">
        <v>15</v>
      </c>
      <c r="Q1499" s="32" t="s">
        <v>15</v>
      </c>
      <c r="R1499" s="32" t="s">
        <v>15</v>
      </c>
      <c r="S1499" s="32" t="s">
        <v>60</v>
      </c>
      <c r="T1499" s="6" t="s">
        <v>1593</v>
      </c>
      <c r="U1499" s="6" t="s">
        <v>17</v>
      </c>
    </row>
    <row r="1500" spans="1:21" s="42" customFormat="1" x14ac:dyDescent="0.2">
      <c r="A1500" s="4" t="s">
        <v>1624</v>
      </c>
      <c r="B1500" s="4" t="s">
        <v>56</v>
      </c>
      <c r="C1500" s="33" t="s">
        <v>59</v>
      </c>
      <c r="D1500" s="5">
        <v>1.12E-2</v>
      </c>
      <c r="E1500" s="5">
        <v>6.5157999999999994E-2</v>
      </c>
      <c r="F1500" s="5">
        <v>2.9897E-2</v>
      </c>
      <c r="G1500" s="5">
        <v>8.0990000000000003E-3</v>
      </c>
      <c r="H1500" s="5">
        <v>4.1842999999999998E-2</v>
      </c>
      <c r="I1500" s="5">
        <v>5.8120000000000003E-3</v>
      </c>
      <c r="J1500" s="5">
        <v>0.35957699999999998</v>
      </c>
      <c r="K1500" s="5">
        <v>0.49120200000000003</v>
      </c>
      <c r="L1500" s="32" t="s">
        <v>15</v>
      </c>
      <c r="M1500" s="32" t="s">
        <v>15</v>
      </c>
      <c r="N1500" s="32" t="s">
        <v>60</v>
      </c>
      <c r="O1500" s="32" t="s">
        <v>15</v>
      </c>
      <c r="P1500" s="32" t="s">
        <v>15</v>
      </c>
      <c r="Q1500" s="32" t="s">
        <v>15</v>
      </c>
      <c r="R1500" s="32" t="s">
        <v>15</v>
      </c>
      <c r="S1500" s="32" t="s">
        <v>15</v>
      </c>
      <c r="T1500" s="6" t="s">
        <v>1593</v>
      </c>
      <c r="U1500" s="6" t="s">
        <v>17</v>
      </c>
    </row>
    <row r="1501" spans="1:21" s="42" customFormat="1" x14ac:dyDescent="0.2">
      <c r="A1501" s="4" t="s">
        <v>1625</v>
      </c>
      <c r="B1501" s="4" t="s">
        <v>220</v>
      </c>
      <c r="C1501" s="33" t="s">
        <v>60</v>
      </c>
      <c r="D1501" s="5">
        <v>1.405E-2</v>
      </c>
      <c r="E1501" s="5">
        <v>0.23627799999999999</v>
      </c>
      <c r="F1501" s="5">
        <v>2.9506999999999999E-2</v>
      </c>
      <c r="G1501" s="5">
        <v>2.2442E-2</v>
      </c>
      <c r="H1501" s="5">
        <v>0.136184</v>
      </c>
      <c r="I1501" s="5">
        <v>1.2302E-2</v>
      </c>
      <c r="J1501" s="5">
        <v>0.52290000000000003</v>
      </c>
      <c r="K1501" s="5">
        <v>0.46260099999999998</v>
      </c>
      <c r="L1501" s="32" t="s">
        <v>15</v>
      </c>
      <c r="M1501" s="32" t="s">
        <v>60</v>
      </c>
      <c r="N1501" s="32" t="s">
        <v>15</v>
      </c>
      <c r="O1501" s="32" t="s">
        <v>60</v>
      </c>
      <c r="P1501" s="32" t="s">
        <v>15</v>
      </c>
      <c r="Q1501" s="32" t="s">
        <v>15</v>
      </c>
      <c r="R1501" s="32" t="s">
        <v>60</v>
      </c>
      <c r="S1501" s="32" t="s">
        <v>15</v>
      </c>
      <c r="T1501" s="6" t="s">
        <v>1593</v>
      </c>
      <c r="U1501" s="6" t="s">
        <v>17</v>
      </c>
    </row>
    <row r="1502" spans="1:21" s="42" customFormat="1" x14ac:dyDescent="0.2">
      <c r="A1502" s="4" t="s">
        <v>1626</v>
      </c>
      <c r="B1502" s="4" t="s">
        <v>220</v>
      </c>
      <c r="C1502" s="33" t="s">
        <v>60</v>
      </c>
      <c r="D1502" s="5">
        <v>1.5610000000000001E-2</v>
      </c>
      <c r="E1502" s="5">
        <v>5.1289000000000001E-2</v>
      </c>
      <c r="F1502" s="5">
        <v>2.9811000000000001E-2</v>
      </c>
      <c r="G1502" s="5">
        <v>7.0270000000000003E-3</v>
      </c>
      <c r="H1502" s="5">
        <v>5.1034000000000003E-2</v>
      </c>
      <c r="I1502" s="5">
        <v>4.8869999999999999E-3</v>
      </c>
      <c r="J1502" s="5">
        <v>0.33895700000000001</v>
      </c>
      <c r="K1502" s="5">
        <v>0.492925</v>
      </c>
      <c r="L1502" s="32" t="s">
        <v>15</v>
      </c>
      <c r="M1502" s="32" t="s">
        <v>15</v>
      </c>
      <c r="N1502" s="32" t="s">
        <v>15</v>
      </c>
      <c r="O1502" s="32" t="s">
        <v>15</v>
      </c>
      <c r="P1502" s="32" t="s">
        <v>15</v>
      </c>
      <c r="Q1502" s="32" t="s">
        <v>15</v>
      </c>
      <c r="R1502" s="32" t="s">
        <v>15</v>
      </c>
      <c r="S1502" s="32" t="s">
        <v>15</v>
      </c>
      <c r="T1502" s="6" t="s">
        <v>1593</v>
      </c>
      <c r="U1502" s="6" t="s">
        <v>17</v>
      </c>
    </row>
    <row r="1503" spans="1:21" s="42" customFormat="1" x14ac:dyDescent="0.2">
      <c r="A1503" s="4" t="s">
        <v>1627</v>
      </c>
      <c r="B1503" s="4" t="s">
        <v>56</v>
      </c>
      <c r="C1503" s="33" t="s">
        <v>60</v>
      </c>
      <c r="D1503" s="5">
        <v>0.125</v>
      </c>
      <c r="E1503" s="5">
        <v>8.9276999999999995E-2</v>
      </c>
      <c r="F1503" s="5">
        <v>2.9888999999999999E-2</v>
      </c>
      <c r="G1503" s="5">
        <v>3.6956999999999997E-2</v>
      </c>
      <c r="H1503" s="5">
        <v>6.4687999999999996E-2</v>
      </c>
      <c r="I1503" s="5">
        <v>1.9948E-2</v>
      </c>
      <c r="J1503" s="5">
        <v>0.45155600000000001</v>
      </c>
      <c r="K1503" s="5">
        <v>0.44698399999999999</v>
      </c>
      <c r="L1503" s="32" t="s">
        <v>60</v>
      </c>
      <c r="M1503" s="32" t="s">
        <v>15</v>
      </c>
      <c r="N1503" s="32" t="s">
        <v>60</v>
      </c>
      <c r="O1503" s="32" t="s">
        <v>60</v>
      </c>
      <c r="P1503" s="32" t="s">
        <v>15</v>
      </c>
      <c r="Q1503" s="32" t="s">
        <v>60</v>
      </c>
      <c r="R1503" s="32" t="s">
        <v>15</v>
      </c>
      <c r="S1503" s="32" t="s">
        <v>15</v>
      </c>
      <c r="T1503" s="6" t="s">
        <v>1593</v>
      </c>
      <c r="U1503" s="6" t="s">
        <v>17</v>
      </c>
    </row>
    <row r="1504" spans="1:21" s="42" customFormat="1" x14ac:dyDescent="0.2">
      <c r="A1504" s="4" t="s">
        <v>1628</v>
      </c>
      <c r="B1504" s="4" t="s">
        <v>997</v>
      </c>
      <c r="C1504" s="33" t="s">
        <v>60</v>
      </c>
      <c r="D1504" s="5">
        <v>5.9459999999999999E-3</v>
      </c>
      <c r="E1504" s="5">
        <v>5.5038999999999998E-2</v>
      </c>
      <c r="F1504" s="5">
        <v>2.9849000000000001E-2</v>
      </c>
      <c r="G1504" s="5">
        <v>9.0860000000000003E-3</v>
      </c>
      <c r="H1504" s="5">
        <v>4.3304000000000002E-2</v>
      </c>
      <c r="I1504" s="5">
        <v>4.8430000000000001E-3</v>
      </c>
      <c r="J1504" s="5">
        <v>0.31309599999999999</v>
      </c>
      <c r="K1504" s="5">
        <v>0.48649100000000001</v>
      </c>
      <c r="L1504" s="32" t="s">
        <v>15</v>
      </c>
      <c r="M1504" s="32" t="s">
        <v>15</v>
      </c>
      <c r="N1504" s="32" t="s">
        <v>60</v>
      </c>
      <c r="O1504" s="32" t="s">
        <v>15</v>
      </c>
      <c r="P1504" s="32" t="s">
        <v>15</v>
      </c>
      <c r="Q1504" s="32" t="s">
        <v>15</v>
      </c>
      <c r="R1504" s="32" t="s">
        <v>15</v>
      </c>
      <c r="S1504" s="32" t="s">
        <v>15</v>
      </c>
      <c r="T1504" s="6" t="s">
        <v>1593</v>
      </c>
      <c r="U1504" s="6" t="s">
        <v>17</v>
      </c>
    </row>
    <row r="1505" spans="1:21" s="42" customFormat="1" x14ac:dyDescent="0.2">
      <c r="A1505" s="4" t="s">
        <v>1629</v>
      </c>
      <c r="B1505" s="4" t="s">
        <v>56</v>
      </c>
      <c r="C1505" s="33" t="s">
        <v>60</v>
      </c>
      <c r="D1505" s="5">
        <v>8.1519999999999995E-3</v>
      </c>
      <c r="E1505" s="5">
        <v>6.4744999999999997E-2</v>
      </c>
      <c r="F1505" s="5">
        <v>2.9815000000000001E-2</v>
      </c>
      <c r="G1505" s="5">
        <v>9.3410000000000003E-3</v>
      </c>
      <c r="H1505" s="5">
        <v>7.1592000000000003E-2</v>
      </c>
      <c r="I1505" s="5">
        <v>4.4730000000000004E-3</v>
      </c>
      <c r="J1505" s="5">
        <v>0.43371199999999999</v>
      </c>
      <c r="K1505" s="5">
        <v>0.47764099999999998</v>
      </c>
      <c r="L1505" s="32" t="s">
        <v>15</v>
      </c>
      <c r="M1505" s="32" t="s">
        <v>15</v>
      </c>
      <c r="N1505" s="32" t="s">
        <v>15</v>
      </c>
      <c r="O1505" s="32" t="s">
        <v>15</v>
      </c>
      <c r="P1505" s="32" t="s">
        <v>15</v>
      </c>
      <c r="Q1505" s="32" t="s">
        <v>15</v>
      </c>
      <c r="R1505" s="32" t="s">
        <v>15</v>
      </c>
      <c r="S1505" s="32" t="s">
        <v>15</v>
      </c>
      <c r="T1505" s="6" t="s">
        <v>1630</v>
      </c>
      <c r="U1505" s="6" t="s">
        <v>17</v>
      </c>
    </row>
    <row r="1506" spans="1:21" s="42" customFormat="1" x14ac:dyDescent="0.2">
      <c r="A1506" s="4" t="s">
        <v>1631</v>
      </c>
      <c r="B1506" s="4" t="s">
        <v>220</v>
      </c>
      <c r="C1506" s="33" t="s">
        <v>60</v>
      </c>
      <c r="D1506" s="5">
        <v>5.3239999999999997E-3</v>
      </c>
      <c r="E1506" s="5">
        <v>7.1202000000000001E-2</v>
      </c>
      <c r="F1506" s="5">
        <v>2.9853000000000001E-2</v>
      </c>
      <c r="G1506" s="5">
        <v>8.5789999999999998E-3</v>
      </c>
      <c r="H1506" s="5">
        <v>4.4359000000000003E-2</v>
      </c>
      <c r="I1506" s="5">
        <v>4.5230000000000001E-3</v>
      </c>
      <c r="J1506" s="5">
        <v>0.44538899999999998</v>
      </c>
      <c r="K1506" s="5">
        <v>0.48913299999999998</v>
      </c>
      <c r="L1506" s="32" t="s">
        <v>15</v>
      </c>
      <c r="M1506" s="32" t="s">
        <v>15</v>
      </c>
      <c r="N1506" s="32" t="s">
        <v>60</v>
      </c>
      <c r="O1506" s="32" t="s">
        <v>15</v>
      </c>
      <c r="P1506" s="32" t="s">
        <v>15</v>
      </c>
      <c r="Q1506" s="32" t="s">
        <v>15</v>
      </c>
      <c r="R1506" s="32" t="s">
        <v>15</v>
      </c>
      <c r="S1506" s="32" t="s">
        <v>15</v>
      </c>
      <c r="T1506" s="6" t="s">
        <v>1630</v>
      </c>
      <c r="U1506" s="6" t="s">
        <v>17</v>
      </c>
    </row>
    <row r="1507" spans="1:21" s="42" customFormat="1" x14ac:dyDescent="0.2">
      <c r="A1507" s="4" t="s">
        <v>1632</v>
      </c>
      <c r="B1507" s="4" t="s">
        <v>95</v>
      </c>
      <c r="C1507" s="33" t="s">
        <v>60</v>
      </c>
      <c r="D1507" s="5">
        <v>0</v>
      </c>
      <c r="E1507" s="5">
        <v>0.26177699999999998</v>
      </c>
      <c r="F1507" s="5">
        <v>2.9873E-2</v>
      </c>
      <c r="G1507" s="5">
        <v>1.4137E-2</v>
      </c>
      <c r="H1507" s="5">
        <v>0.13766900000000001</v>
      </c>
      <c r="I1507" s="5">
        <v>1.1068E-2</v>
      </c>
      <c r="J1507" s="5">
        <v>0.55692799999999998</v>
      </c>
      <c r="K1507" s="5">
        <v>0.47805700000000001</v>
      </c>
      <c r="L1507" s="32" t="s">
        <v>15</v>
      </c>
      <c r="M1507" s="32" t="s">
        <v>60</v>
      </c>
      <c r="N1507" s="32" t="s">
        <v>60</v>
      </c>
      <c r="O1507" s="32" t="s">
        <v>15</v>
      </c>
      <c r="P1507" s="32" t="s">
        <v>15</v>
      </c>
      <c r="Q1507" s="32" t="s">
        <v>15</v>
      </c>
      <c r="R1507" s="32" t="s">
        <v>60</v>
      </c>
      <c r="S1507" s="32" t="s">
        <v>15</v>
      </c>
      <c r="T1507" s="6" t="s">
        <v>1630</v>
      </c>
      <c r="U1507" s="6" t="s">
        <v>17</v>
      </c>
    </row>
    <row r="1508" spans="1:21" s="42" customFormat="1" x14ac:dyDescent="0.2">
      <c r="A1508" s="4" t="s">
        <v>1633</v>
      </c>
      <c r="B1508" s="4" t="s">
        <v>220</v>
      </c>
      <c r="C1508" s="33" t="s">
        <v>59</v>
      </c>
      <c r="D1508" s="5">
        <v>9.6559999999999997E-3</v>
      </c>
      <c r="E1508" s="5">
        <v>0.2044</v>
      </c>
      <c r="F1508" s="5">
        <v>2.9919999999999999E-2</v>
      </c>
      <c r="G1508" s="5">
        <v>1.8797999999999999E-2</v>
      </c>
      <c r="H1508" s="5">
        <v>0.191334</v>
      </c>
      <c r="I1508" s="5">
        <v>1.2763E-2</v>
      </c>
      <c r="J1508" s="5">
        <v>0.59301800000000005</v>
      </c>
      <c r="K1508" s="5">
        <v>0.46998499999999999</v>
      </c>
      <c r="L1508" s="32" t="s">
        <v>15</v>
      </c>
      <c r="M1508" s="32" t="s">
        <v>15</v>
      </c>
      <c r="N1508" s="32" t="s">
        <v>60</v>
      </c>
      <c r="O1508" s="32" t="s">
        <v>15</v>
      </c>
      <c r="P1508" s="32" t="s">
        <v>60</v>
      </c>
      <c r="Q1508" s="32" t="s">
        <v>15</v>
      </c>
      <c r="R1508" s="32" t="s">
        <v>60</v>
      </c>
      <c r="S1508" s="32" t="s">
        <v>15</v>
      </c>
      <c r="T1508" s="6" t="s">
        <v>1630</v>
      </c>
      <c r="U1508" s="6" t="s">
        <v>17</v>
      </c>
    </row>
    <row r="1509" spans="1:21" s="42" customFormat="1" x14ac:dyDescent="0.2">
      <c r="A1509" s="4" t="s">
        <v>1634</v>
      </c>
      <c r="B1509" s="4" t="s">
        <v>95</v>
      </c>
      <c r="C1509" s="33" t="s">
        <v>59</v>
      </c>
      <c r="D1509" s="5">
        <v>1.15E-2</v>
      </c>
      <c r="E1509" s="5">
        <v>0.21104800000000001</v>
      </c>
      <c r="F1509" s="5">
        <v>2.9888000000000001E-2</v>
      </c>
      <c r="G1509" s="5">
        <v>1.4696000000000001E-2</v>
      </c>
      <c r="H1509" s="5">
        <v>0.12592700000000001</v>
      </c>
      <c r="I1509" s="5">
        <v>1.1381E-2</v>
      </c>
      <c r="J1509" s="5">
        <v>0.53306500000000001</v>
      </c>
      <c r="K1509" s="5">
        <v>0.48041099999999998</v>
      </c>
      <c r="L1509" s="32" t="s">
        <v>15</v>
      </c>
      <c r="M1509" s="32" t="s">
        <v>15</v>
      </c>
      <c r="N1509" s="32" t="s">
        <v>60</v>
      </c>
      <c r="O1509" s="32" t="s">
        <v>15</v>
      </c>
      <c r="P1509" s="32" t="s">
        <v>15</v>
      </c>
      <c r="Q1509" s="32" t="s">
        <v>15</v>
      </c>
      <c r="R1509" s="32" t="s">
        <v>60</v>
      </c>
      <c r="S1509" s="32" t="s">
        <v>15</v>
      </c>
      <c r="T1509" s="6" t="s">
        <v>1630</v>
      </c>
      <c r="U1509" s="6" t="s">
        <v>17</v>
      </c>
    </row>
    <row r="1510" spans="1:21" s="42" customFormat="1" x14ac:dyDescent="0.2">
      <c r="A1510" s="4" t="s">
        <v>1635</v>
      </c>
      <c r="B1510" s="4" t="s">
        <v>56</v>
      </c>
      <c r="C1510" s="33" t="s">
        <v>59</v>
      </c>
      <c r="D1510" s="5">
        <v>1.1979999999999999E-2</v>
      </c>
      <c r="E1510" s="5">
        <v>5.3422999999999998E-2</v>
      </c>
      <c r="F1510" s="5">
        <v>2.9822000000000001E-2</v>
      </c>
      <c r="G1510" s="5">
        <v>1.4947999999999999E-2</v>
      </c>
      <c r="H1510" s="5">
        <v>4.2068000000000001E-2</v>
      </c>
      <c r="I1510" s="5">
        <v>8.8640000000000004E-3</v>
      </c>
      <c r="J1510" s="5">
        <v>0.42686000000000002</v>
      </c>
      <c r="K1510" s="5">
        <v>0.47110000000000002</v>
      </c>
      <c r="L1510" s="32" t="s">
        <v>15</v>
      </c>
      <c r="M1510" s="32" t="s">
        <v>15</v>
      </c>
      <c r="N1510" s="32" t="s">
        <v>15</v>
      </c>
      <c r="O1510" s="32" t="s">
        <v>15</v>
      </c>
      <c r="P1510" s="32" t="s">
        <v>15</v>
      </c>
      <c r="Q1510" s="32" t="s">
        <v>15</v>
      </c>
      <c r="R1510" s="32" t="s">
        <v>15</v>
      </c>
      <c r="S1510" s="32" t="s">
        <v>15</v>
      </c>
      <c r="T1510" s="6" t="s">
        <v>1630</v>
      </c>
      <c r="U1510" s="6" t="s">
        <v>17</v>
      </c>
    </row>
    <row r="1511" spans="1:21" s="42" customFormat="1" x14ac:dyDescent="0.2">
      <c r="A1511" s="4" t="s">
        <v>1636</v>
      </c>
      <c r="B1511" s="4" t="s">
        <v>56</v>
      </c>
      <c r="C1511" s="33" t="s">
        <v>59</v>
      </c>
      <c r="D1511" s="5">
        <v>1.576E-2</v>
      </c>
      <c r="E1511" s="5">
        <v>5.4026999999999999E-2</v>
      </c>
      <c r="F1511" s="5">
        <v>2.9835E-2</v>
      </c>
      <c r="G1511" s="5">
        <v>9.6050000000000007E-3</v>
      </c>
      <c r="H1511" s="5">
        <v>3.4923999999999997E-2</v>
      </c>
      <c r="I1511" s="5">
        <v>5.1970000000000002E-3</v>
      </c>
      <c r="J1511" s="5">
        <v>0.40831899999999999</v>
      </c>
      <c r="K1511" s="5">
        <v>0.481906</v>
      </c>
      <c r="L1511" s="32" t="s">
        <v>15</v>
      </c>
      <c r="M1511" s="32" t="s">
        <v>15</v>
      </c>
      <c r="N1511" s="32" t="s">
        <v>15</v>
      </c>
      <c r="O1511" s="32" t="s">
        <v>15</v>
      </c>
      <c r="P1511" s="32" t="s">
        <v>15</v>
      </c>
      <c r="Q1511" s="32" t="s">
        <v>15</v>
      </c>
      <c r="R1511" s="32" t="s">
        <v>15</v>
      </c>
      <c r="S1511" s="32" t="s">
        <v>15</v>
      </c>
      <c r="T1511" s="6" t="s">
        <v>1630</v>
      </c>
      <c r="U1511" s="6" t="s">
        <v>17</v>
      </c>
    </row>
    <row r="1512" spans="1:21" s="42" customFormat="1" x14ac:dyDescent="0.2">
      <c r="A1512" s="4" t="s">
        <v>1637</v>
      </c>
      <c r="B1512" s="4" t="s">
        <v>56</v>
      </c>
      <c r="C1512" s="33" t="s">
        <v>59</v>
      </c>
      <c r="D1512" s="5">
        <v>1.4449999999999999E-2</v>
      </c>
      <c r="E1512" s="5">
        <v>0.121403</v>
      </c>
      <c r="F1512" s="5">
        <v>2.9885999999999999E-2</v>
      </c>
      <c r="G1512" s="5">
        <v>9.5829999999999995E-3</v>
      </c>
      <c r="H1512" s="5">
        <v>7.4529999999999999E-2</v>
      </c>
      <c r="I1512" s="5">
        <v>3.9509999999999997E-3</v>
      </c>
      <c r="J1512" s="5">
        <v>0.47437499999999999</v>
      </c>
      <c r="K1512" s="5">
        <v>0.47469699999999998</v>
      </c>
      <c r="L1512" s="32" t="s">
        <v>15</v>
      </c>
      <c r="M1512" s="32" t="s">
        <v>15</v>
      </c>
      <c r="N1512" s="32" t="s">
        <v>60</v>
      </c>
      <c r="O1512" s="32" t="s">
        <v>15</v>
      </c>
      <c r="P1512" s="32" t="s">
        <v>15</v>
      </c>
      <c r="Q1512" s="32" t="s">
        <v>15</v>
      </c>
      <c r="R1512" s="32" t="s">
        <v>15</v>
      </c>
      <c r="S1512" s="32" t="s">
        <v>15</v>
      </c>
      <c r="T1512" s="6" t="s">
        <v>1630</v>
      </c>
      <c r="U1512" s="6" t="s">
        <v>17</v>
      </c>
    </row>
    <row r="1513" spans="1:21" s="42" customFormat="1" x14ac:dyDescent="0.2">
      <c r="A1513" s="4" t="s">
        <v>1638</v>
      </c>
      <c r="B1513" s="4" t="s">
        <v>56</v>
      </c>
      <c r="C1513" s="33" t="s">
        <v>59</v>
      </c>
      <c r="D1513" s="5">
        <v>9.1979999999999996E-3</v>
      </c>
      <c r="E1513" s="5">
        <v>5.1721999999999997E-2</v>
      </c>
      <c r="F1513" s="5">
        <v>2.9796E-2</v>
      </c>
      <c r="G1513" s="5">
        <v>3.7315000000000001E-2</v>
      </c>
      <c r="H1513" s="5">
        <v>2.877E-2</v>
      </c>
      <c r="I1513" s="5">
        <v>2.1271999999999999E-2</v>
      </c>
      <c r="J1513" s="5">
        <v>0.33564500000000003</v>
      </c>
      <c r="K1513" s="5">
        <v>0.454654</v>
      </c>
      <c r="L1513" s="32" t="s">
        <v>15</v>
      </c>
      <c r="M1513" s="32" t="s">
        <v>15</v>
      </c>
      <c r="N1513" s="32" t="s">
        <v>15</v>
      </c>
      <c r="O1513" s="32" t="s">
        <v>60</v>
      </c>
      <c r="P1513" s="32" t="s">
        <v>15</v>
      </c>
      <c r="Q1513" s="32" t="s">
        <v>60</v>
      </c>
      <c r="R1513" s="32" t="s">
        <v>15</v>
      </c>
      <c r="S1513" s="32" t="s">
        <v>15</v>
      </c>
      <c r="T1513" s="6" t="s">
        <v>1630</v>
      </c>
      <c r="U1513" s="6" t="s">
        <v>17</v>
      </c>
    </row>
    <row r="1514" spans="1:21" s="42" customFormat="1" x14ac:dyDescent="0.2">
      <c r="A1514" s="4" t="s">
        <v>1639</v>
      </c>
      <c r="B1514" s="4" t="s">
        <v>220</v>
      </c>
      <c r="C1514" s="33" t="s">
        <v>59</v>
      </c>
      <c r="D1514" s="5">
        <v>1.4080000000000001E-2</v>
      </c>
      <c r="E1514" s="5">
        <v>0.11734600000000001</v>
      </c>
      <c r="F1514" s="5">
        <v>2.9793E-2</v>
      </c>
      <c r="G1514" s="5">
        <v>1.0841E-2</v>
      </c>
      <c r="H1514" s="5">
        <v>0.115286</v>
      </c>
      <c r="I1514" s="5">
        <v>6.5690000000000002E-3</v>
      </c>
      <c r="J1514" s="5">
        <v>0.494338</v>
      </c>
      <c r="K1514" s="5">
        <v>0.47839199999999998</v>
      </c>
      <c r="L1514" s="32" t="s">
        <v>15</v>
      </c>
      <c r="M1514" s="32" t="s">
        <v>15</v>
      </c>
      <c r="N1514" s="32" t="s">
        <v>15</v>
      </c>
      <c r="O1514" s="32" t="s">
        <v>15</v>
      </c>
      <c r="P1514" s="32" t="s">
        <v>15</v>
      </c>
      <c r="Q1514" s="32" t="s">
        <v>15</v>
      </c>
      <c r="R1514" s="32" t="s">
        <v>15</v>
      </c>
      <c r="S1514" s="32" t="s">
        <v>15</v>
      </c>
      <c r="T1514" s="6" t="s">
        <v>1630</v>
      </c>
      <c r="U1514" s="6" t="s">
        <v>17</v>
      </c>
    </row>
    <row r="1515" spans="1:21" s="42" customFormat="1" x14ac:dyDescent="0.2">
      <c r="A1515" s="4" t="s">
        <v>1640</v>
      </c>
      <c r="B1515" s="4" t="s">
        <v>220</v>
      </c>
      <c r="C1515" s="33" t="s">
        <v>60</v>
      </c>
      <c r="D1515" s="5">
        <v>1.5520000000000001E-2</v>
      </c>
      <c r="E1515" s="5">
        <v>0.162856</v>
      </c>
      <c r="F1515" s="5">
        <v>2.9853999999999999E-2</v>
      </c>
      <c r="G1515" s="5">
        <v>1.1464999999999999E-2</v>
      </c>
      <c r="H1515" s="5">
        <v>8.8751999999999998E-2</v>
      </c>
      <c r="I1515" s="5">
        <v>7.4900000000000001E-3</v>
      </c>
      <c r="J1515" s="5">
        <v>0.51296299999999995</v>
      </c>
      <c r="K1515" s="5">
        <v>0.47312900000000002</v>
      </c>
      <c r="L1515" s="32" t="s">
        <v>15</v>
      </c>
      <c r="M1515" s="32" t="s">
        <v>15</v>
      </c>
      <c r="N1515" s="32" t="s">
        <v>60</v>
      </c>
      <c r="O1515" s="32" t="s">
        <v>15</v>
      </c>
      <c r="P1515" s="32" t="s">
        <v>15</v>
      </c>
      <c r="Q1515" s="32" t="s">
        <v>15</v>
      </c>
      <c r="R1515" s="32" t="s">
        <v>15</v>
      </c>
      <c r="S1515" s="32" t="s">
        <v>15</v>
      </c>
      <c r="T1515" s="6" t="s">
        <v>1630</v>
      </c>
      <c r="U1515" s="6" t="s">
        <v>17</v>
      </c>
    </row>
    <row r="1516" spans="1:21" s="42" customFormat="1" x14ac:dyDescent="0.2">
      <c r="A1516" s="4" t="s">
        <v>1641</v>
      </c>
      <c r="B1516" s="4" t="s">
        <v>220</v>
      </c>
      <c r="C1516" s="33" t="s">
        <v>60</v>
      </c>
      <c r="D1516" s="5">
        <v>6.5869999999999998E-2</v>
      </c>
      <c r="E1516" s="5">
        <v>0.15465000000000001</v>
      </c>
      <c r="F1516" s="5">
        <v>2.9832999999999998E-2</v>
      </c>
      <c r="G1516" s="5">
        <v>3.5311000000000002E-2</v>
      </c>
      <c r="H1516" s="5">
        <v>0.13678699999999999</v>
      </c>
      <c r="I1516" s="5">
        <v>1.7250999999999999E-2</v>
      </c>
      <c r="J1516" s="5">
        <v>0.551925</v>
      </c>
      <c r="K1516" s="5">
        <v>0.43969999999999998</v>
      </c>
      <c r="L1516" s="32" t="s">
        <v>60</v>
      </c>
      <c r="M1516" s="32" t="s">
        <v>15</v>
      </c>
      <c r="N1516" s="32" t="s">
        <v>15</v>
      </c>
      <c r="O1516" s="32" t="s">
        <v>60</v>
      </c>
      <c r="P1516" s="32" t="s">
        <v>15</v>
      </c>
      <c r="Q1516" s="32" t="s">
        <v>15</v>
      </c>
      <c r="R1516" s="32" t="s">
        <v>60</v>
      </c>
      <c r="S1516" s="32" t="s">
        <v>15</v>
      </c>
      <c r="T1516" s="6" t="s">
        <v>1642</v>
      </c>
      <c r="U1516" s="6" t="s">
        <v>17</v>
      </c>
    </row>
    <row r="1517" spans="1:21" s="42" customFormat="1" x14ac:dyDescent="0.2">
      <c r="A1517" s="4" t="s">
        <v>1643</v>
      </c>
      <c r="B1517" s="4" t="s">
        <v>220</v>
      </c>
      <c r="C1517" s="33" t="s">
        <v>60</v>
      </c>
      <c r="D1517" s="5">
        <v>6.1110000000000001E-3</v>
      </c>
      <c r="E1517" s="5">
        <v>9.1502E-2</v>
      </c>
      <c r="F1517" s="5">
        <v>2.9773000000000001E-2</v>
      </c>
      <c r="G1517" s="5">
        <v>8.0400000000000003E-3</v>
      </c>
      <c r="H1517" s="5">
        <v>8.5481000000000001E-2</v>
      </c>
      <c r="I1517" s="5">
        <v>3.4789999999999999E-3</v>
      </c>
      <c r="J1517" s="5">
        <v>0.297902</v>
      </c>
      <c r="K1517" s="5">
        <v>0.49796899999999999</v>
      </c>
      <c r="L1517" s="32" t="s">
        <v>15</v>
      </c>
      <c r="M1517" s="32" t="s">
        <v>15</v>
      </c>
      <c r="N1517" s="32" t="s">
        <v>15</v>
      </c>
      <c r="O1517" s="32" t="s">
        <v>15</v>
      </c>
      <c r="P1517" s="32" t="s">
        <v>15</v>
      </c>
      <c r="Q1517" s="32" t="s">
        <v>15</v>
      </c>
      <c r="R1517" s="32" t="s">
        <v>15</v>
      </c>
      <c r="S1517" s="32" t="s">
        <v>15</v>
      </c>
      <c r="T1517" s="6" t="s">
        <v>1642</v>
      </c>
      <c r="U1517" s="6" t="s">
        <v>17</v>
      </c>
    </row>
    <row r="1518" spans="1:21" s="42" customFormat="1" x14ac:dyDescent="0.2">
      <c r="A1518" s="4" t="s">
        <v>1644</v>
      </c>
      <c r="B1518" s="4" t="s">
        <v>220</v>
      </c>
      <c r="C1518" s="33" t="s">
        <v>60</v>
      </c>
      <c r="D1518" s="5">
        <v>0.21959999999999999</v>
      </c>
      <c r="E1518" s="5">
        <v>0.31731700000000002</v>
      </c>
      <c r="F1518" s="5">
        <v>2.997E-2</v>
      </c>
      <c r="G1518" s="5">
        <v>3.4431999999999997E-2</v>
      </c>
      <c r="H1518" s="5">
        <v>0.25792399999999999</v>
      </c>
      <c r="I1518" s="5">
        <v>1.6076E-2</v>
      </c>
      <c r="J1518" s="5">
        <v>0.74582400000000004</v>
      </c>
      <c r="K1518" s="5">
        <v>0.427643</v>
      </c>
      <c r="L1518" s="32" t="s">
        <v>60</v>
      </c>
      <c r="M1518" s="32" t="s">
        <v>60</v>
      </c>
      <c r="N1518" s="32" t="s">
        <v>60</v>
      </c>
      <c r="O1518" s="32" t="s">
        <v>60</v>
      </c>
      <c r="P1518" s="32" t="s">
        <v>60</v>
      </c>
      <c r="Q1518" s="32" t="s">
        <v>15</v>
      </c>
      <c r="R1518" s="32" t="s">
        <v>60</v>
      </c>
      <c r="S1518" s="32" t="s">
        <v>15</v>
      </c>
      <c r="T1518" s="6" t="s">
        <v>1645</v>
      </c>
      <c r="U1518" s="6" t="s">
        <v>17</v>
      </c>
    </row>
    <row r="1519" spans="1:21" s="42" customFormat="1" x14ac:dyDescent="0.2">
      <c r="A1519" s="4" t="s">
        <v>1646</v>
      </c>
      <c r="B1519" s="4" t="s">
        <v>220</v>
      </c>
      <c r="C1519" s="33" t="s">
        <v>60</v>
      </c>
      <c r="D1519" s="5">
        <v>3.9469999999999998E-2</v>
      </c>
      <c r="E1519" s="5">
        <v>5.0872000000000001E-2</v>
      </c>
      <c r="F1519" s="5">
        <v>2.9790000000000001E-2</v>
      </c>
      <c r="G1519" s="5">
        <v>3.0810000000000001E-2</v>
      </c>
      <c r="H1519" s="5">
        <v>2.6143E-2</v>
      </c>
      <c r="I1519" s="5">
        <v>1.6614E-2</v>
      </c>
      <c r="J1519" s="5">
        <v>0.38944600000000001</v>
      </c>
      <c r="K1519" s="5">
        <v>0.45825900000000003</v>
      </c>
      <c r="L1519" s="32" t="s">
        <v>60</v>
      </c>
      <c r="M1519" s="32" t="s">
        <v>15</v>
      </c>
      <c r="N1519" s="32" t="s">
        <v>15</v>
      </c>
      <c r="O1519" s="32" t="s">
        <v>60</v>
      </c>
      <c r="P1519" s="32" t="s">
        <v>15</v>
      </c>
      <c r="Q1519" s="32" t="s">
        <v>15</v>
      </c>
      <c r="R1519" s="32" t="s">
        <v>15</v>
      </c>
      <c r="S1519" s="32" t="s">
        <v>15</v>
      </c>
      <c r="T1519" s="6" t="s">
        <v>1645</v>
      </c>
      <c r="U1519" s="6" t="s">
        <v>17</v>
      </c>
    </row>
    <row r="1520" spans="1:21" s="42" customFormat="1" x14ac:dyDescent="0.2">
      <c r="A1520" s="4" t="s">
        <v>1647</v>
      </c>
      <c r="B1520" s="4" t="s">
        <v>220</v>
      </c>
      <c r="C1520" s="33" t="s">
        <v>59</v>
      </c>
      <c r="D1520" s="5">
        <v>0</v>
      </c>
      <c r="E1520" s="5">
        <v>9.9515000000000006E-2</v>
      </c>
      <c r="F1520" s="5">
        <v>2.9850999999999999E-2</v>
      </c>
      <c r="G1520" s="5">
        <v>1.0647999999999999E-2</v>
      </c>
      <c r="H1520" s="5">
        <v>6.3307000000000002E-2</v>
      </c>
      <c r="I1520" s="5">
        <v>4.6169999999999996E-3</v>
      </c>
      <c r="J1520" s="5">
        <v>0.47492699999999999</v>
      </c>
      <c r="K1520" s="5">
        <v>0.47379700000000002</v>
      </c>
      <c r="L1520" s="32" t="s">
        <v>15</v>
      </c>
      <c r="M1520" s="32" t="s">
        <v>15</v>
      </c>
      <c r="N1520" s="32" t="s">
        <v>60</v>
      </c>
      <c r="O1520" s="32" t="s">
        <v>15</v>
      </c>
      <c r="P1520" s="32" t="s">
        <v>15</v>
      </c>
      <c r="Q1520" s="32" t="s">
        <v>15</v>
      </c>
      <c r="R1520" s="32" t="s">
        <v>15</v>
      </c>
      <c r="S1520" s="32" t="s">
        <v>15</v>
      </c>
      <c r="T1520" s="6" t="s">
        <v>1513</v>
      </c>
      <c r="U1520" s="6" t="s">
        <v>17</v>
      </c>
    </row>
    <row r="1521" spans="1:21" s="42" customFormat="1" x14ac:dyDescent="0.2">
      <c r="A1521" s="4" t="s">
        <v>1648</v>
      </c>
      <c r="B1521" s="4" t="s">
        <v>95</v>
      </c>
      <c r="C1521" s="33" t="s">
        <v>60</v>
      </c>
      <c r="D1521" s="5">
        <v>6.0290000000000003E-2</v>
      </c>
      <c r="E1521" s="5">
        <v>0.128029</v>
      </c>
      <c r="F1521" s="5">
        <v>2.9935E-2</v>
      </c>
      <c r="G1521" s="5">
        <v>2.3074000000000001E-2</v>
      </c>
      <c r="H1521" s="5">
        <v>0.113592</v>
      </c>
      <c r="I1521" s="5">
        <v>1.2462000000000001E-2</v>
      </c>
      <c r="J1521" s="5">
        <v>0.50049999999999994</v>
      </c>
      <c r="K1521" s="5">
        <v>0.457428</v>
      </c>
      <c r="L1521" s="32" t="s">
        <v>60</v>
      </c>
      <c r="M1521" s="32" t="s">
        <v>15</v>
      </c>
      <c r="N1521" s="32" t="s">
        <v>60</v>
      </c>
      <c r="O1521" s="32" t="s">
        <v>60</v>
      </c>
      <c r="P1521" s="32" t="s">
        <v>15</v>
      </c>
      <c r="Q1521" s="32" t="s">
        <v>15</v>
      </c>
      <c r="R1521" s="32" t="s">
        <v>15</v>
      </c>
      <c r="S1521" s="32" t="s">
        <v>15</v>
      </c>
      <c r="T1521" s="6" t="s">
        <v>1513</v>
      </c>
      <c r="U1521" s="6" t="s">
        <v>17</v>
      </c>
    </row>
    <row r="1522" spans="1:21" s="42" customFormat="1" x14ac:dyDescent="0.2">
      <c r="A1522" s="4" t="s">
        <v>1649</v>
      </c>
      <c r="B1522" s="4" t="s">
        <v>95</v>
      </c>
      <c r="C1522" s="33" t="s">
        <v>60</v>
      </c>
      <c r="D1522" s="5">
        <v>0.79</v>
      </c>
      <c r="E1522" s="5">
        <v>0.50092599999999998</v>
      </c>
      <c r="F1522" s="5">
        <v>2.9863000000000001E-2</v>
      </c>
      <c r="G1522" s="5">
        <v>5.9151000000000002E-2</v>
      </c>
      <c r="H1522" s="5">
        <v>0.38917600000000002</v>
      </c>
      <c r="I1522" s="5">
        <v>2.9312999999999999E-2</v>
      </c>
      <c r="J1522" s="5">
        <v>0.92903599999999997</v>
      </c>
      <c r="K1522" s="5">
        <v>0.38598399999999999</v>
      </c>
      <c r="L1522" s="32" t="s">
        <v>60</v>
      </c>
      <c r="M1522" s="32" t="s">
        <v>60</v>
      </c>
      <c r="N1522" s="32" t="s">
        <v>60</v>
      </c>
      <c r="O1522" s="32" t="s">
        <v>60</v>
      </c>
      <c r="P1522" s="32" t="s">
        <v>60</v>
      </c>
      <c r="Q1522" s="32" t="s">
        <v>60</v>
      </c>
      <c r="R1522" s="32" t="s">
        <v>60</v>
      </c>
      <c r="S1522" s="32" t="s">
        <v>15</v>
      </c>
      <c r="T1522" s="6" t="s">
        <v>1513</v>
      </c>
      <c r="U1522" s="6" t="s">
        <v>17</v>
      </c>
    </row>
    <row r="1523" spans="1:21" s="42" customFormat="1" x14ac:dyDescent="0.2">
      <c r="A1523" s="4" t="s">
        <v>1650</v>
      </c>
      <c r="B1523" s="4" t="s">
        <v>220</v>
      </c>
      <c r="C1523" s="33" t="s">
        <v>60</v>
      </c>
      <c r="D1523" s="5">
        <v>0.55500000000000005</v>
      </c>
      <c r="E1523" s="5">
        <v>0.54010999999999998</v>
      </c>
      <c r="F1523" s="5">
        <v>3.0036E-2</v>
      </c>
      <c r="G1523" s="5">
        <v>6.2858999999999998E-2</v>
      </c>
      <c r="H1523" s="5">
        <v>0.41590100000000002</v>
      </c>
      <c r="I1523" s="5">
        <v>2.8337000000000001E-2</v>
      </c>
      <c r="J1523" s="5">
        <v>0.93932400000000005</v>
      </c>
      <c r="K1523" s="5">
        <v>0.37879499999999999</v>
      </c>
      <c r="L1523" s="32" t="s">
        <v>60</v>
      </c>
      <c r="M1523" s="32" t="s">
        <v>60</v>
      </c>
      <c r="N1523" s="32" t="s">
        <v>60</v>
      </c>
      <c r="O1523" s="32" t="s">
        <v>60</v>
      </c>
      <c r="P1523" s="32" t="s">
        <v>60</v>
      </c>
      <c r="Q1523" s="32" t="s">
        <v>60</v>
      </c>
      <c r="R1523" s="32" t="s">
        <v>60</v>
      </c>
      <c r="S1523" s="32" t="s">
        <v>15</v>
      </c>
      <c r="T1523" s="6" t="s">
        <v>1513</v>
      </c>
      <c r="U1523" s="6" t="s">
        <v>17</v>
      </c>
    </row>
    <row r="1524" spans="1:21" s="42" customFormat="1" x14ac:dyDescent="0.2">
      <c r="A1524" s="4" t="s">
        <v>1651</v>
      </c>
      <c r="B1524" s="4" t="s">
        <v>146</v>
      </c>
      <c r="C1524" s="33" t="s">
        <v>15</v>
      </c>
      <c r="D1524" s="5">
        <v>9.4970000000000002E-3</v>
      </c>
      <c r="E1524" s="5">
        <v>0.13816000000000001</v>
      </c>
      <c r="F1524" s="5">
        <v>2.9845E-2</v>
      </c>
      <c r="G1524" s="5">
        <v>1.4564000000000001E-2</v>
      </c>
      <c r="H1524" s="5">
        <v>0.121838</v>
      </c>
      <c r="I1524" s="5">
        <v>6.8840000000000004E-3</v>
      </c>
      <c r="J1524" s="5">
        <v>0.513405</v>
      </c>
      <c r="K1524" s="5">
        <v>0.47046900000000003</v>
      </c>
      <c r="L1524" s="32" t="s">
        <v>15</v>
      </c>
      <c r="M1524" s="32" t="s">
        <v>15</v>
      </c>
      <c r="N1524" s="32" t="s">
        <v>60</v>
      </c>
      <c r="O1524" s="32" t="s">
        <v>15</v>
      </c>
      <c r="P1524" s="32" t="s">
        <v>15</v>
      </c>
      <c r="Q1524" s="32" t="s">
        <v>15</v>
      </c>
      <c r="R1524" s="32" t="s">
        <v>15</v>
      </c>
      <c r="S1524" s="32" t="s">
        <v>15</v>
      </c>
      <c r="T1524" s="6" t="s">
        <v>1652</v>
      </c>
      <c r="U1524" s="6" t="s">
        <v>17</v>
      </c>
    </row>
    <row r="1525" spans="1:21" s="42" customFormat="1" x14ac:dyDescent="0.2">
      <c r="A1525" s="4" t="s">
        <v>1653</v>
      </c>
      <c r="B1525" s="4" t="s">
        <v>220</v>
      </c>
      <c r="C1525" s="33" t="s">
        <v>15</v>
      </c>
      <c r="D1525" s="5">
        <v>9.9139999999999992E-3</v>
      </c>
      <c r="E1525" s="5">
        <v>4.2333000000000003E-2</v>
      </c>
      <c r="F1525" s="5">
        <v>2.9707000000000001E-2</v>
      </c>
      <c r="G1525" s="5">
        <v>9.8060000000000005E-3</v>
      </c>
      <c r="H1525" s="5">
        <v>3.1951E-2</v>
      </c>
      <c r="I1525" s="5">
        <v>6.8100000000000001E-3</v>
      </c>
      <c r="J1525" s="5">
        <v>0.37942799999999999</v>
      </c>
      <c r="K1525" s="5">
        <v>0.49826999999999999</v>
      </c>
      <c r="L1525" s="32" t="s">
        <v>15</v>
      </c>
      <c r="M1525" s="32" t="s">
        <v>15</v>
      </c>
      <c r="N1525" s="32" t="s">
        <v>15</v>
      </c>
      <c r="O1525" s="32" t="s">
        <v>15</v>
      </c>
      <c r="P1525" s="32" t="s">
        <v>15</v>
      </c>
      <c r="Q1525" s="32" t="s">
        <v>15</v>
      </c>
      <c r="R1525" s="32" t="s">
        <v>15</v>
      </c>
      <c r="S1525" s="32" t="s">
        <v>15</v>
      </c>
      <c r="T1525" s="6" t="s">
        <v>1652</v>
      </c>
      <c r="U1525" s="6" t="s">
        <v>17</v>
      </c>
    </row>
    <row r="1526" spans="1:21" s="42" customFormat="1" x14ac:dyDescent="0.2">
      <c r="A1526" s="4" t="s">
        <v>1654</v>
      </c>
      <c r="B1526" s="4" t="s">
        <v>95</v>
      </c>
      <c r="C1526" s="33" t="s">
        <v>59</v>
      </c>
      <c r="D1526" s="5">
        <v>1.635E-2</v>
      </c>
      <c r="E1526" s="5">
        <v>6.2575000000000006E-2</v>
      </c>
      <c r="F1526" s="5">
        <v>2.9777000000000001E-2</v>
      </c>
      <c r="G1526" s="5">
        <v>1.0581999999999999E-2</v>
      </c>
      <c r="H1526" s="5">
        <v>5.2616000000000003E-2</v>
      </c>
      <c r="I1526" s="5">
        <v>6.4669999999999997E-3</v>
      </c>
      <c r="J1526" s="5">
        <v>0.33505800000000002</v>
      </c>
      <c r="K1526" s="5">
        <v>0.50193299999999996</v>
      </c>
      <c r="L1526" s="32" t="s">
        <v>15</v>
      </c>
      <c r="M1526" s="32" t="s">
        <v>15</v>
      </c>
      <c r="N1526" s="32" t="s">
        <v>15</v>
      </c>
      <c r="O1526" s="32" t="s">
        <v>15</v>
      </c>
      <c r="P1526" s="32" t="s">
        <v>15</v>
      </c>
      <c r="Q1526" s="32" t="s">
        <v>15</v>
      </c>
      <c r="R1526" s="32" t="s">
        <v>15</v>
      </c>
      <c r="S1526" s="32" t="s">
        <v>60</v>
      </c>
      <c r="T1526" s="6" t="s">
        <v>1652</v>
      </c>
      <c r="U1526" s="6" t="s">
        <v>17</v>
      </c>
    </row>
    <row r="1527" spans="1:21" s="42" customFormat="1" x14ac:dyDescent="0.2">
      <c r="A1527" s="4" t="s">
        <v>1655</v>
      </c>
      <c r="B1527" s="4" t="s">
        <v>220</v>
      </c>
      <c r="C1527" s="33" t="s">
        <v>59</v>
      </c>
      <c r="D1527" s="5">
        <v>8.7889999999999999E-3</v>
      </c>
      <c r="E1527" s="5">
        <v>9.4506000000000007E-2</v>
      </c>
      <c r="F1527" s="5">
        <v>2.9721000000000001E-2</v>
      </c>
      <c r="G1527" s="5">
        <v>1.3115E-2</v>
      </c>
      <c r="H1527" s="5">
        <v>7.6636999999999997E-2</v>
      </c>
      <c r="I1527" s="5">
        <v>6.2649999999999997E-3</v>
      </c>
      <c r="J1527" s="5">
        <v>0.25945800000000002</v>
      </c>
      <c r="K1527" s="5">
        <v>0.50941000000000003</v>
      </c>
      <c r="L1527" s="32" t="s">
        <v>15</v>
      </c>
      <c r="M1527" s="32" t="s">
        <v>15</v>
      </c>
      <c r="N1527" s="32" t="s">
        <v>15</v>
      </c>
      <c r="O1527" s="32" t="s">
        <v>15</v>
      </c>
      <c r="P1527" s="32" t="s">
        <v>15</v>
      </c>
      <c r="Q1527" s="32" t="s">
        <v>15</v>
      </c>
      <c r="R1527" s="32" t="s">
        <v>15</v>
      </c>
      <c r="S1527" s="32" t="s">
        <v>60</v>
      </c>
      <c r="T1527" s="6" t="s">
        <v>1652</v>
      </c>
      <c r="U1527" s="6" t="s">
        <v>17</v>
      </c>
    </row>
    <row r="1528" spans="1:21" s="42" customFormat="1" x14ac:dyDescent="0.2">
      <c r="A1528" s="4" t="s">
        <v>1656</v>
      </c>
      <c r="B1528" s="4" t="s">
        <v>220</v>
      </c>
      <c r="C1528" s="33" t="s">
        <v>60</v>
      </c>
      <c r="D1528" s="5">
        <v>6.2220000000000001E-3</v>
      </c>
      <c r="E1528" s="5">
        <v>0.11258600000000001</v>
      </c>
      <c r="F1528" s="5">
        <v>2.9888000000000001E-2</v>
      </c>
      <c r="G1528" s="5">
        <v>2.0315E-2</v>
      </c>
      <c r="H1528" s="5">
        <v>6.3264000000000001E-2</v>
      </c>
      <c r="I1528" s="5">
        <v>1.0071E-2</v>
      </c>
      <c r="J1528" s="5">
        <v>0.49256800000000001</v>
      </c>
      <c r="K1528" s="5">
        <v>0.46396799999999999</v>
      </c>
      <c r="L1528" s="32" t="s">
        <v>15</v>
      </c>
      <c r="M1528" s="32" t="s">
        <v>15</v>
      </c>
      <c r="N1528" s="32" t="s">
        <v>60</v>
      </c>
      <c r="O1528" s="32" t="s">
        <v>60</v>
      </c>
      <c r="P1528" s="32" t="s">
        <v>15</v>
      </c>
      <c r="Q1528" s="32" t="s">
        <v>15</v>
      </c>
      <c r="R1528" s="32" t="s">
        <v>15</v>
      </c>
      <c r="S1528" s="32" t="s">
        <v>15</v>
      </c>
      <c r="T1528" s="6" t="s">
        <v>1652</v>
      </c>
      <c r="U1528" s="6" t="s">
        <v>17</v>
      </c>
    </row>
    <row r="1529" spans="1:21" s="42" customFormat="1" x14ac:dyDescent="0.2">
      <c r="A1529" s="4" t="s">
        <v>1657</v>
      </c>
      <c r="B1529" s="4" t="s">
        <v>56</v>
      </c>
      <c r="C1529" s="33" t="s">
        <v>60</v>
      </c>
      <c r="D1529" s="5">
        <v>9.3779999999999992E-3</v>
      </c>
      <c r="E1529" s="5">
        <v>4.3624999999999997E-2</v>
      </c>
      <c r="F1529" s="5">
        <v>2.9808999999999999E-2</v>
      </c>
      <c r="G1529" s="5">
        <v>1.2442999999999999E-2</v>
      </c>
      <c r="H1529" s="5">
        <v>3.7392000000000002E-2</v>
      </c>
      <c r="I1529" s="5">
        <v>1.1266999999999999E-2</v>
      </c>
      <c r="J1529" s="5">
        <v>0.34203099999999997</v>
      </c>
      <c r="K1529" s="5">
        <v>0.50043499999999996</v>
      </c>
      <c r="L1529" s="32" t="s">
        <v>15</v>
      </c>
      <c r="M1529" s="32" t="s">
        <v>15</v>
      </c>
      <c r="N1529" s="32" t="s">
        <v>15</v>
      </c>
      <c r="O1529" s="32" t="s">
        <v>15</v>
      </c>
      <c r="P1529" s="32" t="s">
        <v>15</v>
      </c>
      <c r="Q1529" s="32" t="s">
        <v>15</v>
      </c>
      <c r="R1529" s="32" t="s">
        <v>15</v>
      </c>
      <c r="S1529" s="32" t="s">
        <v>60</v>
      </c>
      <c r="T1529" s="6" t="s">
        <v>1652</v>
      </c>
      <c r="U1529" s="6" t="s">
        <v>17</v>
      </c>
    </row>
    <row r="1530" spans="1:21" s="42" customFormat="1" x14ac:dyDescent="0.2">
      <c r="A1530" s="4" t="s">
        <v>1658</v>
      </c>
      <c r="B1530" s="4" t="s">
        <v>95</v>
      </c>
      <c r="C1530" s="33" t="s">
        <v>59</v>
      </c>
      <c r="D1530" s="5">
        <v>1.0580000000000001E-2</v>
      </c>
      <c r="E1530" s="5">
        <v>0.184728</v>
      </c>
      <c r="F1530" s="5">
        <v>2.9846999999999999E-2</v>
      </c>
      <c r="G1530" s="5">
        <v>1.5916E-2</v>
      </c>
      <c r="H1530" s="5">
        <v>0.116289</v>
      </c>
      <c r="I1530" s="5">
        <v>1.0659999999999999E-2</v>
      </c>
      <c r="J1530" s="5">
        <v>0.53964100000000004</v>
      </c>
      <c r="K1530" s="5">
        <v>0.48019099999999998</v>
      </c>
      <c r="L1530" s="32" t="s">
        <v>15</v>
      </c>
      <c r="M1530" s="32" t="s">
        <v>15</v>
      </c>
      <c r="N1530" s="32" t="s">
        <v>60</v>
      </c>
      <c r="O1530" s="32" t="s">
        <v>15</v>
      </c>
      <c r="P1530" s="32" t="s">
        <v>15</v>
      </c>
      <c r="Q1530" s="32" t="s">
        <v>15</v>
      </c>
      <c r="R1530" s="32" t="s">
        <v>60</v>
      </c>
      <c r="S1530" s="32" t="s">
        <v>15</v>
      </c>
      <c r="T1530" s="6" t="s">
        <v>1652</v>
      </c>
      <c r="U1530" s="6" t="s">
        <v>17</v>
      </c>
    </row>
    <row r="1531" spans="1:21" s="42" customFormat="1" x14ac:dyDescent="0.2">
      <c r="A1531" s="4" t="s">
        <v>1659</v>
      </c>
      <c r="B1531" s="4" t="s">
        <v>95</v>
      </c>
      <c r="C1531" s="33" t="s">
        <v>60</v>
      </c>
      <c r="D1531" s="5">
        <v>1.1900000000000001E-2</v>
      </c>
      <c r="E1531" s="5">
        <v>0.151891</v>
      </c>
      <c r="F1531" s="5">
        <v>2.9769E-2</v>
      </c>
      <c r="G1531" s="5">
        <v>1.3837E-2</v>
      </c>
      <c r="H1531" s="5">
        <v>0.129747</v>
      </c>
      <c r="I1531" s="5">
        <v>9.4820000000000008E-3</v>
      </c>
      <c r="J1531" s="5">
        <v>0.19515399999999999</v>
      </c>
      <c r="K1531" s="5">
        <v>0.50900000000000001</v>
      </c>
      <c r="L1531" s="32" t="s">
        <v>15</v>
      </c>
      <c r="M1531" s="32" t="s">
        <v>15</v>
      </c>
      <c r="N1531" s="32" t="s">
        <v>15</v>
      </c>
      <c r="O1531" s="32" t="s">
        <v>15</v>
      </c>
      <c r="P1531" s="32" t="s">
        <v>15</v>
      </c>
      <c r="Q1531" s="32" t="s">
        <v>15</v>
      </c>
      <c r="R1531" s="32" t="s">
        <v>15</v>
      </c>
      <c r="S1531" s="32" t="s">
        <v>60</v>
      </c>
      <c r="T1531" s="6" t="s">
        <v>1652</v>
      </c>
      <c r="U1531" s="6" t="s">
        <v>17</v>
      </c>
    </row>
    <row r="1532" spans="1:21" s="42" customFormat="1" x14ac:dyDescent="0.2">
      <c r="A1532" s="4" t="s">
        <v>1660</v>
      </c>
      <c r="B1532" s="4" t="s">
        <v>95</v>
      </c>
      <c r="C1532" s="33" t="s">
        <v>60</v>
      </c>
      <c r="D1532" s="5">
        <v>1.2460000000000001E-2</v>
      </c>
      <c r="E1532" s="5">
        <v>6.3381000000000007E-2</v>
      </c>
      <c r="F1532" s="5">
        <v>2.9787999999999999E-2</v>
      </c>
      <c r="G1532" s="5">
        <v>1.0459E-2</v>
      </c>
      <c r="H1532" s="5">
        <v>4.1463E-2</v>
      </c>
      <c r="I1532" s="5">
        <v>8.0339999999999995E-3</v>
      </c>
      <c r="J1532" s="5">
        <v>0.41972799999999999</v>
      </c>
      <c r="K1532" s="5">
        <v>0.48266199999999998</v>
      </c>
      <c r="L1532" s="32" t="s">
        <v>15</v>
      </c>
      <c r="M1532" s="32" t="s">
        <v>15</v>
      </c>
      <c r="N1532" s="32" t="s">
        <v>15</v>
      </c>
      <c r="O1532" s="32" t="s">
        <v>15</v>
      </c>
      <c r="P1532" s="32" t="s">
        <v>15</v>
      </c>
      <c r="Q1532" s="32" t="s">
        <v>15</v>
      </c>
      <c r="R1532" s="32" t="s">
        <v>15</v>
      </c>
      <c r="S1532" s="32" t="s">
        <v>15</v>
      </c>
      <c r="T1532" s="6" t="s">
        <v>1652</v>
      </c>
      <c r="U1532" s="6" t="s">
        <v>17</v>
      </c>
    </row>
    <row r="1533" spans="1:21" s="42" customFormat="1" x14ac:dyDescent="0.2">
      <c r="A1533" s="4" t="s">
        <v>1661</v>
      </c>
      <c r="B1533" s="4" t="s">
        <v>95</v>
      </c>
      <c r="C1533" s="33" t="s">
        <v>60</v>
      </c>
      <c r="D1533" s="5">
        <v>1.0290000000000001E-2</v>
      </c>
      <c r="E1533" s="5">
        <v>2.6976E-2</v>
      </c>
      <c r="F1533" s="5">
        <v>2.9751E-2</v>
      </c>
      <c r="G1533" s="5">
        <v>8.1849999999999996E-3</v>
      </c>
      <c r="H1533" s="5">
        <v>9.4289999999999999E-3</v>
      </c>
      <c r="I1533" s="5">
        <v>5.4590000000000003E-3</v>
      </c>
      <c r="J1533" s="5">
        <v>0.39281899999999997</v>
      </c>
      <c r="K1533" s="5">
        <v>0.49328699999999998</v>
      </c>
      <c r="L1533" s="32" t="s">
        <v>15</v>
      </c>
      <c r="M1533" s="32" t="s">
        <v>15</v>
      </c>
      <c r="N1533" s="32" t="s">
        <v>15</v>
      </c>
      <c r="O1533" s="32" t="s">
        <v>15</v>
      </c>
      <c r="P1533" s="32" t="s">
        <v>15</v>
      </c>
      <c r="Q1533" s="32" t="s">
        <v>15</v>
      </c>
      <c r="R1533" s="32" t="s">
        <v>15</v>
      </c>
      <c r="S1533" s="32" t="s">
        <v>15</v>
      </c>
      <c r="T1533" s="6" t="s">
        <v>1652</v>
      </c>
      <c r="U1533" s="6" t="s">
        <v>17</v>
      </c>
    </row>
    <row r="1534" spans="1:21" s="42" customFormat="1" x14ac:dyDescent="0.2">
      <c r="A1534" s="4" t="s">
        <v>1662</v>
      </c>
      <c r="B1534" s="4" t="s">
        <v>146</v>
      </c>
      <c r="C1534" s="33" t="s">
        <v>60</v>
      </c>
      <c r="D1534" s="5">
        <v>6.6230000000000004E-3</v>
      </c>
      <c r="E1534" s="5">
        <v>0.110342</v>
      </c>
      <c r="F1534" s="5">
        <v>2.9840999999999999E-2</v>
      </c>
      <c r="G1534" s="5">
        <v>1.308E-2</v>
      </c>
      <c r="H1534" s="5">
        <v>7.6577999999999993E-2</v>
      </c>
      <c r="I1534" s="5">
        <v>8.4130000000000003E-3</v>
      </c>
      <c r="J1534" s="5">
        <v>0.47674</v>
      </c>
      <c r="K1534" s="5">
        <v>0.476437</v>
      </c>
      <c r="L1534" s="32" t="s">
        <v>15</v>
      </c>
      <c r="M1534" s="32" t="s">
        <v>15</v>
      </c>
      <c r="N1534" s="32" t="s">
        <v>15</v>
      </c>
      <c r="O1534" s="32" t="s">
        <v>15</v>
      </c>
      <c r="P1534" s="32" t="s">
        <v>15</v>
      </c>
      <c r="Q1534" s="32" t="s">
        <v>15</v>
      </c>
      <c r="R1534" s="32" t="s">
        <v>15</v>
      </c>
      <c r="S1534" s="32" t="s">
        <v>15</v>
      </c>
      <c r="T1534" s="6" t="s">
        <v>1652</v>
      </c>
      <c r="U1534" s="6" t="s">
        <v>17</v>
      </c>
    </row>
    <row r="1535" spans="1:21" s="42" customFormat="1" x14ac:dyDescent="0.2">
      <c r="A1535" s="4" t="s">
        <v>1663</v>
      </c>
      <c r="B1535" s="4" t="s">
        <v>56</v>
      </c>
      <c r="C1535" s="33" t="s">
        <v>60</v>
      </c>
      <c r="D1535" s="5">
        <v>5.4790000000000004E-3</v>
      </c>
      <c r="E1535" s="5">
        <v>8.1850999999999993E-2</v>
      </c>
      <c r="F1535" s="5">
        <v>2.9871999999999999E-2</v>
      </c>
      <c r="G1535" s="5">
        <v>1.5063999999999999E-2</v>
      </c>
      <c r="H1535" s="5">
        <v>5.2892000000000002E-2</v>
      </c>
      <c r="I1535" s="5">
        <v>9.3530000000000002E-3</v>
      </c>
      <c r="J1535" s="5">
        <v>0.44458999999999999</v>
      </c>
      <c r="K1535" s="5">
        <v>0.47541299999999997</v>
      </c>
      <c r="L1535" s="32" t="s">
        <v>15</v>
      </c>
      <c r="M1535" s="32" t="s">
        <v>15</v>
      </c>
      <c r="N1535" s="32" t="s">
        <v>60</v>
      </c>
      <c r="O1535" s="32" t="s">
        <v>15</v>
      </c>
      <c r="P1535" s="32" t="s">
        <v>15</v>
      </c>
      <c r="Q1535" s="32" t="s">
        <v>15</v>
      </c>
      <c r="R1535" s="32" t="s">
        <v>15</v>
      </c>
      <c r="S1535" s="32" t="s">
        <v>15</v>
      </c>
      <c r="T1535" s="6" t="s">
        <v>1652</v>
      </c>
      <c r="U1535" s="6" t="s">
        <v>17</v>
      </c>
    </row>
    <row r="1536" spans="1:21" s="42" customFormat="1" x14ac:dyDescent="0.2">
      <c r="A1536" s="4" t="s">
        <v>1664</v>
      </c>
      <c r="B1536" s="4" t="s">
        <v>56</v>
      </c>
      <c r="C1536" s="33" t="s">
        <v>60</v>
      </c>
      <c r="D1536" s="5">
        <v>7.9480000000000002E-3</v>
      </c>
      <c r="E1536" s="5">
        <v>9.3196000000000001E-2</v>
      </c>
      <c r="F1536" s="5">
        <v>2.9769E-2</v>
      </c>
      <c r="G1536" s="5">
        <v>1.9414000000000001E-2</v>
      </c>
      <c r="H1536" s="5">
        <v>6.2227999999999999E-2</v>
      </c>
      <c r="I1536" s="5">
        <v>1.146E-2</v>
      </c>
      <c r="J1536" s="5">
        <v>0.44118000000000002</v>
      </c>
      <c r="K1536" s="5">
        <v>0.469943</v>
      </c>
      <c r="L1536" s="32" t="s">
        <v>15</v>
      </c>
      <c r="M1536" s="32" t="s">
        <v>15</v>
      </c>
      <c r="N1536" s="32" t="s">
        <v>15</v>
      </c>
      <c r="O1536" s="32" t="s">
        <v>15</v>
      </c>
      <c r="P1536" s="32" t="s">
        <v>15</v>
      </c>
      <c r="Q1536" s="32" t="s">
        <v>15</v>
      </c>
      <c r="R1536" s="32" t="s">
        <v>15</v>
      </c>
      <c r="S1536" s="32" t="s">
        <v>15</v>
      </c>
      <c r="T1536" s="6" t="s">
        <v>1665</v>
      </c>
      <c r="U1536" s="6" t="s">
        <v>17</v>
      </c>
    </row>
    <row r="1537" spans="1:21" s="42" customFormat="1" x14ac:dyDescent="0.2">
      <c r="A1537" s="4" t="s">
        <v>1666</v>
      </c>
      <c r="B1537" s="4" t="s">
        <v>146</v>
      </c>
      <c r="C1537" s="33" t="s">
        <v>15</v>
      </c>
      <c r="D1537" s="5">
        <v>1.286E-2</v>
      </c>
      <c r="E1537" s="5">
        <v>0.35216999999999998</v>
      </c>
      <c r="F1537" s="5">
        <v>2.9951999999999999E-2</v>
      </c>
      <c r="G1537" s="5">
        <v>2.726E-2</v>
      </c>
      <c r="H1537" s="5">
        <v>0.28036100000000003</v>
      </c>
      <c r="I1537" s="5">
        <v>2.0007E-2</v>
      </c>
      <c r="J1537" s="5">
        <v>0.76256400000000002</v>
      </c>
      <c r="K1537" s="5">
        <v>0.45046000000000003</v>
      </c>
      <c r="L1537" s="32" t="s">
        <v>15</v>
      </c>
      <c r="M1537" s="32" t="s">
        <v>60</v>
      </c>
      <c r="N1537" s="32" t="s">
        <v>60</v>
      </c>
      <c r="O1537" s="32" t="s">
        <v>60</v>
      </c>
      <c r="P1537" s="32" t="s">
        <v>60</v>
      </c>
      <c r="Q1537" s="32" t="s">
        <v>60</v>
      </c>
      <c r="R1537" s="32" t="s">
        <v>60</v>
      </c>
      <c r="S1537" s="32" t="s">
        <v>15</v>
      </c>
      <c r="T1537" s="6" t="s">
        <v>1667</v>
      </c>
      <c r="U1537" s="6" t="s">
        <v>17</v>
      </c>
    </row>
    <row r="1538" spans="1:21" s="42" customFormat="1" x14ac:dyDescent="0.2">
      <c r="A1538" s="4" t="s">
        <v>1668</v>
      </c>
      <c r="B1538" s="4" t="s">
        <v>220</v>
      </c>
      <c r="C1538" s="33" t="s">
        <v>59</v>
      </c>
      <c r="D1538" s="5">
        <v>6.4070000000000004E-3</v>
      </c>
      <c r="E1538" s="5">
        <v>0.12463100000000001</v>
      </c>
      <c r="F1538" s="5">
        <v>2.9801000000000001E-2</v>
      </c>
      <c r="G1538" s="5">
        <v>1.4364E-2</v>
      </c>
      <c r="H1538" s="5">
        <v>0.112577</v>
      </c>
      <c r="I1538" s="5">
        <v>7.7660000000000003E-3</v>
      </c>
      <c r="J1538" s="5">
        <v>0.515208</v>
      </c>
      <c r="K1538" s="5">
        <v>0.469609</v>
      </c>
      <c r="L1538" s="32" t="s">
        <v>15</v>
      </c>
      <c r="M1538" s="32" t="s">
        <v>15</v>
      </c>
      <c r="N1538" s="32" t="s">
        <v>15</v>
      </c>
      <c r="O1538" s="32" t="s">
        <v>15</v>
      </c>
      <c r="P1538" s="32" t="s">
        <v>15</v>
      </c>
      <c r="Q1538" s="32" t="s">
        <v>15</v>
      </c>
      <c r="R1538" s="32" t="s">
        <v>60</v>
      </c>
      <c r="S1538" s="32" t="s">
        <v>15</v>
      </c>
      <c r="T1538" s="6" t="s">
        <v>1667</v>
      </c>
      <c r="U1538" s="6" t="s">
        <v>17</v>
      </c>
    </row>
    <row r="1539" spans="1:21" s="42" customFormat="1" x14ac:dyDescent="0.2">
      <c r="A1539" s="4" t="s">
        <v>1669</v>
      </c>
      <c r="B1539" s="4" t="s">
        <v>220</v>
      </c>
      <c r="C1539" s="33" t="s">
        <v>60</v>
      </c>
      <c r="D1539" s="5">
        <v>1.3100000000000001E-2</v>
      </c>
      <c r="E1539" s="5">
        <v>9.4574000000000005E-2</v>
      </c>
      <c r="F1539" s="5">
        <v>2.9856000000000001E-2</v>
      </c>
      <c r="G1539" s="5">
        <v>1.0139E-2</v>
      </c>
      <c r="H1539" s="5">
        <v>7.0919999999999997E-2</v>
      </c>
      <c r="I1539" s="5">
        <v>5.8539999999999998E-3</v>
      </c>
      <c r="J1539" s="5">
        <v>0.48000399999999999</v>
      </c>
      <c r="K1539" s="5">
        <v>0.47645799999999999</v>
      </c>
      <c r="L1539" s="32" t="s">
        <v>15</v>
      </c>
      <c r="M1539" s="32" t="s">
        <v>15</v>
      </c>
      <c r="N1539" s="32" t="s">
        <v>60</v>
      </c>
      <c r="O1539" s="32" t="s">
        <v>15</v>
      </c>
      <c r="P1539" s="32" t="s">
        <v>15</v>
      </c>
      <c r="Q1539" s="32" t="s">
        <v>15</v>
      </c>
      <c r="R1539" s="32" t="s">
        <v>15</v>
      </c>
      <c r="S1539" s="32" t="s">
        <v>15</v>
      </c>
      <c r="T1539" s="6" t="s">
        <v>1670</v>
      </c>
      <c r="U1539" s="6" t="s">
        <v>17</v>
      </c>
    </row>
    <row r="1540" spans="1:21" s="42" customFormat="1" x14ac:dyDescent="0.2">
      <c r="A1540" s="4" t="s">
        <v>1671</v>
      </c>
      <c r="B1540" s="4" t="s">
        <v>1672</v>
      </c>
      <c r="C1540" s="33" t="s">
        <v>60</v>
      </c>
      <c r="D1540" s="5">
        <v>0.32440000000000002</v>
      </c>
      <c r="E1540" s="5">
        <v>0.55476000000000003</v>
      </c>
      <c r="F1540" s="5">
        <v>3.0099999999999998E-2</v>
      </c>
      <c r="G1540" s="5">
        <v>5.6118000000000001E-2</v>
      </c>
      <c r="H1540" s="5">
        <v>0.46234199999999998</v>
      </c>
      <c r="I1540" s="5">
        <v>2.6786000000000001E-2</v>
      </c>
      <c r="J1540" s="5">
        <v>0.88533300000000004</v>
      </c>
      <c r="K1540" s="5">
        <v>0.38566899999999998</v>
      </c>
      <c r="L1540" s="32" t="s">
        <v>60</v>
      </c>
      <c r="M1540" s="32" t="s">
        <v>60</v>
      </c>
      <c r="N1540" s="32" t="s">
        <v>60</v>
      </c>
      <c r="O1540" s="32" t="s">
        <v>60</v>
      </c>
      <c r="P1540" s="32" t="s">
        <v>60</v>
      </c>
      <c r="Q1540" s="32" t="s">
        <v>60</v>
      </c>
      <c r="R1540" s="32" t="s">
        <v>60</v>
      </c>
      <c r="S1540" s="32" t="s">
        <v>15</v>
      </c>
      <c r="T1540" s="6" t="s">
        <v>1673</v>
      </c>
      <c r="U1540" s="6" t="s">
        <v>17</v>
      </c>
    </row>
    <row r="1541" spans="1:21" s="42" customFormat="1" x14ac:dyDescent="0.2">
      <c r="A1541" s="4" t="s">
        <v>1674</v>
      </c>
      <c r="B1541" s="4" t="s">
        <v>220</v>
      </c>
      <c r="C1541" s="33" t="s">
        <v>60</v>
      </c>
      <c r="D1541" s="5">
        <v>2.051E-2</v>
      </c>
      <c r="E1541" s="5">
        <v>0.22639300000000001</v>
      </c>
      <c r="F1541" s="5">
        <v>2.9869E-2</v>
      </c>
      <c r="G1541" s="5">
        <v>1.5323E-2</v>
      </c>
      <c r="H1541" s="5">
        <v>0.13106999999999999</v>
      </c>
      <c r="I1541" s="5">
        <v>8.7799999999999996E-3</v>
      </c>
      <c r="J1541" s="5">
        <v>0.61552700000000005</v>
      </c>
      <c r="K1541" s="5">
        <v>0.46466099999999999</v>
      </c>
      <c r="L1541" s="32" t="s">
        <v>15</v>
      </c>
      <c r="M1541" s="32" t="s">
        <v>60</v>
      </c>
      <c r="N1541" s="32" t="s">
        <v>60</v>
      </c>
      <c r="O1541" s="32" t="s">
        <v>15</v>
      </c>
      <c r="P1541" s="32" t="s">
        <v>15</v>
      </c>
      <c r="Q1541" s="32" t="s">
        <v>15</v>
      </c>
      <c r="R1541" s="32" t="s">
        <v>60</v>
      </c>
      <c r="S1541" s="32" t="s">
        <v>15</v>
      </c>
      <c r="T1541" s="6" t="s">
        <v>1673</v>
      </c>
      <c r="U1541" s="6" t="s">
        <v>17</v>
      </c>
    </row>
    <row r="1542" spans="1:21" s="42" customFormat="1" x14ac:dyDescent="0.2">
      <c r="A1542" s="4" t="s">
        <v>1675</v>
      </c>
      <c r="B1542" s="4" t="s">
        <v>220</v>
      </c>
      <c r="C1542" s="33" t="s">
        <v>60</v>
      </c>
      <c r="D1542" s="5">
        <v>9.7300000000000008E-3</v>
      </c>
      <c r="E1542" s="5">
        <v>0.22511999999999999</v>
      </c>
      <c r="F1542" s="5">
        <v>2.9923999999999999E-2</v>
      </c>
      <c r="G1542" s="5">
        <v>1.5566999999999999E-2</v>
      </c>
      <c r="H1542" s="5">
        <v>0.12798300000000001</v>
      </c>
      <c r="I1542" s="5">
        <v>8.7709999999999993E-3</v>
      </c>
      <c r="J1542" s="5">
        <v>0.55452800000000002</v>
      </c>
      <c r="K1542" s="5">
        <v>0.48780200000000001</v>
      </c>
      <c r="L1542" s="32" t="s">
        <v>15</v>
      </c>
      <c r="M1542" s="32" t="s">
        <v>15</v>
      </c>
      <c r="N1542" s="32" t="s">
        <v>60</v>
      </c>
      <c r="O1542" s="32" t="s">
        <v>15</v>
      </c>
      <c r="P1542" s="32" t="s">
        <v>15</v>
      </c>
      <c r="Q1542" s="32" t="s">
        <v>15</v>
      </c>
      <c r="R1542" s="32" t="s">
        <v>60</v>
      </c>
      <c r="S1542" s="32" t="s">
        <v>15</v>
      </c>
      <c r="T1542" s="6" t="s">
        <v>1673</v>
      </c>
      <c r="U1542" s="6" t="s">
        <v>17</v>
      </c>
    </row>
    <row r="1543" spans="1:21" s="42" customFormat="1" x14ac:dyDescent="0.2">
      <c r="A1543" s="4" t="s">
        <v>1676</v>
      </c>
      <c r="B1543" s="4" t="s">
        <v>56</v>
      </c>
      <c r="C1543" s="33" t="s">
        <v>60</v>
      </c>
      <c r="D1543" s="5">
        <v>8.763E-3</v>
      </c>
      <c r="E1543" s="5">
        <v>0.15527199999999999</v>
      </c>
      <c r="F1543" s="5">
        <v>2.9824E-2</v>
      </c>
      <c r="G1543" s="5">
        <v>1.4231000000000001E-2</v>
      </c>
      <c r="H1543" s="5">
        <v>0.11554300000000001</v>
      </c>
      <c r="I1543" s="5">
        <v>7.8069999999999997E-3</v>
      </c>
      <c r="J1543" s="5">
        <v>0.30420399999999997</v>
      </c>
      <c r="K1543" s="5">
        <v>0.48038399999999998</v>
      </c>
      <c r="L1543" s="32" t="s">
        <v>15</v>
      </c>
      <c r="M1543" s="32" t="s">
        <v>15</v>
      </c>
      <c r="N1543" s="32" t="s">
        <v>15</v>
      </c>
      <c r="O1543" s="32" t="s">
        <v>15</v>
      </c>
      <c r="P1543" s="32" t="s">
        <v>15</v>
      </c>
      <c r="Q1543" s="32" t="s">
        <v>15</v>
      </c>
      <c r="R1543" s="32" t="s">
        <v>15</v>
      </c>
      <c r="S1543" s="32" t="s">
        <v>15</v>
      </c>
      <c r="T1543" s="6" t="s">
        <v>1673</v>
      </c>
      <c r="U1543" s="6" t="s">
        <v>17</v>
      </c>
    </row>
    <row r="1544" spans="1:21" s="42" customFormat="1" x14ac:dyDescent="0.2">
      <c r="A1544" s="4" t="s">
        <v>1677</v>
      </c>
      <c r="B1544" s="4" t="s">
        <v>146</v>
      </c>
      <c r="C1544" s="33" t="s">
        <v>60</v>
      </c>
      <c r="D1544" s="5">
        <v>1.008E-2</v>
      </c>
      <c r="E1544" s="5">
        <v>0.12876599999999999</v>
      </c>
      <c r="F1544" s="5">
        <v>2.9859E-2</v>
      </c>
      <c r="G1544" s="5">
        <v>2.3175000000000001E-2</v>
      </c>
      <c r="H1544" s="5">
        <v>0.133303</v>
      </c>
      <c r="I1544" s="5">
        <v>1.0481000000000001E-2</v>
      </c>
      <c r="J1544" s="5">
        <v>0.50759900000000002</v>
      </c>
      <c r="K1544" s="5">
        <v>0.45528200000000002</v>
      </c>
      <c r="L1544" s="32" t="s">
        <v>15</v>
      </c>
      <c r="M1544" s="32" t="s">
        <v>15</v>
      </c>
      <c r="N1544" s="32" t="s">
        <v>60</v>
      </c>
      <c r="O1544" s="32" t="s">
        <v>60</v>
      </c>
      <c r="P1544" s="32" t="s">
        <v>15</v>
      </c>
      <c r="Q1544" s="32" t="s">
        <v>15</v>
      </c>
      <c r="R1544" s="32" t="s">
        <v>15</v>
      </c>
      <c r="S1544" s="32" t="s">
        <v>15</v>
      </c>
      <c r="T1544" s="6" t="s">
        <v>1673</v>
      </c>
      <c r="U1544" s="6" t="s">
        <v>17</v>
      </c>
    </row>
    <row r="1545" spans="1:21" s="42" customFormat="1" x14ac:dyDescent="0.2">
      <c r="A1545" s="4" t="s">
        <v>1678</v>
      </c>
      <c r="B1545" s="4" t="s">
        <v>56</v>
      </c>
      <c r="C1545" s="33" t="s">
        <v>60</v>
      </c>
      <c r="D1545" s="5">
        <v>9.5080000000000008E-3</v>
      </c>
      <c r="E1545" s="5">
        <v>9.5687999999999995E-2</v>
      </c>
      <c r="F1545" s="5">
        <v>2.9822000000000001E-2</v>
      </c>
      <c r="G1545" s="5">
        <v>2.7486E-2</v>
      </c>
      <c r="H1545" s="5">
        <v>6.1824999999999998E-2</v>
      </c>
      <c r="I1545" s="5">
        <v>1.5065E-2</v>
      </c>
      <c r="J1545" s="5">
        <v>0.39862999999999998</v>
      </c>
      <c r="K1545" s="5">
        <v>0.45885100000000001</v>
      </c>
      <c r="L1545" s="32" t="s">
        <v>15</v>
      </c>
      <c r="M1545" s="32" t="s">
        <v>15</v>
      </c>
      <c r="N1545" s="32" t="s">
        <v>15</v>
      </c>
      <c r="O1545" s="32" t="s">
        <v>60</v>
      </c>
      <c r="P1545" s="32" t="s">
        <v>15</v>
      </c>
      <c r="Q1545" s="32" t="s">
        <v>15</v>
      </c>
      <c r="R1545" s="32" t="s">
        <v>15</v>
      </c>
      <c r="S1545" s="32" t="s">
        <v>15</v>
      </c>
      <c r="T1545" s="6" t="s">
        <v>1673</v>
      </c>
      <c r="U1545" s="6" t="s">
        <v>17</v>
      </c>
    </row>
    <row r="1546" spans="1:21" s="42" customFormat="1" x14ac:dyDescent="0.2">
      <c r="A1546" s="4" t="s">
        <v>1679</v>
      </c>
      <c r="B1546" s="4" t="s">
        <v>220</v>
      </c>
      <c r="C1546" s="33" t="s">
        <v>60</v>
      </c>
      <c r="D1546" s="5">
        <v>9.7689999999999999E-3</v>
      </c>
      <c r="E1546" s="5">
        <v>3.3760999999999999E-2</v>
      </c>
      <c r="F1546" s="5">
        <v>2.9787000000000001E-2</v>
      </c>
      <c r="G1546" s="5">
        <v>6.463E-3</v>
      </c>
      <c r="H1546" s="5">
        <v>1.3859E-2</v>
      </c>
      <c r="I1546" s="5">
        <v>1.6169999999999999E-3</v>
      </c>
      <c r="J1546" s="5">
        <v>0.34554800000000002</v>
      </c>
      <c r="K1546" s="5">
        <v>0.48527599999999999</v>
      </c>
      <c r="L1546" s="32" t="s">
        <v>15</v>
      </c>
      <c r="M1546" s="32" t="s">
        <v>15</v>
      </c>
      <c r="N1546" s="32" t="s">
        <v>15</v>
      </c>
      <c r="O1546" s="32" t="s">
        <v>15</v>
      </c>
      <c r="P1546" s="32" t="s">
        <v>15</v>
      </c>
      <c r="Q1546" s="32" t="s">
        <v>15</v>
      </c>
      <c r="R1546" s="32" t="s">
        <v>15</v>
      </c>
      <c r="S1546" s="32" t="s">
        <v>15</v>
      </c>
      <c r="T1546" s="6" t="s">
        <v>1673</v>
      </c>
      <c r="U1546" s="6" t="s">
        <v>17</v>
      </c>
    </row>
    <row r="1547" spans="1:21" s="42" customFormat="1" x14ac:dyDescent="0.2">
      <c r="A1547" s="4" t="s">
        <v>1680</v>
      </c>
      <c r="B1547" s="4" t="s">
        <v>56</v>
      </c>
      <c r="C1547" s="33" t="s">
        <v>60</v>
      </c>
      <c r="D1547" s="5">
        <v>9.9649999999999999E-3</v>
      </c>
      <c r="E1547" s="5">
        <v>5.7539E-2</v>
      </c>
      <c r="F1547" s="5">
        <v>2.981E-2</v>
      </c>
      <c r="G1547" s="5">
        <v>1.1729E-2</v>
      </c>
      <c r="H1547" s="5">
        <v>4.3085999999999999E-2</v>
      </c>
      <c r="I1547" s="5">
        <v>4.8989999999999997E-3</v>
      </c>
      <c r="J1547" s="5">
        <v>0.38957199999999997</v>
      </c>
      <c r="K1547" s="5">
        <v>0.47684599999999999</v>
      </c>
      <c r="L1547" s="32" t="s">
        <v>15</v>
      </c>
      <c r="M1547" s="32" t="s">
        <v>15</v>
      </c>
      <c r="N1547" s="32" t="s">
        <v>15</v>
      </c>
      <c r="O1547" s="32" t="s">
        <v>15</v>
      </c>
      <c r="P1547" s="32" t="s">
        <v>15</v>
      </c>
      <c r="Q1547" s="32" t="s">
        <v>15</v>
      </c>
      <c r="R1547" s="32" t="s">
        <v>15</v>
      </c>
      <c r="S1547" s="32" t="s">
        <v>15</v>
      </c>
      <c r="T1547" s="6" t="s">
        <v>1673</v>
      </c>
      <c r="U1547" s="6" t="s">
        <v>17</v>
      </c>
    </row>
    <row r="1548" spans="1:21" s="42" customFormat="1" x14ac:dyDescent="0.2">
      <c r="A1548" s="4" t="s">
        <v>1681</v>
      </c>
      <c r="B1548" s="4" t="s">
        <v>56</v>
      </c>
      <c r="C1548" s="33" t="s">
        <v>60</v>
      </c>
      <c r="D1548" s="5">
        <v>9.7230000000000007E-3</v>
      </c>
      <c r="E1548" s="5">
        <v>0.11626400000000001</v>
      </c>
      <c r="F1548" s="5">
        <v>2.9765E-2</v>
      </c>
      <c r="G1548" s="5">
        <v>1.2486000000000001E-2</v>
      </c>
      <c r="H1548" s="5">
        <v>8.9126999999999998E-2</v>
      </c>
      <c r="I1548" s="5">
        <v>5.7190000000000001E-3</v>
      </c>
      <c r="J1548" s="5">
        <v>0.370286</v>
      </c>
      <c r="K1548" s="5">
        <v>0.47428799999999999</v>
      </c>
      <c r="L1548" s="32" t="s">
        <v>15</v>
      </c>
      <c r="M1548" s="32" t="s">
        <v>15</v>
      </c>
      <c r="N1548" s="32" t="s">
        <v>15</v>
      </c>
      <c r="O1548" s="32" t="s">
        <v>15</v>
      </c>
      <c r="P1548" s="32" t="s">
        <v>15</v>
      </c>
      <c r="Q1548" s="32" t="s">
        <v>15</v>
      </c>
      <c r="R1548" s="32" t="s">
        <v>15</v>
      </c>
      <c r="S1548" s="32" t="s">
        <v>15</v>
      </c>
      <c r="T1548" s="6" t="s">
        <v>1673</v>
      </c>
      <c r="U1548" s="6" t="s">
        <v>17</v>
      </c>
    </row>
    <row r="1549" spans="1:21" s="42" customFormat="1" x14ac:dyDescent="0.2">
      <c r="A1549" s="4" t="s">
        <v>1682</v>
      </c>
      <c r="B1549" s="4" t="s">
        <v>95</v>
      </c>
      <c r="C1549" s="33" t="s">
        <v>60</v>
      </c>
      <c r="D1549" s="5">
        <v>1.423E-2</v>
      </c>
      <c r="E1549" s="5">
        <v>0.15826799999999999</v>
      </c>
      <c r="F1549" s="5">
        <v>2.9711999999999999E-2</v>
      </c>
      <c r="G1549" s="5">
        <v>4.6017000000000002E-2</v>
      </c>
      <c r="H1549" s="5">
        <v>0.108739</v>
      </c>
      <c r="I1549" s="5">
        <v>2.7762999999999999E-2</v>
      </c>
      <c r="J1549" s="5">
        <v>0.35477300000000001</v>
      </c>
      <c r="K1549" s="5">
        <v>0.44855800000000001</v>
      </c>
      <c r="L1549" s="32" t="s">
        <v>15</v>
      </c>
      <c r="M1549" s="32" t="s">
        <v>15</v>
      </c>
      <c r="N1549" s="32" t="s">
        <v>15</v>
      </c>
      <c r="O1549" s="32" t="s">
        <v>60</v>
      </c>
      <c r="P1549" s="32" t="s">
        <v>15</v>
      </c>
      <c r="Q1549" s="32" t="s">
        <v>60</v>
      </c>
      <c r="R1549" s="32" t="s">
        <v>15</v>
      </c>
      <c r="S1549" s="32" t="s">
        <v>15</v>
      </c>
      <c r="T1549" s="6" t="s">
        <v>1673</v>
      </c>
      <c r="U1549" s="6" t="s">
        <v>17</v>
      </c>
    </row>
    <row r="1550" spans="1:21" s="42" customFormat="1" x14ac:dyDescent="0.2">
      <c r="A1550" s="4" t="s">
        <v>1683</v>
      </c>
      <c r="B1550" s="4" t="s">
        <v>56</v>
      </c>
      <c r="C1550" s="33" t="s">
        <v>60</v>
      </c>
      <c r="D1550" s="5">
        <v>7.1450000000000003E-3</v>
      </c>
      <c r="E1550" s="5">
        <v>0.18806899999999999</v>
      </c>
      <c r="F1550" s="5">
        <v>2.9755E-2</v>
      </c>
      <c r="G1550" s="5">
        <v>1.7814E-2</v>
      </c>
      <c r="H1550" s="5">
        <v>0.160409</v>
      </c>
      <c r="I1550" s="5">
        <v>1.1896E-2</v>
      </c>
      <c r="J1550" s="5">
        <v>0.16200200000000001</v>
      </c>
      <c r="K1550" s="5">
        <v>0.51668800000000004</v>
      </c>
      <c r="L1550" s="32" t="s">
        <v>15</v>
      </c>
      <c r="M1550" s="32" t="s">
        <v>15</v>
      </c>
      <c r="N1550" s="32" t="s">
        <v>15</v>
      </c>
      <c r="O1550" s="32" t="s">
        <v>15</v>
      </c>
      <c r="P1550" s="32" t="s">
        <v>15</v>
      </c>
      <c r="Q1550" s="32" t="s">
        <v>15</v>
      </c>
      <c r="R1550" s="32" t="s">
        <v>15</v>
      </c>
      <c r="S1550" s="32" t="s">
        <v>60</v>
      </c>
      <c r="T1550" s="6" t="s">
        <v>1673</v>
      </c>
      <c r="U1550" s="6" t="s">
        <v>17</v>
      </c>
    </row>
    <row r="1551" spans="1:21" s="42" customFormat="1" x14ac:dyDescent="0.2">
      <c r="A1551" s="4" t="s">
        <v>1684</v>
      </c>
      <c r="B1551" s="4" t="s">
        <v>146</v>
      </c>
      <c r="C1551" s="33" t="s">
        <v>59</v>
      </c>
      <c r="D1551" s="5">
        <v>1.261E-2</v>
      </c>
      <c r="E1551" s="5">
        <v>0.16125</v>
      </c>
      <c r="F1551" s="5">
        <v>2.9766999999999998E-2</v>
      </c>
      <c r="G1551" s="5">
        <v>1.5977000000000002E-2</v>
      </c>
      <c r="H1551" s="5">
        <v>0.124959</v>
      </c>
      <c r="I1551" s="5">
        <v>1.1455E-2</v>
      </c>
      <c r="J1551" s="5">
        <v>0.22680600000000001</v>
      </c>
      <c r="K1551" s="5">
        <v>0.49388199999999999</v>
      </c>
      <c r="L1551" s="32" t="s">
        <v>15</v>
      </c>
      <c r="M1551" s="32" t="s">
        <v>15</v>
      </c>
      <c r="N1551" s="32" t="s">
        <v>15</v>
      </c>
      <c r="O1551" s="32" t="s">
        <v>15</v>
      </c>
      <c r="P1551" s="32" t="s">
        <v>15</v>
      </c>
      <c r="Q1551" s="32" t="s">
        <v>15</v>
      </c>
      <c r="R1551" s="32" t="s">
        <v>15</v>
      </c>
      <c r="S1551" s="32" t="s">
        <v>15</v>
      </c>
      <c r="T1551" s="6" t="s">
        <v>1673</v>
      </c>
      <c r="U1551" s="6" t="s">
        <v>17</v>
      </c>
    </row>
    <row r="1552" spans="1:21" s="42" customFormat="1" x14ac:dyDescent="0.2">
      <c r="A1552" s="4" t="s">
        <v>1685</v>
      </c>
      <c r="B1552" s="4" t="s">
        <v>95</v>
      </c>
      <c r="C1552" s="33" t="s">
        <v>59</v>
      </c>
      <c r="D1552" s="5">
        <v>7.1300000000000001E-3</v>
      </c>
      <c r="E1552" s="5">
        <v>9.5363000000000003E-2</v>
      </c>
      <c r="F1552" s="5">
        <v>2.9821E-2</v>
      </c>
      <c r="G1552" s="5">
        <v>1.6511999999999999E-2</v>
      </c>
      <c r="H1552" s="5">
        <v>8.9384000000000005E-2</v>
      </c>
      <c r="I1552" s="5">
        <v>7.7559999999999999E-3</v>
      </c>
      <c r="J1552" s="5">
        <v>0.29675000000000001</v>
      </c>
      <c r="K1552" s="5">
        <v>0.51587899999999998</v>
      </c>
      <c r="L1552" s="32" t="s">
        <v>15</v>
      </c>
      <c r="M1552" s="32" t="s">
        <v>15</v>
      </c>
      <c r="N1552" s="32" t="s">
        <v>15</v>
      </c>
      <c r="O1552" s="32" t="s">
        <v>15</v>
      </c>
      <c r="P1552" s="32" t="s">
        <v>15</v>
      </c>
      <c r="Q1552" s="32" t="s">
        <v>15</v>
      </c>
      <c r="R1552" s="32" t="s">
        <v>15</v>
      </c>
      <c r="S1552" s="32" t="s">
        <v>60</v>
      </c>
      <c r="T1552" s="6" t="s">
        <v>1673</v>
      </c>
      <c r="U1552" s="6" t="s">
        <v>17</v>
      </c>
    </row>
  </sheetData>
  <autoFilter ref="A1:AB1552" xr:uid="{8C8A187F-F3F1-4525-8183-85072D138C85}"/>
  <conditionalFormatting sqref="A1:A353">
    <cfRule type="duplicateValues" dxfId="254" priority="98"/>
  </conditionalFormatting>
  <conditionalFormatting sqref="A1:A407 A409:A411 A413:A415 A417:A418 A420:A427 A429:A433 A435:A436">
    <cfRule type="duplicateValues" dxfId="253" priority="209"/>
    <cfRule type="duplicateValues" dxfId="252" priority="87"/>
    <cfRule type="duplicateValues" dxfId="251" priority="88"/>
    <cfRule type="duplicateValues" dxfId="250" priority="86"/>
  </conditionalFormatting>
  <conditionalFormatting sqref="A1:A495">
    <cfRule type="duplicateValues" dxfId="249" priority="80"/>
  </conditionalFormatting>
  <conditionalFormatting sqref="A1:A1552">
    <cfRule type="duplicateValues" dxfId="248" priority="36"/>
    <cfRule type="duplicateValues" dxfId="247" priority="246"/>
    <cfRule type="duplicateValues" dxfId="246" priority="245"/>
    <cfRule type="duplicateValues" dxfId="245" priority="244"/>
    <cfRule type="duplicateValues" dxfId="244" priority="243"/>
    <cfRule type="duplicateValues" dxfId="243" priority="242"/>
    <cfRule type="duplicateValues" dxfId="242" priority="241"/>
    <cfRule type="duplicateValues" dxfId="241" priority="240"/>
    <cfRule type="duplicateValues" dxfId="240" priority="239"/>
    <cfRule type="duplicateValues" dxfId="239" priority="248"/>
    <cfRule type="duplicateValues" dxfId="238" priority="249"/>
    <cfRule type="duplicateValues" dxfId="237" priority="39"/>
    <cfRule type="duplicateValues" dxfId="236" priority="2"/>
    <cfRule type="duplicateValues" dxfId="235" priority="250"/>
    <cfRule type="duplicateValues" dxfId="234" priority="1"/>
    <cfRule type="duplicateValues" dxfId="233" priority="247"/>
    <cfRule type="duplicateValues" dxfId="232" priority="38"/>
    <cfRule type="duplicateValues" dxfId="231" priority="37"/>
    <cfRule type="duplicateValues" dxfId="230" priority="33"/>
    <cfRule type="duplicateValues" dxfId="229" priority="34"/>
    <cfRule type="duplicateValues" dxfId="228" priority="35"/>
  </conditionalFormatting>
  <conditionalFormatting sqref="A29:A35">
    <cfRule type="duplicateValues" dxfId="227" priority="150"/>
    <cfRule type="duplicateValues" dxfId="226" priority="152"/>
    <cfRule type="duplicateValues" dxfId="225" priority="151"/>
    <cfRule type="duplicateValues" dxfId="224" priority="153"/>
    <cfRule type="duplicateValues" dxfId="223" priority="154"/>
    <cfRule type="duplicateValues" dxfId="222" priority="155"/>
  </conditionalFormatting>
  <conditionalFormatting sqref="A29:A44">
    <cfRule type="duplicateValues" dxfId="221" priority="162"/>
    <cfRule type="duplicateValues" dxfId="220" priority="163"/>
  </conditionalFormatting>
  <conditionalFormatting sqref="A36:A44">
    <cfRule type="duplicateValues" dxfId="219" priority="161"/>
  </conditionalFormatting>
  <conditionalFormatting sqref="A38">
    <cfRule type="duplicateValues" dxfId="218" priority="181"/>
  </conditionalFormatting>
  <conditionalFormatting sqref="A42:A43 A36:A38">
    <cfRule type="duplicateValues" dxfId="217" priority="159"/>
    <cfRule type="duplicateValues" dxfId="216" priority="158"/>
    <cfRule type="duplicateValues" dxfId="215" priority="157"/>
    <cfRule type="duplicateValues" dxfId="214" priority="156"/>
    <cfRule type="duplicateValues" dxfId="213" priority="160"/>
  </conditionalFormatting>
  <conditionalFormatting sqref="A68:A136 A141:A179 A1:A28 A280:A292">
    <cfRule type="duplicateValues" dxfId="212" priority="203"/>
  </conditionalFormatting>
  <conditionalFormatting sqref="A68:A179 A1:A28 A280:A292">
    <cfRule type="duplicateValues" dxfId="211" priority="204"/>
  </conditionalFormatting>
  <conditionalFormatting sqref="A127">
    <cfRule type="duplicateValues" dxfId="210" priority="180"/>
  </conditionalFormatting>
  <conditionalFormatting sqref="A180:A182 A45:A67">
    <cfRule type="duplicateValues" dxfId="209" priority="192"/>
    <cfRule type="duplicateValues" dxfId="208" priority="193"/>
    <cfRule type="duplicateValues" dxfId="207" priority="194"/>
  </conditionalFormatting>
  <conditionalFormatting sqref="A180:A246 A29:A67">
    <cfRule type="duplicateValues" dxfId="206" priority="195"/>
    <cfRule type="duplicateValues" dxfId="205" priority="196"/>
  </conditionalFormatting>
  <conditionalFormatting sqref="A180:A279 A29:A67">
    <cfRule type="duplicateValues" dxfId="204" priority="200"/>
    <cfRule type="duplicateValues" dxfId="203" priority="202"/>
    <cfRule type="duplicateValues" dxfId="202" priority="197"/>
    <cfRule type="duplicateValues" dxfId="201" priority="198"/>
    <cfRule type="duplicateValues" dxfId="200" priority="199"/>
    <cfRule type="duplicateValues" dxfId="199" priority="201"/>
  </conditionalFormatting>
  <conditionalFormatting sqref="A183:A186">
    <cfRule type="duplicateValues" dxfId="198" priority="146"/>
    <cfRule type="duplicateValues" dxfId="197" priority="145"/>
    <cfRule type="duplicateValues" dxfId="196" priority="144"/>
  </conditionalFormatting>
  <conditionalFormatting sqref="A187:A188">
    <cfRule type="duplicateValues" dxfId="195" priority="149"/>
    <cfRule type="duplicateValues" dxfId="194" priority="148"/>
    <cfRule type="duplicateValues" dxfId="193" priority="147"/>
  </conditionalFormatting>
  <conditionalFormatting sqref="A199">
    <cfRule type="duplicateValues" dxfId="192" priority="183"/>
    <cfRule type="duplicateValues" dxfId="191" priority="184"/>
    <cfRule type="duplicateValues" dxfId="190" priority="182"/>
  </conditionalFormatting>
  <conditionalFormatting sqref="A200:A201">
    <cfRule type="duplicateValues" dxfId="189" priority="141"/>
    <cfRule type="duplicateValues" dxfId="188" priority="142"/>
    <cfRule type="duplicateValues" dxfId="187" priority="143"/>
  </conditionalFormatting>
  <conditionalFormatting sqref="A202:A208">
    <cfRule type="duplicateValues" dxfId="186" priority="140"/>
    <cfRule type="duplicateValues" dxfId="185" priority="139"/>
    <cfRule type="duplicateValues" dxfId="184" priority="138"/>
  </conditionalFormatting>
  <conditionalFormatting sqref="A209:A214">
    <cfRule type="duplicateValues" dxfId="183" priority="137"/>
    <cfRule type="duplicateValues" dxfId="182" priority="135"/>
    <cfRule type="duplicateValues" dxfId="181" priority="136"/>
  </conditionalFormatting>
  <conditionalFormatting sqref="A215:A229">
    <cfRule type="duplicateValues" dxfId="180" priority="165"/>
    <cfRule type="duplicateValues" dxfId="179" priority="166"/>
    <cfRule type="duplicateValues" dxfId="178" priority="164"/>
  </conditionalFormatting>
  <conditionalFormatting sqref="A230:A241">
    <cfRule type="duplicateValues" dxfId="177" priority="134"/>
    <cfRule type="duplicateValues" dxfId="176" priority="133"/>
    <cfRule type="duplicateValues" dxfId="175" priority="132"/>
  </conditionalFormatting>
  <conditionalFormatting sqref="A230:A246">
    <cfRule type="duplicateValues" dxfId="174" priority="120"/>
  </conditionalFormatting>
  <conditionalFormatting sqref="A242:A243">
    <cfRule type="duplicateValues" dxfId="173" priority="122"/>
    <cfRule type="duplicateValues" dxfId="172" priority="125"/>
    <cfRule type="duplicateValues" dxfId="171" priority="124"/>
    <cfRule type="duplicateValues" dxfId="170" priority="123"/>
    <cfRule type="duplicateValues" dxfId="169" priority="121"/>
  </conditionalFormatting>
  <conditionalFormatting sqref="A242:A244">
    <cfRule type="duplicateValues" dxfId="168" priority="128"/>
    <cfRule type="duplicateValues" dxfId="167" priority="127"/>
    <cfRule type="duplicateValues" dxfId="166" priority="126"/>
  </conditionalFormatting>
  <conditionalFormatting sqref="A245:A246">
    <cfRule type="duplicateValues" dxfId="165" priority="131"/>
    <cfRule type="duplicateValues" dxfId="164" priority="130"/>
    <cfRule type="duplicateValues" dxfId="163" priority="129"/>
  </conditionalFormatting>
  <conditionalFormatting sqref="A247:A274 A276:A279">
    <cfRule type="duplicateValues" dxfId="162" priority="168"/>
    <cfRule type="duplicateValues" dxfId="161" priority="169"/>
  </conditionalFormatting>
  <conditionalFormatting sqref="A256:A274 A276:A279">
    <cfRule type="duplicateValues" dxfId="160" priority="170"/>
    <cfRule type="duplicateValues" dxfId="159" priority="171"/>
  </conditionalFormatting>
  <conditionalFormatting sqref="A265:A271">
    <cfRule type="duplicateValues" dxfId="158" priority="119"/>
  </conditionalFormatting>
  <conditionalFormatting sqref="A272:A274">
    <cfRule type="duplicateValues" dxfId="157" priority="167"/>
  </conditionalFormatting>
  <conditionalFormatting sqref="A276">
    <cfRule type="duplicateValues" dxfId="156" priority="191"/>
    <cfRule type="duplicateValues" dxfId="155" priority="188"/>
    <cfRule type="duplicateValues" dxfId="154" priority="189"/>
    <cfRule type="duplicateValues" dxfId="153" priority="190"/>
    <cfRule type="duplicateValues" dxfId="152" priority="187"/>
    <cfRule type="duplicateValues" dxfId="151" priority="186"/>
    <cfRule type="duplicateValues" dxfId="150" priority="185"/>
  </conditionalFormatting>
  <conditionalFormatting sqref="A277:A279">
    <cfRule type="duplicateValues" dxfId="149" priority="118"/>
  </conditionalFormatting>
  <conditionalFormatting sqref="A293:A298">
    <cfRule type="duplicateValues" dxfId="148" priority="172"/>
    <cfRule type="duplicateValues" dxfId="147" priority="179"/>
    <cfRule type="duplicateValues" dxfId="146" priority="178"/>
    <cfRule type="duplicateValues" dxfId="145" priority="177"/>
    <cfRule type="duplicateValues" dxfId="144" priority="176"/>
    <cfRule type="duplicateValues" dxfId="143" priority="175"/>
    <cfRule type="duplicateValues" dxfId="142" priority="173"/>
    <cfRule type="duplicateValues" dxfId="141" priority="174"/>
  </conditionalFormatting>
  <conditionalFormatting sqref="A299:A353">
    <cfRule type="duplicateValues" dxfId="140" priority="115"/>
    <cfRule type="duplicateValues" dxfId="139" priority="116"/>
  </conditionalFormatting>
  <conditionalFormatting sqref="A354:A401">
    <cfRule type="duplicateValues" dxfId="138" priority="97"/>
    <cfRule type="duplicateValues" dxfId="137" priority="96"/>
  </conditionalFormatting>
  <conditionalFormatting sqref="A402:A407 A409:A411 A413:A415">
    <cfRule type="duplicateValues" dxfId="136" priority="205"/>
    <cfRule type="duplicateValues" dxfId="135" priority="206"/>
    <cfRule type="duplicateValues" dxfId="134" priority="207"/>
    <cfRule type="duplicateValues" dxfId="133" priority="208"/>
  </conditionalFormatting>
  <conditionalFormatting sqref="A417:A418 A420:A427 A429:A433 A435:A436">
    <cfRule type="duplicateValues" dxfId="132" priority="231"/>
    <cfRule type="duplicateValues" dxfId="131" priority="235"/>
    <cfRule type="duplicateValues" dxfId="130" priority="236"/>
    <cfRule type="duplicateValues" dxfId="129" priority="234"/>
    <cfRule type="duplicateValues" dxfId="128" priority="233"/>
    <cfRule type="duplicateValues" dxfId="127" priority="232"/>
    <cfRule type="duplicateValues" dxfId="126" priority="237"/>
    <cfRule type="duplicateValues" dxfId="125" priority="230"/>
    <cfRule type="duplicateValues" dxfId="124" priority="229"/>
    <cfRule type="duplicateValues" dxfId="123" priority="228"/>
    <cfRule type="duplicateValues" dxfId="122" priority="227"/>
    <cfRule type="duplicateValues" dxfId="121" priority="238"/>
  </conditionalFormatting>
  <conditionalFormatting sqref="A434 A412 A419 A428 A416 A408 A437:A495">
    <cfRule type="duplicateValues" dxfId="120" priority="213"/>
  </conditionalFormatting>
  <conditionalFormatting sqref="A450:A453 A456:A495">
    <cfRule type="duplicateValues" dxfId="119" priority="216"/>
    <cfRule type="duplicateValues" dxfId="118" priority="217"/>
    <cfRule type="duplicateValues" dxfId="117" priority="218"/>
    <cfRule type="duplicateValues" dxfId="116" priority="215"/>
    <cfRule type="duplicateValues" dxfId="115" priority="220"/>
    <cfRule type="duplicateValues" dxfId="114" priority="221"/>
    <cfRule type="duplicateValues" dxfId="113" priority="222"/>
    <cfRule type="duplicateValues" dxfId="112" priority="214"/>
    <cfRule type="duplicateValues" dxfId="111" priority="219"/>
  </conditionalFormatting>
  <conditionalFormatting sqref="A454:A455 A437:A449 A434 A412 A419 A428 A416 A408">
    <cfRule type="duplicateValues" dxfId="110" priority="212"/>
    <cfRule type="duplicateValues" dxfId="109" priority="211"/>
    <cfRule type="duplicateValues" dxfId="108" priority="210"/>
  </conditionalFormatting>
  <conditionalFormatting sqref="A454:A455">
    <cfRule type="duplicateValues" dxfId="107" priority="82"/>
  </conditionalFormatting>
  <conditionalFormatting sqref="A456 A450:A453 A459:A495">
    <cfRule type="duplicateValues" dxfId="106" priority="223"/>
    <cfRule type="duplicateValues" dxfId="105" priority="224"/>
    <cfRule type="duplicateValues" dxfId="104" priority="225"/>
    <cfRule type="duplicateValues" dxfId="103" priority="226"/>
  </conditionalFormatting>
  <conditionalFormatting sqref="A457:A458">
    <cfRule type="duplicateValues" dxfId="102" priority="83"/>
    <cfRule type="duplicateValues" dxfId="101" priority="84"/>
    <cfRule type="duplicateValues" dxfId="100" priority="85"/>
  </conditionalFormatting>
  <conditionalFormatting sqref="A496:A1552">
    <cfRule type="duplicateValues" dxfId="99" priority="259"/>
    <cfRule type="duplicateValues" dxfId="98" priority="258"/>
    <cfRule type="duplicateValues" dxfId="97" priority="262"/>
    <cfRule type="duplicateValues" dxfId="96" priority="257"/>
    <cfRule type="duplicateValues" dxfId="95" priority="256"/>
    <cfRule type="duplicateValues" dxfId="94" priority="255"/>
    <cfRule type="duplicateValues" dxfId="93" priority="254"/>
    <cfRule type="duplicateValues" dxfId="92" priority="253"/>
    <cfRule type="duplicateValues" dxfId="91" priority="252"/>
    <cfRule type="duplicateValues" dxfId="90" priority="251"/>
    <cfRule type="duplicateValues" dxfId="89" priority="260"/>
    <cfRule type="duplicateValues" dxfId="88" priority="261"/>
  </conditionalFormatting>
  <conditionalFormatting sqref="A523:A529">
    <cfRule type="duplicateValues" dxfId="87" priority="68"/>
    <cfRule type="duplicateValues" dxfId="86" priority="65"/>
    <cfRule type="duplicateValues" dxfId="85" priority="64"/>
    <cfRule type="duplicateValues" dxfId="84" priority="62"/>
    <cfRule type="duplicateValues" dxfId="83" priority="66"/>
    <cfRule type="duplicateValues" dxfId="82" priority="67"/>
    <cfRule type="duplicateValues" dxfId="81" priority="63"/>
    <cfRule type="duplicateValues" dxfId="80" priority="69"/>
  </conditionalFormatting>
  <conditionalFormatting sqref="A538 A523:A532">
    <cfRule type="duplicateValues" dxfId="79" priority="71"/>
    <cfRule type="duplicateValues" dxfId="78" priority="70"/>
  </conditionalFormatting>
  <conditionalFormatting sqref="A538 A530:A532">
    <cfRule type="duplicateValues" dxfId="77" priority="55"/>
    <cfRule type="duplicateValues" dxfId="76" priority="56"/>
    <cfRule type="duplicateValues" dxfId="75" priority="57"/>
  </conditionalFormatting>
  <conditionalFormatting sqref="A538:A542 A523:A532">
    <cfRule type="duplicateValues" dxfId="74" priority="76"/>
    <cfRule type="duplicateValues" dxfId="73" priority="72"/>
    <cfRule type="duplicateValues" dxfId="72" priority="77"/>
    <cfRule type="duplicateValues" dxfId="71" priority="73"/>
    <cfRule type="duplicateValues" dxfId="70" priority="74"/>
    <cfRule type="duplicateValues" dxfId="69" priority="75"/>
  </conditionalFormatting>
  <conditionalFormatting sqref="A539:A542">
    <cfRule type="duplicateValues" dxfId="68" priority="54"/>
    <cfRule type="duplicateValues" dxfId="67" priority="53"/>
  </conditionalFormatting>
  <conditionalFormatting sqref="A543 A533:A537 A496:A522">
    <cfRule type="duplicateValues" dxfId="66" priority="79"/>
    <cfRule type="duplicateValues" dxfId="65" priority="78"/>
  </conditionalFormatting>
  <conditionalFormatting sqref="A544:A545">
    <cfRule type="duplicateValues" dxfId="64" priority="45"/>
    <cfRule type="duplicateValues" dxfId="63" priority="46"/>
    <cfRule type="duplicateValues" dxfId="62" priority="47"/>
    <cfRule type="duplicateValues" dxfId="61" priority="48"/>
    <cfRule type="duplicateValues" dxfId="60" priority="49"/>
    <cfRule type="duplicateValues" dxfId="59" priority="52"/>
    <cfRule type="duplicateValues" dxfId="58" priority="51"/>
    <cfRule type="duplicateValues" dxfId="57" priority="50"/>
  </conditionalFormatting>
  <conditionalFormatting sqref="A546:A1552">
    <cfRule type="duplicateValues" dxfId="56" priority="264"/>
    <cfRule type="duplicateValues" dxfId="55" priority="263"/>
  </conditionalFormatting>
  <conditionalFormatting sqref="D2:D1552">
    <cfRule type="cellIs" dxfId="53" priority="89" operator="greaterThanOrEqual">
      <formula>0.05</formula>
    </cfRule>
  </conditionalFormatting>
  <conditionalFormatting sqref="E2:E1552 F1013:F1014">
    <cfRule type="cellIs" dxfId="52" priority="61" operator="greaterThan">
      <formula>0.225328046522131</formula>
    </cfRule>
  </conditionalFormatting>
  <conditionalFormatting sqref="E496:E1552 F1013:F1014">
    <cfRule type="cellIs" dxfId="51" priority="42" operator="greaterThan">
      <formula>0.254899880629452</formula>
    </cfRule>
  </conditionalFormatting>
  <conditionalFormatting sqref="F2:F1012 F1015 F1018 F1021:F1022 F1024:F1027 F1029:F1034 F1036:F1041 F1044:F1071 F1073 F1075:F1095 F1097:F1157 F1159:F1174 F1177:F1552">
    <cfRule type="cellIs" dxfId="50" priority="95" operator="greaterThan">
      <formula>0.0298415379837414</formula>
    </cfRule>
  </conditionalFormatting>
  <conditionalFormatting sqref="F1016:F1017">
    <cfRule type="cellIs" dxfId="49" priority="30" operator="greaterThan">
      <formula>0.225328046522131</formula>
    </cfRule>
    <cfRule type="cellIs" dxfId="48" priority="29" operator="greaterThan">
      <formula>0.254899880629452</formula>
    </cfRule>
  </conditionalFormatting>
  <conditionalFormatting sqref="F1019:F1020">
    <cfRule type="cellIs" dxfId="47" priority="25" operator="greaterThan">
      <formula>0.254899880629452</formula>
    </cfRule>
    <cfRule type="cellIs" dxfId="46" priority="26" operator="greaterThan">
      <formula>0.225328046522131</formula>
    </cfRule>
  </conditionalFormatting>
  <conditionalFormatting sqref="F1023">
    <cfRule type="cellIs" dxfId="45" priority="23" operator="greaterThan">
      <formula>0.254899880629452</formula>
    </cfRule>
    <cfRule type="cellIs" dxfId="44" priority="24" operator="greaterThan">
      <formula>0.225328046522131</formula>
    </cfRule>
  </conditionalFormatting>
  <conditionalFormatting sqref="F1028">
    <cfRule type="cellIs" dxfId="43" priority="21" operator="greaterThan">
      <formula>0.254899880629452</formula>
    </cfRule>
    <cfRule type="cellIs" dxfId="42" priority="22" operator="greaterThan">
      <formula>0.225328046522131</formula>
    </cfRule>
  </conditionalFormatting>
  <conditionalFormatting sqref="F1035">
    <cfRule type="cellIs" dxfId="41" priority="20" operator="greaterThan">
      <formula>0.225328046522131</formula>
    </cfRule>
    <cfRule type="cellIs" dxfId="40" priority="19" operator="greaterThan">
      <formula>0.254899880629452</formula>
    </cfRule>
  </conditionalFormatting>
  <conditionalFormatting sqref="F1042:F1043">
    <cfRule type="cellIs" dxfId="39" priority="15" operator="greaterThan">
      <formula>0.254899880629452</formula>
    </cfRule>
    <cfRule type="cellIs" dxfId="38" priority="16" operator="greaterThan">
      <formula>0.225328046522131</formula>
    </cfRule>
  </conditionalFormatting>
  <conditionalFormatting sqref="F1072">
    <cfRule type="cellIs" dxfId="37" priority="13" operator="greaterThan">
      <formula>0.254899880629452</formula>
    </cfRule>
    <cfRule type="cellIs" dxfId="36" priority="14" operator="greaterThan">
      <formula>0.225328046522131</formula>
    </cfRule>
  </conditionalFormatting>
  <conditionalFormatting sqref="F1074">
    <cfRule type="cellIs" dxfId="35" priority="12" operator="greaterThan">
      <formula>0.225328046522131</formula>
    </cfRule>
    <cfRule type="cellIs" dxfId="34" priority="11" operator="greaterThan">
      <formula>0.254899880629452</formula>
    </cfRule>
  </conditionalFormatting>
  <conditionalFormatting sqref="F1096">
    <cfRule type="cellIs" dxfId="33" priority="10" operator="greaterThan">
      <formula>0.225328046522131</formula>
    </cfRule>
    <cfRule type="cellIs" dxfId="32" priority="9" operator="greaterThan">
      <formula>0.254899880629452</formula>
    </cfRule>
  </conditionalFormatting>
  <conditionalFormatting sqref="F1158">
    <cfRule type="cellIs" dxfId="31" priority="7" operator="greaterThan">
      <formula>0.254899880629452</formula>
    </cfRule>
    <cfRule type="cellIs" dxfId="30" priority="8" operator="greaterThan">
      <formula>0.225328046522131</formula>
    </cfRule>
  </conditionalFormatting>
  <conditionalFormatting sqref="F1175:F1176">
    <cfRule type="cellIs" dxfId="29" priority="4" operator="greaterThan">
      <formula>0.225328046522131</formula>
    </cfRule>
    <cfRule type="cellIs" dxfId="28" priority="3" operator="greaterThan">
      <formula>0.254899880629452</formula>
    </cfRule>
  </conditionalFormatting>
  <conditionalFormatting sqref="G2:G1552">
    <cfRule type="cellIs" dxfId="27" priority="94" operator="greaterThan">
      <formula>0.0198360625283829</formula>
    </cfRule>
  </conditionalFormatting>
  <conditionalFormatting sqref="H2:H1552">
    <cfRule type="cellIs" dxfId="26" priority="93" operator="greaterThan">
      <formula>0.178966308109698</formula>
    </cfRule>
  </conditionalFormatting>
  <conditionalFormatting sqref="I2:I1552">
    <cfRule type="cellIs" dxfId="25" priority="92" operator="greaterThan">
      <formula>0.0194469342183998</formula>
    </cfRule>
  </conditionalFormatting>
  <conditionalFormatting sqref="J2:J1552">
    <cfRule type="cellIs" dxfId="24" priority="114" operator="greaterThan">
      <formula>0.513449977212334</formula>
    </cfRule>
  </conditionalFormatting>
  <conditionalFormatting sqref="K2:K1552">
    <cfRule type="cellIs" dxfId="23" priority="91" operator="greaterThan">
      <formula>0.498811191579516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8" operator="containsText" id="{DBA7AE1C-2526-4337-94A4-596415AFCACB}">
            <xm:f>NOT(ISERROR(SEARCH("+",C524)))</xm:f>
            <xm:f>"+"</xm:f>
            <x14:dxf>
              <font>
                <b/>
                <i val="0"/>
                <color rgb="FFFF0000"/>
              </font>
              <fill>
                <patternFill patternType="none">
                  <bgColor auto="1"/>
                </patternFill>
              </fill>
            </x14:dxf>
          </x14:cfRule>
          <xm:sqref>C524:C532 C538:C541</xm:sqref>
        </x14:conditionalFormatting>
        <x14:conditionalFormatting xmlns:xm="http://schemas.microsoft.com/office/excel/2006/main">
          <x14:cfRule type="containsText" priority="44" operator="containsText" id="{80F5CD7E-A19E-4F4D-8D71-1DB5883F722D}">
            <xm:f>NOT(ISERROR(SEARCH("+",L512)))</xm:f>
            <xm:f>"+"</xm:f>
            <x14:dxf>
              <font>
                <b/>
                <i val="0"/>
                <color rgb="FFFF0000"/>
              </font>
            </x14:dxf>
          </x14:cfRule>
          <xm:sqref>L512:M598</xm:sqref>
        </x14:conditionalFormatting>
        <x14:conditionalFormatting xmlns:xm="http://schemas.microsoft.com/office/excel/2006/main">
          <x14:cfRule type="containsText" priority="59" operator="containsText" id="{5D7F603A-9F40-4E69-B024-81C04CCB2B8C}">
            <xm:f>NOT(ISERROR(SEARCH("+",L501)))</xm:f>
            <xm:f>"+"</xm:f>
            <x14:dxf>
              <font>
                <b/>
                <i val="0"/>
                <color rgb="FFFF0000"/>
              </font>
            </x14:dxf>
          </x14:cfRule>
          <xm:sqref>L501:Q507 L508:N511</xm:sqref>
        </x14:conditionalFormatting>
        <x14:conditionalFormatting xmlns:xm="http://schemas.microsoft.com/office/excel/2006/main">
          <x14:cfRule type="containsText" priority="112" operator="containsText" id="{0CCC9313-BFC1-4CF8-BD93-A50DDCFD35CD}">
            <xm:f>NOT(ISERROR(SEARCH("+",M39)))</xm:f>
            <xm:f>"+"</xm:f>
            <x14:dxf>
              <font>
                <b/>
                <i val="0"/>
                <color rgb="FFFF0000"/>
              </font>
            </x14:dxf>
          </x14:cfRule>
          <xm:sqref>M39:M40 M42:M45 M47:M57 M195:M210 M216:M252 M254:M270 M272:M282 M284:M297 M307:M329 M331:M332 M334:M353</xm:sqref>
        </x14:conditionalFormatting>
        <x14:conditionalFormatting xmlns:xm="http://schemas.microsoft.com/office/excel/2006/main">
          <x14:cfRule type="containsText" priority="104" operator="containsText" id="{F9C008B1-DBB0-4138-AF80-28E673B1EB05}">
            <xm:f>NOT(ISERROR(SEARCH("+",M72)))</xm:f>
            <xm:f>"+"</xm:f>
            <x14:dxf>
              <font>
                <b/>
                <i val="0"/>
                <color rgb="FFFF0000"/>
              </font>
              <fill>
                <patternFill patternType="none">
                  <bgColor auto="1"/>
                </patternFill>
              </fill>
            </x14:dxf>
          </x14:cfRule>
          <xm:sqref>M72 M81 M85 M110:M111 M117 M120 M151 M166:M167</xm:sqref>
        </x14:conditionalFormatting>
        <x14:conditionalFormatting xmlns:xm="http://schemas.microsoft.com/office/excel/2006/main">
          <x14:cfRule type="containsText" priority="90" operator="containsText" id="{45CF7F39-D03E-467F-BE16-124E37D24208}">
            <xm:f>NOT(ISERROR(SEARCH("+",C2)))</xm:f>
            <xm:f>"+"</xm:f>
            <x14:dxf>
              <font>
                <b/>
                <i val="0"/>
                <color rgb="FFFF0000"/>
              </font>
            </x14:dxf>
          </x14:cfRule>
          <xm:sqref>M2:O500 P2:R503 L2:L851 C2:C1552 U95:U107 O504:R1552 M505:N851 L852:N1552</xm:sqref>
        </x14:conditionalFormatting>
        <x14:conditionalFormatting xmlns:xm="http://schemas.microsoft.com/office/excel/2006/main">
          <x14:cfRule type="containsText" priority="105" operator="containsText" id="{D2F3F60F-90CB-426D-B084-6A2A2837AE5A}">
            <xm:f>NOT(ISERROR(SEARCH("+",C29)))</xm:f>
            <xm:f>"+"</xm:f>
            <x14:dxf>
              <font>
                <b/>
                <i val="0"/>
                <color rgb="FFFF0000"/>
              </font>
              <fill>
                <patternFill patternType="none">
                  <bgColor auto="1"/>
                </patternFill>
              </fill>
            </x14:dxf>
          </x14:cfRule>
          <xm:sqref>M29:S67 C30:C67 O72:R72 O81:R81 M87:R87 M105:R107 P146:R146 M154:R155 M158:R158 M160:R160 M175:R175 M180:S353 C181:C182 C189 C191 C195:C206 C218:C219 C227:C228 C230:C231 C235 C238:C239 C241 C243 C246:C249 C256:C257 C261 C263 C267 C284:C353 N402:R436 S417:S431 M450:S453 M456:S495 L472:L478 L480:L495 M523:M1552 C543:C1552 R622:R1552</xm:sqref>
        </x14:conditionalFormatting>
        <x14:conditionalFormatting xmlns:xm="http://schemas.microsoft.com/office/excel/2006/main">
          <x14:cfRule type="containsText" priority="117" operator="containsText" id="{B90D93E4-4A53-46E2-9AA1-C006A6F2C13E}">
            <xm:f>NOT(ISERROR(SEARCH("+",M11)))</xm:f>
            <xm:f>"+"</xm:f>
            <x14:dxf>
              <font>
                <b/>
                <i val="0"/>
                <color rgb="FFFF0000"/>
              </font>
            </x14:dxf>
          </x14:cfRule>
          <xm:sqref>N11:N35 M11:M37 O12:O55 N59:N70 M59:M71 N176:N185 M176:M192 O176:R212</xm:sqref>
        </x14:conditionalFormatting>
        <x14:conditionalFormatting xmlns:xm="http://schemas.microsoft.com/office/excel/2006/main">
          <x14:cfRule type="containsText" priority="111" operator="containsText" id="{2C357845-DC3D-4350-B925-F5A31A315BD0}">
            <xm:f>NOT(ISERROR(SEARCH("+",M37)))</xm:f>
            <xm:f>"+"</xm:f>
            <x14:dxf>
              <font>
                <b/>
                <i val="0"/>
                <color rgb="FFFF0000"/>
              </font>
            </x14:dxf>
          </x14:cfRule>
          <xm:sqref>N37:N45 N47:N54 N56 N188:N192 N195:N199 N201:N205 N207:N210 M212:N212 N217 N219:N221 N223:N245 N247:N252 N255:N266 N268:N270 N273:N277 N279:N280 N282 N284:N296 M299:N302 M304:N305 N307:N311 N313:N328 N331 N334:N335 N337:N353</xm:sqref>
        </x14:conditionalFormatting>
        <x14:conditionalFormatting xmlns:xm="http://schemas.microsoft.com/office/excel/2006/main">
          <x14:cfRule type="containsText" priority="103" operator="containsText" id="{7D937E6F-8BE7-4BC2-8E92-05060D9C358E}">
            <xm:f>NOT(ISERROR(SEARCH("+",M71)))</xm:f>
            <xm:f>"+"</xm:f>
            <x14:dxf>
              <font>
                <b/>
                <i val="0"/>
                <color rgb="FFFF0000"/>
              </font>
              <fill>
                <patternFill patternType="none">
                  <bgColor auto="1"/>
                </patternFill>
              </fill>
            </x14:dxf>
          </x14:cfRule>
          <xm:sqref>N71:N72 N74 N81:N82 M92:N92 N103 N110 N112:N113 N115:N117 N120:N121 N129:N130 N133 M136:N136 M146:N146 N166:N168</xm:sqref>
        </x14:conditionalFormatting>
        <x14:conditionalFormatting xmlns:xm="http://schemas.microsoft.com/office/excel/2006/main">
          <x14:cfRule type="containsText" priority="102" operator="containsText" id="{EA1DD2CD-6510-48F3-A7EC-89BD46F7EC64}">
            <xm:f>NOT(ISERROR(SEARCH("+",N102)))</xm:f>
            <xm:f>"+"</xm:f>
            <x14:dxf>
              <font>
                <b/>
                <i val="0"/>
                <color rgb="FFFF0000"/>
              </font>
              <fill>
                <patternFill patternType="none">
                  <bgColor auto="1"/>
                </patternFill>
              </fill>
            </x14:dxf>
          </x14:cfRule>
          <xm:sqref>O102:Q102 O121:Q121 O128:Q130 O140:Q140 O146:Q148 N150:Q151 O166:Q167</xm:sqref>
        </x14:conditionalFormatting>
        <x14:conditionalFormatting xmlns:xm="http://schemas.microsoft.com/office/excel/2006/main">
          <x14:cfRule type="containsText" priority="110" operator="containsText" id="{316A5D80-FB69-4AD7-82CA-2302AD429896}">
            <xm:f>NOT(ISERROR(SEARCH("+",O57)))</xm:f>
            <xm:f>"+"</xm:f>
            <x14:dxf>
              <font>
                <b/>
                <i val="0"/>
                <color rgb="FFFF0000"/>
              </font>
            </x14:dxf>
          </x14:cfRule>
          <xm:sqref>O57:R57 O59:R66 O215:R252 O254:R284 O286:R296 O299:R353</xm:sqref>
        </x14:conditionalFormatting>
        <x14:conditionalFormatting xmlns:xm="http://schemas.microsoft.com/office/excel/2006/main">
          <x14:cfRule type="containsText" priority="113" operator="containsText" id="{0F080FCF-E68A-4247-B3A1-218483BDE2F6}">
            <xm:f>NOT(ISERROR(SEARCH("+",O84)))</xm:f>
            <xm:f>"+"</xm:f>
            <x14:dxf>
              <font>
                <b/>
                <i val="0"/>
                <color rgb="FFFF0000"/>
              </font>
              <fill>
                <patternFill patternType="none">
                  <bgColor auto="1"/>
                </patternFill>
              </fill>
            </x14:dxf>
          </x14:cfRule>
          <xm:sqref>O84:R84 O102:R103 O137:R137 O153:R155</xm:sqref>
        </x14:conditionalFormatting>
        <x14:conditionalFormatting xmlns:xm="http://schemas.microsoft.com/office/excel/2006/main">
          <x14:cfRule type="containsText" priority="81" operator="containsText" id="{B76EEE42-9E40-4CC4-914D-187CB014687C}">
            <xm:f>NOT(ISERROR(SEARCH("+",O467)))</xm:f>
            <xm:f>"+"</xm:f>
            <x14:dxf>
              <font>
                <b/>
                <i val="0"/>
                <color rgb="FFFF0000"/>
              </font>
            </x14:dxf>
          </x14:cfRule>
          <xm:sqref>O467:R467</xm:sqref>
        </x14:conditionalFormatting>
        <x14:conditionalFormatting xmlns:xm="http://schemas.microsoft.com/office/excel/2006/main">
          <x14:cfRule type="containsText" priority="109" operator="containsText" id="{E55F07BD-038F-4D9C-8239-83BA4F1ECB2C}">
            <xm:f>NOT(ISERROR(SEARCH("+",P7)))</xm:f>
            <xm:f>"+"</xm:f>
            <x14:dxf>
              <font>
                <b/>
                <i val="0"/>
                <color rgb="FFFF0000"/>
              </font>
            </x14:dxf>
          </x14:cfRule>
          <xm:sqref>P7:Q57 P181:Q192 P195:Q210 P212:Q212 P216:Q252 P254:Q259 P261:Q270 P272:Q282 P284:Q294 P296:Q297 P299:Q305 P307:Q329 P331:Q353</xm:sqref>
        </x14:conditionalFormatting>
        <x14:conditionalFormatting xmlns:xm="http://schemas.microsoft.com/office/excel/2006/main">
          <x14:cfRule type="containsText" priority="101" operator="containsText" id="{FD0521CC-65C7-4F05-8EC3-FED1E649882C}">
            <xm:f>NOT(ISERROR(SEARCH("+",M110)))</xm:f>
            <xm:f>"+"</xm:f>
            <x14:dxf>
              <font>
                <b/>
                <i val="0"/>
                <color rgb="FFFF0000"/>
              </font>
              <fill>
                <patternFill patternType="none">
                  <bgColor auto="1"/>
                </patternFill>
              </fill>
            </x14:dxf>
          </x14:cfRule>
          <xm:sqref>P110:Q111 O117:Q117 O136:Q137 P148:Q148 M162:Q162 P166:Q166</xm:sqref>
        </x14:conditionalFormatting>
        <x14:conditionalFormatting xmlns:xm="http://schemas.microsoft.com/office/excel/2006/main">
          <x14:cfRule type="containsText" priority="60" operator="containsText" id="{242EBF7D-B732-455E-8F2A-750A607424A6}">
            <xm:f>NOT(ISERROR(SEARCH("+",P523)))</xm:f>
            <xm:f>"+"</xm:f>
            <x14:dxf>
              <font>
                <b/>
                <i val="0"/>
                <color rgb="FFFF0000"/>
              </font>
              <fill>
                <patternFill patternType="none">
                  <bgColor auto="1"/>
                </patternFill>
              </fill>
            </x14:dxf>
          </x14:cfRule>
          <xm:sqref>P523:Q532 S525:S527 S529:S531 P538:Q579 S544 S547 S552</xm:sqref>
        </x14:conditionalFormatting>
        <x14:conditionalFormatting xmlns:xm="http://schemas.microsoft.com/office/excel/2006/main">
          <x14:cfRule type="containsText" priority="108" operator="containsText" id="{1B1EC70B-B670-4FA0-823D-9470648D36CB}">
            <xm:f>NOT(ISERROR(SEARCH("+",Q46)))</xm:f>
            <xm:f>"+"</xm:f>
            <x14:dxf>
              <font>
                <b/>
                <i val="0"/>
                <color rgb="FFFF0000"/>
              </font>
            </x14:dxf>
          </x14:cfRule>
          <xm:sqref>Q46:Q57 Q176:Q353</xm:sqref>
        </x14:conditionalFormatting>
        <x14:conditionalFormatting xmlns:xm="http://schemas.microsoft.com/office/excel/2006/main">
          <x14:cfRule type="containsText" priority="40" operator="containsText" id="{8ACBAF95-1D89-4818-9B96-2401ED7C8725}">
            <xm:f>NOT(ISERROR(SEARCH("+",Q529)))</xm:f>
            <xm:f>"+"</xm:f>
            <x14:dxf>
              <font>
                <b/>
                <i val="0"/>
                <color rgb="FFFF0000"/>
              </font>
            </x14:dxf>
          </x14:cfRule>
          <xm:sqref>Q529 Q532:Q542 Q544:Q549</xm:sqref>
        </x14:conditionalFormatting>
        <x14:conditionalFormatting xmlns:xm="http://schemas.microsoft.com/office/excel/2006/main">
          <x14:cfRule type="containsText" priority="43" operator="containsText" id="{30AAC33D-8D3D-4C92-A5B8-3BB23541200E}">
            <xm:f>NOT(ISERROR(SEARCH("+",Q556)))</xm:f>
            <xm:f>"+"</xm:f>
            <x14:dxf>
              <font>
                <b/>
                <i val="0"/>
                <color rgb="FFFF0000"/>
              </font>
            </x14:dxf>
          </x14:cfRule>
          <xm:sqref>Q556</xm:sqref>
        </x14:conditionalFormatting>
        <x14:conditionalFormatting xmlns:xm="http://schemas.microsoft.com/office/excel/2006/main">
          <x14:cfRule type="containsText" priority="99" operator="containsText" id="{7E39266B-7F79-4C8B-A71A-844300A047A6}">
            <xm:f>NOT(ISERROR(SEARCH("+",R6)))</xm:f>
            <xm:f>"+"</xm:f>
            <x14:dxf>
              <font>
                <b/>
                <i val="0"/>
                <color rgb="FFFF0000"/>
              </font>
            </x14:dxf>
          </x14:cfRule>
          <xm:sqref>R6:R175 R207:R353</xm:sqref>
        </x14:conditionalFormatting>
        <x14:conditionalFormatting xmlns:xm="http://schemas.microsoft.com/office/excel/2006/main">
          <x14:cfRule type="containsText" priority="100" operator="containsText" id="{D36EF0D7-91F7-46FB-8913-8B29247A0C4D}">
            <xm:f>NOT(ISERROR(SEARCH("+",N71)))</xm:f>
            <xm:f>"+"</xm:f>
            <x14:dxf>
              <font>
                <b/>
                <i val="0"/>
                <color rgb="FFFF0000"/>
              </font>
              <fill>
                <patternFill patternType="none">
                  <bgColor auto="1"/>
                </patternFill>
              </fill>
            </x14:dxf>
          </x14:cfRule>
          <xm:sqref>R71:R72 R74 R76 N84:R85 R90 O92:R93 R104:R107 O109:R112 R115:R117 R120:R121 R126 R128:R129 R133 R136 R141:R142 R144 R149 R151 R162:R163 R166:R168 R172 O177:R177</xm:sqref>
        </x14:conditionalFormatting>
        <x14:conditionalFormatting xmlns:xm="http://schemas.microsoft.com/office/excel/2006/main">
          <x14:cfRule type="containsText" priority="107" operator="containsText" id="{2E8FD24B-7EEC-45B3-A470-A21D67670B48}">
            <xm:f>NOT(ISERROR(SEARCH("+",R181)))</xm:f>
            <xm:f>"+"</xm:f>
            <x14:dxf>
              <font>
                <b/>
                <i val="0"/>
                <color rgb="FFFF0000"/>
              </font>
            </x14:dxf>
          </x14:cfRule>
          <xm:sqref>R181:R185 R187:R188 R190:R192 R195 R198:R199 R201:R204</xm:sqref>
        </x14:conditionalFormatting>
        <x14:conditionalFormatting xmlns:xm="http://schemas.microsoft.com/office/excel/2006/main">
          <x14:cfRule type="containsText" priority="41" operator="containsText" id="{FC11E5DE-038E-4144-9ED4-B969C10D8ED9}">
            <xm:f>NOT(ISERROR(SEARCH("+",S2)))</xm:f>
            <xm:f>"+"</xm:f>
            <x14:dxf>
              <font>
                <b/>
                <i val="0"/>
                <color rgb="FFFF0000"/>
              </font>
            </x14:dxf>
          </x14:cfRule>
          <xm:sqref>S2:S1552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All_Sample_GW_MRD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NGUYEN THI TU</dc:creator>
  <cp:keywords/>
  <dc:description/>
  <cp:lastModifiedBy>TRAN TRUNG HIEU</cp:lastModifiedBy>
  <cp:revision/>
  <dcterms:created xsi:type="dcterms:W3CDTF">2024-08-31T05:17:19Z</dcterms:created>
  <dcterms:modified xsi:type="dcterms:W3CDTF">2024-09-05T04:57:00Z</dcterms:modified>
  <cp:category/>
  <cp:contentStatus/>
</cp:coreProperties>
</file>