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02FCC573-3F5C-4BD9-9E29-0DF022FC1285}" xr6:coauthVersionLast="47" xr6:coauthVersionMax="47" xr10:uidLastSave="{00000000-0000-0000-0000-000000000000}"/>
  <bookViews>
    <workbookView xWindow="-120" yWindow="-120" windowWidth="24240" windowHeight="13740" xr2:uid="{446297C8-42B2-4DED-9608-10CE01F0BE04}"/>
  </bookViews>
  <sheets>
    <sheet name="Info" sheetId="1" r:id="rId1"/>
    <sheet name="Eigen" sheetId="4" r:id="rId2"/>
    <sheet name="Closeness" sheetId="7" r:id="rId3"/>
    <sheet name="Betweeness" sheetId="11" r:id="rId4"/>
    <sheet name="PageRank" sheetId="3" r:id="rId5"/>
    <sheet name="K-mean" sheetId="9" r:id="rId6"/>
    <sheet name="girvan newma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8" l="1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2" i="8"/>
  <c r="F8" i="11"/>
  <c r="F7" i="11"/>
  <c r="F9" i="11"/>
  <c r="F10" i="11"/>
  <c r="F11" i="11"/>
  <c r="F6" i="11"/>
  <c r="F5" i="11"/>
  <c r="F4" i="11"/>
  <c r="F3" i="11"/>
  <c r="F2" i="11"/>
  <c r="E21" i="11"/>
  <c r="F21" i="11"/>
  <c r="F19" i="11"/>
  <c r="E19" i="11"/>
  <c r="P11" i="7"/>
  <c r="O11" i="7"/>
  <c r="P10" i="7"/>
  <c r="O10" i="7"/>
  <c r="P9" i="7"/>
  <c r="O9" i="7"/>
  <c r="P8" i="7"/>
  <c r="O8" i="7"/>
  <c r="P7" i="7"/>
  <c r="O7" i="7"/>
  <c r="P6" i="7"/>
  <c r="O6" i="7"/>
  <c r="P5" i="7"/>
  <c r="O5" i="7"/>
  <c r="P4" i="7"/>
  <c r="O4" i="7"/>
  <c r="P3" i="7"/>
  <c r="O3" i="7"/>
  <c r="P2" i="7"/>
  <c r="O2" i="7"/>
  <c r="L3" i="7"/>
  <c r="L4" i="7"/>
  <c r="L5" i="7"/>
  <c r="L6" i="7"/>
  <c r="L7" i="7"/>
  <c r="L8" i="7"/>
  <c r="L9" i="7"/>
  <c r="L10" i="7"/>
  <c r="M10" i="7" s="1"/>
  <c r="L11" i="7"/>
  <c r="C49" i="9"/>
  <c r="D49" i="9"/>
  <c r="E49" i="9"/>
  <c r="F49" i="9"/>
  <c r="G49" i="9"/>
  <c r="H49" i="9"/>
  <c r="I49" i="9"/>
  <c r="J49" i="9"/>
  <c r="K49" i="9"/>
  <c r="B49" i="9"/>
  <c r="L48" i="9"/>
  <c r="L47" i="9"/>
  <c r="L46" i="9"/>
  <c r="K41" i="9"/>
  <c r="F40" i="9"/>
  <c r="N10" i="7" l="1"/>
  <c r="L17" i="9" l="1"/>
  <c r="L19" i="9"/>
  <c r="L18" i="9"/>
  <c r="J48" i="9"/>
  <c r="H47" i="9"/>
  <c r="G46" i="9"/>
  <c r="L42" i="9"/>
  <c r="K42" i="9" s="1"/>
  <c r="L41" i="9"/>
  <c r="E41" i="9" s="1"/>
  <c r="L40" i="9"/>
  <c r="G40" i="9" s="1"/>
  <c r="F47" i="9" l="1"/>
  <c r="C47" i="9"/>
  <c r="H40" i="9"/>
  <c r="H46" i="9"/>
  <c r="J40" i="9"/>
  <c r="F41" i="9"/>
  <c r="G47" i="9"/>
  <c r="D41" i="9"/>
  <c r="J41" i="9"/>
  <c r="J47" i="9"/>
  <c r="B40" i="9"/>
  <c r="D40" i="9"/>
  <c r="I40" i="9"/>
  <c r="G41" i="9"/>
  <c r="I46" i="9"/>
  <c r="I47" i="9"/>
  <c r="C40" i="9"/>
  <c r="K40" i="9"/>
  <c r="B47" i="9"/>
  <c r="K47" i="9"/>
  <c r="E40" i="9"/>
  <c r="B41" i="9"/>
  <c r="D47" i="9"/>
  <c r="C48" i="9"/>
  <c r="C41" i="9"/>
  <c r="D46" i="9"/>
  <c r="E47" i="9"/>
  <c r="K48" i="9"/>
  <c r="E46" i="9"/>
  <c r="K19" i="9"/>
  <c r="L12" i="9"/>
  <c r="B12" i="9" s="1"/>
  <c r="L13" i="9"/>
  <c r="H13" i="9" s="1"/>
  <c r="I17" i="9"/>
  <c r="L11" i="9"/>
  <c r="K11" i="9" s="1"/>
  <c r="G18" i="9"/>
  <c r="D42" i="9"/>
  <c r="H41" i="9"/>
  <c r="E42" i="9"/>
  <c r="B46" i="9"/>
  <c r="J46" i="9"/>
  <c r="D48" i="9"/>
  <c r="I41" i="9"/>
  <c r="F42" i="9"/>
  <c r="C46" i="9"/>
  <c r="K46" i="9"/>
  <c r="E48" i="9"/>
  <c r="G42" i="9"/>
  <c r="F48" i="9"/>
  <c r="H42" i="9"/>
  <c r="G48" i="9"/>
  <c r="I42" i="9"/>
  <c r="F46" i="9"/>
  <c r="H48" i="9"/>
  <c r="B42" i="9"/>
  <c r="J42" i="9"/>
  <c r="I48" i="9"/>
  <c r="C42" i="9"/>
  <c r="B48" i="9"/>
  <c r="J19" i="9" l="1"/>
  <c r="B11" i="9"/>
  <c r="C11" i="9"/>
  <c r="K13" i="9"/>
  <c r="D19" i="9"/>
  <c r="J18" i="9"/>
  <c r="C18" i="9"/>
  <c r="E12" i="9"/>
  <c r="D13" i="9"/>
  <c r="B17" i="9"/>
  <c r="I11" i="9"/>
  <c r="K12" i="9"/>
  <c r="F19" i="9"/>
  <c r="C13" i="9"/>
  <c r="D12" i="9"/>
  <c r="G13" i="9"/>
  <c r="E19" i="9"/>
  <c r="G11" i="9"/>
  <c r="D11" i="9"/>
  <c r="C19" i="9"/>
  <c r="I18" i="9"/>
  <c r="G17" i="9"/>
  <c r="F18" i="9"/>
  <c r="F11" i="9"/>
  <c r="J12" i="9"/>
  <c r="F13" i="9"/>
  <c r="J13" i="9"/>
  <c r="I12" i="9"/>
  <c r="H18" i="9"/>
  <c r="E18" i="9"/>
  <c r="K17" i="9"/>
  <c r="F12" i="9"/>
  <c r="H11" i="9"/>
  <c r="C17" i="9"/>
  <c r="D18" i="9"/>
  <c r="G12" i="9"/>
  <c r="H19" i="9"/>
  <c r="E11" i="9"/>
  <c r="F17" i="9"/>
  <c r="J17" i="9"/>
  <c r="I13" i="9"/>
  <c r="H12" i="9"/>
  <c r="B19" i="9"/>
  <c r="B18" i="9"/>
  <c r="E17" i="9"/>
  <c r="C12" i="9"/>
  <c r="E13" i="9"/>
  <c r="J11" i="9"/>
  <c r="K18" i="9"/>
  <c r="G19" i="9"/>
  <c r="D17" i="9"/>
  <c r="B13" i="9"/>
  <c r="I19" i="9"/>
  <c r="H17" i="9"/>
  <c r="A50" i="3" l="1"/>
  <c r="B50" i="3" s="1"/>
  <c r="A45" i="3"/>
  <c r="B45" i="3" s="1"/>
  <c r="A43" i="3"/>
  <c r="B43" i="3" s="1"/>
  <c r="A41" i="3"/>
  <c r="A29" i="3"/>
  <c r="B29" i="3" s="1"/>
  <c r="A21" i="3"/>
  <c r="B21" i="3" s="1"/>
  <c r="A18" i="3"/>
  <c r="C18" i="3" s="1"/>
  <c r="B18" i="3"/>
  <c r="A5" i="3"/>
  <c r="B5" i="3" s="1"/>
  <c r="J4" i="3"/>
  <c r="I4" i="3"/>
  <c r="H4" i="3"/>
  <c r="G4" i="3"/>
  <c r="F4" i="3"/>
  <c r="E4" i="3"/>
  <c r="D4" i="3"/>
  <c r="C4" i="3"/>
  <c r="B4" i="3"/>
  <c r="A4" i="3"/>
  <c r="N11" i="7"/>
  <c r="N9" i="7"/>
  <c r="N8" i="7"/>
  <c r="N7" i="7"/>
  <c r="N6" i="7"/>
  <c r="N5" i="7"/>
  <c r="N4" i="7"/>
  <c r="N3" i="7"/>
  <c r="L2" i="7"/>
  <c r="M2" i="7" s="1"/>
  <c r="C50" i="3" l="1"/>
  <c r="C45" i="3"/>
  <c r="C43" i="3"/>
  <c r="B41" i="3"/>
  <c r="C29" i="3"/>
  <c r="C21" i="3"/>
  <c r="D18" i="3"/>
  <c r="G18" i="3" s="1"/>
  <c r="C5" i="3"/>
  <c r="M7" i="7"/>
  <c r="N2" i="7"/>
  <c r="M4" i="7"/>
  <c r="M9" i="7"/>
  <c r="M6" i="7"/>
  <c r="M3" i="7"/>
  <c r="M11" i="7"/>
  <c r="M8" i="7"/>
  <c r="M5" i="7"/>
  <c r="D50" i="3" l="1"/>
  <c r="G50" i="3" s="1"/>
  <c r="D45" i="3"/>
  <c r="F45" i="3" s="1"/>
  <c r="A46" i="3" s="1"/>
  <c r="D43" i="3"/>
  <c r="F43" i="3"/>
  <c r="C41" i="3"/>
  <c r="D29" i="3"/>
  <c r="D21" i="3"/>
  <c r="F21" i="3"/>
  <c r="E18" i="3"/>
  <c r="H18" i="3"/>
  <c r="I18" i="3"/>
  <c r="J18" i="3"/>
  <c r="F18" i="3"/>
  <c r="A19" i="3"/>
  <c r="D5" i="3"/>
  <c r="G5" i="3"/>
  <c r="H5" i="3"/>
  <c r="J50" i="3" l="1"/>
  <c r="I50" i="3"/>
  <c r="E50" i="3"/>
  <c r="F50" i="3"/>
  <c r="A51" i="3" s="1"/>
  <c r="H50" i="3"/>
  <c r="J45" i="3"/>
  <c r="E45" i="3"/>
  <c r="B46" i="3" s="1"/>
  <c r="G45" i="3"/>
  <c r="H45" i="3" s="1"/>
  <c r="J43" i="3"/>
  <c r="E43" i="3"/>
  <c r="G43" i="3"/>
  <c r="H43" i="3" s="1"/>
  <c r="A44" i="3"/>
  <c r="D41" i="3"/>
  <c r="J29" i="3"/>
  <c r="E29" i="3"/>
  <c r="F29" i="3"/>
  <c r="G29" i="3"/>
  <c r="I29" i="3" s="1"/>
  <c r="A30" i="3"/>
  <c r="J21" i="3"/>
  <c r="E21" i="3"/>
  <c r="A22" i="3"/>
  <c r="G21" i="3"/>
  <c r="H21" i="3" s="1"/>
  <c r="B19" i="3"/>
  <c r="C19" i="3"/>
  <c r="J5" i="3"/>
  <c r="I5" i="3"/>
  <c r="E5" i="3"/>
  <c r="F5" i="3"/>
  <c r="A6" i="3" s="1"/>
  <c r="P93" i="4" a="1"/>
  <c r="P93" i="4"/>
  <c r="P94" i="4" a="1"/>
  <c r="P94" i="4" s="1"/>
  <c r="P95" i="4" a="1"/>
  <c r="P95" i="4" s="1"/>
  <c r="P96" i="4" a="1"/>
  <c r="P96" i="4"/>
  <c r="P97" i="4" a="1"/>
  <c r="P97" i="4"/>
  <c r="P98" i="4" a="1"/>
  <c r="P98" i="4" s="1"/>
  <c r="P99" i="4" a="1"/>
  <c r="P99" i="4" s="1"/>
  <c r="P100" i="4" a="1"/>
  <c r="P100" i="4" s="1"/>
  <c r="P101" i="4" a="1"/>
  <c r="P101" i="4"/>
  <c r="P92" i="4" a="1"/>
  <c r="P92" i="4" s="1"/>
  <c r="N18" i="4"/>
  <c r="P23" i="4" s="1" a="1"/>
  <c r="P23" i="4" s="1"/>
  <c r="N19" i="4"/>
  <c r="N20" i="4"/>
  <c r="N21" i="4"/>
  <c r="N22" i="4"/>
  <c r="N23" i="4"/>
  <c r="N24" i="4"/>
  <c r="N25" i="4"/>
  <c r="N26" i="4"/>
  <c r="P24" i="4" a="1"/>
  <c r="P24" i="4" s="1"/>
  <c r="N17" i="4"/>
  <c r="P2" i="4" a="1"/>
  <c r="P2" i="4" s="1"/>
  <c r="P3" i="4" a="1"/>
  <c r="P3" i="4" s="1"/>
  <c r="P4" i="4" a="1"/>
  <c r="P4" i="4" s="1"/>
  <c r="P5" i="4" a="1"/>
  <c r="P5" i="4" s="1"/>
  <c r="P6" i="4" a="1"/>
  <c r="P6" i="4" s="1"/>
  <c r="P7" i="4" a="1"/>
  <c r="P7" i="4"/>
  <c r="P8" i="4" a="1"/>
  <c r="P8" i="4"/>
  <c r="P9" i="4" a="1"/>
  <c r="P9" i="4"/>
  <c r="P10" i="4" a="1"/>
  <c r="P10" i="4"/>
  <c r="P11" i="4" a="1"/>
  <c r="P11" i="4"/>
  <c r="B51" i="3" l="1"/>
  <c r="C46" i="3"/>
  <c r="I45" i="3"/>
  <c r="B44" i="3"/>
  <c r="C44" i="3" s="1"/>
  <c r="I43" i="3"/>
  <c r="G41" i="3"/>
  <c r="I41" i="3" s="1"/>
  <c r="J41" i="3"/>
  <c r="E41" i="3"/>
  <c r="F41" i="3"/>
  <c r="A42" i="3" s="1"/>
  <c r="H29" i="3"/>
  <c r="B30" i="3"/>
  <c r="B22" i="3"/>
  <c r="I21" i="3"/>
  <c r="D19" i="3"/>
  <c r="B6" i="3"/>
  <c r="C6" i="3" s="1"/>
  <c r="P17" i="4" a="1"/>
  <c r="P17" i="4" s="1"/>
  <c r="P18" i="4" a="1"/>
  <c r="P18" i="4" s="1"/>
  <c r="P22" i="4" a="1"/>
  <c r="P22" i="4" s="1"/>
  <c r="P21" i="4" a="1"/>
  <c r="P21" i="4" s="1"/>
  <c r="P26" i="4" a="1"/>
  <c r="P26" i="4" s="1"/>
  <c r="P20" i="4" a="1"/>
  <c r="P20" i="4" s="1"/>
  <c r="P25" i="4" a="1"/>
  <c r="P25" i="4" s="1"/>
  <c r="P19" i="4" a="1"/>
  <c r="P19" i="4" s="1"/>
  <c r="P14" i="4"/>
  <c r="R4" i="4" s="1"/>
  <c r="T4" i="4" s="1"/>
  <c r="C51" i="3" l="1"/>
  <c r="D46" i="3"/>
  <c r="D44" i="3"/>
  <c r="B42" i="3"/>
  <c r="H41" i="3"/>
  <c r="C30" i="3"/>
  <c r="C22" i="3"/>
  <c r="D22" i="3"/>
  <c r="F22" i="3" s="1"/>
  <c r="E19" i="3"/>
  <c r="J19" i="3"/>
  <c r="F19" i="3"/>
  <c r="A20" i="3" s="1"/>
  <c r="G19" i="3"/>
  <c r="H19" i="3" s="1"/>
  <c r="D6" i="3"/>
  <c r="P28" i="4"/>
  <c r="R25" i="4" s="1"/>
  <c r="R6" i="4"/>
  <c r="T6" i="4" s="1"/>
  <c r="R5" i="4"/>
  <c r="T5" i="4" s="1"/>
  <c r="R10" i="4"/>
  <c r="T10" i="4" s="1"/>
  <c r="R2" i="4"/>
  <c r="T2" i="4" s="1"/>
  <c r="R3" i="4"/>
  <c r="T3" i="4" s="1"/>
  <c r="R7" i="4"/>
  <c r="T7" i="4" s="1"/>
  <c r="R11" i="4"/>
  <c r="T11" i="4" s="1"/>
  <c r="R9" i="4"/>
  <c r="T9" i="4" s="1"/>
  <c r="R8" i="4"/>
  <c r="T8" i="4" s="1"/>
  <c r="D51" i="3" l="1"/>
  <c r="G51" i="3" s="1"/>
  <c r="J46" i="3"/>
  <c r="E46" i="3"/>
  <c r="F46" i="3"/>
  <c r="A47" i="3"/>
  <c r="G46" i="3"/>
  <c r="I46" i="3" s="1"/>
  <c r="J44" i="3"/>
  <c r="F44" i="3"/>
  <c r="E44" i="3"/>
  <c r="G44" i="3"/>
  <c r="I44" i="3" s="1"/>
  <c r="C42" i="3"/>
  <c r="D30" i="3"/>
  <c r="G22" i="3"/>
  <c r="H22" i="3"/>
  <c r="J22" i="3"/>
  <c r="I22" i="3"/>
  <c r="A23" i="3"/>
  <c r="E22" i="3"/>
  <c r="B20" i="3"/>
  <c r="C20" i="3"/>
  <c r="I19" i="3"/>
  <c r="D20" i="3" s="1"/>
  <c r="J6" i="3"/>
  <c r="G6" i="3"/>
  <c r="I6" i="3" s="1"/>
  <c r="E6" i="3"/>
  <c r="F6" i="3"/>
  <c r="A7" i="3" s="1"/>
  <c r="H6" i="3"/>
  <c r="T25" i="4"/>
  <c r="N40" i="4"/>
  <c r="R19" i="4"/>
  <c r="R22" i="4"/>
  <c r="R23" i="4"/>
  <c r="R24" i="4"/>
  <c r="R20" i="4"/>
  <c r="R17" i="4"/>
  <c r="R18" i="4"/>
  <c r="R26" i="4"/>
  <c r="R21" i="4"/>
  <c r="U6" i="4"/>
  <c r="F51" i="3" l="1"/>
  <c r="I51" i="3"/>
  <c r="J51" i="3"/>
  <c r="E51" i="3"/>
  <c r="H51" i="3"/>
  <c r="H46" i="3"/>
  <c r="B47" i="3"/>
  <c r="H44" i="3"/>
  <c r="G42" i="3"/>
  <c r="D42" i="3"/>
  <c r="F42" i="3"/>
  <c r="F30" i="3"/>
  <c r="J30" i="3"/>
  <c r="E30" i="3"/>
  <c r="A31" i="3"/>
  <c r="G30" i="3"/>
  <c r="H30" i="3" s="1"/>
  <c r="B23" i="3"/>
  <c r="C23" i="3" s="1"/>
  <c r="J20" i="3"/>
  <c r="F20" i="3"/>
  <c r="G20" i="3"/>
  <c r="I20" i="3" s="1"/>
  <c r="H20" i="3"/>
  <c r="E20" i="3"/>
  <c r="B7" i="3"/>
  <c r="T24" i="4"/>
  <c r="N39" i="4"/>
  <c r="T23" i="4"/>
  <c r="N38" i="4"/>
  <c r="T19" i="4"/>
  <c r="N34" i="4"/>
  <c r="T26" i="4"/>
  <c r="N41" i="4"/>
  <c r="T22" i="4"/>
  <c r="N37" i="4"/>
  <c r="T20" i="4"/>
  <c r="N35" i="4"/>
  <c r="T21" i="4"/>
  <c r="N36" i="4"/>
  <c r="T18" i="4"/>
  <c r="N33" i="4"/>
  <c r="T17" i="4"/>
  <c r="N32" i="4"/>
  <c r="D47" i="3" l="1"/>
  <c r="F47" i="3"/>
  <c r="C47" i="3"/>
  <c r="A48" i="3"/>
  <c r="J42" i="3"/>
  <c r="I42" i="3"/>
  <c r="E42" i="3"/>
  <c r="H42" i="3"/>
  <c r="B31" i="3"/>
  <c r="D31" i="3"/>
  <c r="C31" i="3"/>
  <c r="F31" i="3" s="1"/>
  <c r="I30" i="3"/>
  <c r="D23" i="3"/>
  <c r="C7" i="3"/>
  <c r="P32" i="4" a="1"/>
  <c r="P32" i="4" s="1"/>
  <c r="P33" i="4" a="1"/>
  <c r="P33" i="4" s="1"/>
  <c r="P36" i="4" a="1"/>
  <c r="P36" i="4" s="1"/>
  <c r="P38" i="4" a="1"/>
  <c r="P38" i="4" s="1"/>
  <c r="P39" i="4" a="1"/>
  <c r="P39" i="4" s="1"/>
  <c r="P34" i="4" a="1"/>
  <c r="P34" i="4" s="1"/>
  <c r="P41" i="4" a="1"/>
  <c r="P41" i="4" s="1"/>
  <c r="P37" i="4" a="1"/>
  <c r="P37" i="4" s="1"/>
  <c r="P40" i="4" a="1"/>
  <c r="P40" i="4" s="1"/>
  <c r="P35" i="4" a="1"/>
  <c r="P35" i="4" s="1"/>
  <c r="U21" i="4"/>
  <c r="J47" i="3" l="1"/>
  <c r="E47" i="3"/>
  <c r="B48" i="3" s="1"/>
  <c r="G47" i="3"/>
  <c r="H47" i="3" s="1"/>
  <c r="J31" i="3"/>
  <c r="G31" i="3"/>
  <c r="I31" i="3" s="1"/>
  <c r="E31" i="3"/>
  <c r="A32" i="3"/>
  <c r="J23" i="3"/>
  <c r="F23" i="3"/>
  <c r="A24" i="3" s="1"/>
  <c r="E23" i="3"/>
  <c r="G23" i="3"/>
  <c r="I23" i="3" s="1"/>
  <c r="D7" i="3"/>
  <c r="G7" i="3" s="1"/>
  <c r="P43" i="4"/>
  <c r="R36" i="4" s="1"/>
  <c r="C48" i="3" l="1"/>
  <c r="I47" i="3"/>
  <c r="D48" i="3" s="1"/>
  <c r="B32" i="3"/>
  <c r="H31" i="3"/>
  <c r="B24" i="3"/>
  <c r="H23" i="3"/>
  <c r="F7" i="3"/>
  <c r="A8" i="3" s="1"/>
  <c r="I7" i="3"/>
  <c r="J7" i="3"/>
  <c r="E7" i="3"/>
  <c r="H7" i="3"/>
  <c r="R33" i="4"/>
  <c r="R32" i="4"/>
  <c r="T36" i="4"/>
  <c r="N51" i="4"/>
  <c r="R39" i="4"/>
  <c r="R35" i="4"/>
  <c r="R34" i="4"/>
  <c r="R38" i="4"/>
  <c r="R41" i="4"/>
  <c r="R40" i="4"/>
  <c r="R37" i="4"/>
  <c r="J48" i="3" l="1"/>
  <c r="E48" i="3"/>
  <c r="F48" i="3"/>
  <c r="G48" i="3"/>
  <c r="I48" i="3" s="1"/>
  <c r="A49" i="3"/>
  <c r="C32" i="3"/>
  <c r="D32" i="3" s="1"/>
  <c r="C24" i="3"/>
  <c r="B8" i="3"/>
  <c r="C8" i="3" s="1"/>
  <c r="T37" i="4"/>
  <c r="N52" i="4"/>
  <c r="T38" i="4"/>
  <c r="N53" i="4"/>
  <c r="T32" i="4"/>
  <c r="N47" i="4"/>
  <c r="T34" i="4"/>
  <c r="N49" i="4"/>
  <c r="T35" i="4"/>
  <c r="N50" i="4"/>
  <c r="T39" i="4"/>
  <c r="N54" i="4"/>
  <c r="T40" i="4"/>
  <c r="N55" i="4"/>
  <c r="T41" i="4"/>
  <c r="N56" i="4"/>
  <c r="T33" i="4"/>
  <c r="N48" i="4"/>
  <c r="H48" i="3" l="1"/>
  <c r="B49" i="3"/>
  <c r="J32" i="3"/>
  <c r="E32" i="3"/>
  <c r="G32" i="3"/>
  <c r="I32" i="3" s="1"/>
  <c r="F32" i="3"/>
  <c r="A33" i="3" s="1"/>
  <c r="D24" i="3"/>
  <c r="D8" i="3"/>
  <c r="U36" i="4"/>
  <c r="P48" i="4" a="1"/>
  <c r="P48" i="4" s="1"/>
  <c r="P53" i="4" a="1"/>
  <c r="P53" i="4" s="1"/>
  <c r="P49" i="4" a="1"/>
  <c r="P49" i="4" s="1"/>
  <c r="P54" i="4" a="1"/>
  <c r="P54" i="4" s="1"/>
  <c r="P55" i="4" a="1"/>
  <c r="P55" i="4" s="1"/>
  <c r="P50" i="4" a="1"/>
  <c r="P50" i="4" s="1"/>
  <c r="P56" i="4" a="1"/>
  <c r="P56" i="4" s="1"/>
  <c r="P51" i="4" a="1"/>
  <c r="P51" i="4" s="1"/>
  <c r="P47" i="4" a="1"/>
  <c r="P47" i="4" s="1"/>
  <c r="P52" i="4" a="1"/>
  <c r="P52" i="4" s="1"/>
  <c r="C49" i="3" l="1"/>
  <c r="B33" i="3"/>
  <c r="C33" i="3"/>
  <c r="H32" i="3"/>
  <c r="D33" i="3" s="1"/>
  <c r="J24" i="3"/>
  <c r="E24" i="3"/>
  <c r="F24" i="3"/>
  <c r="A25" i="3"/>
  <c r="G24" i="3"/>
  <c r="I24" i="3" s="1"/>
  <c r="I8" i="3"/>
  <c r="J8" i="3"/>
  <c r="G8" i="3"/>
  <c r="F8" i="3"/>
  <c r="A9" i="3" s="1"/>
  <c r="E8" i="3"/>
  <c r="H8" i="3"/>
  <c r="P58" i="4"/>
  <c r="R52" i="4" s="1"/>
  <c r="D49" i="3" l="1"/>
  <c r="J33" i="3"/>
  <c r="F33" i="3"/>
  <c r="G33" i="3"/>
  <c r="I33" i="3" s="1"/>
  <c r="H33" i="3"/>
  <c r="A34" i="3"/>
  <c r="E33" i="3"/>
  <c r="B25" i="3"/>
  <c r="H24" i="3"/>
  <c r="B9" i="3"/>
  <c r="C9" i="3"/>
  <c r="D9" i="3" s="1"/>
  <c r="T52" i="4"/>
  <c r="N67" i="4"/>
  <c r="R53" i="4"/>
  <c r="R54" i="4"/>
  <c r="R47" i="4"/>
  <c r="R51" i="4"/>
  <c r="R49" i="4"/>
  <c r="R55" i="4"/>
  <c r="R56" i="4"/>
  <c r="R48" i="4"/>
  <c r="R50" i="4"/>
  <c r="I49" i="3" l="1"/>
  <c r="J49" i="3"/>
  <c r="E49" i="3"/>
  <c r="H49" i="3"/>
  <c r="G49" i="3"/>
  <c r="F49" i="3"/>
  <c r="B34" i="3"/>
  <c r="C25" i="3"/>
  <c r="J9" i="3"/>
  <c r="F9" i="3"/>
  <c r="G9" i="3"/>
  <c r="I9" i="3" s="1"/>
  <c r="A10" i="3"/>
  <c r="E9" i="3"/>
  <c r="T49" i="4"/>
  <c r="N64" i="4"/>
  <c r="T54" i="4"/>
  <c r="N69" i="4"/>
  <c r="T56" i="4"/>
  <c r="N71" i="4"/>
  <c r="T55" i="4"/>
  <c r="N70" i="4"/>
  <c r="T51" i="4"/>
  <c r="N66" i="4"/>
  <c r="T47" i="4"/>
  <c r="N62" i="4"/>
  <c r="T50" i="4"/>
  <c r="N65" i="4"/>
  <c r="T53" i="4"/>
  <c r="N68" i="4"/>
  <c r="T48" i="4"/>
  <c r="N63" i="4"/>
  <c r="C34" i="3" l="1"/>
  <c r="D34" i="3"/>
  <c r="E34" i="3" s="1"/>
  <c r="D25" i="3"/>
  <c r="G25" i="3" s="1"/>
  <c r="B10" i="3"/>
  <c r="C10" i="3"/>
  <c r="H9" i="3"/>
  <c r="D10" i="3" s="1"/>
  <c r="P66" i="4" a="1"/>
  <c r="P66" i="4" s="1"/>
  <c r="P69" i="4" a="1"/>
  <c r="P69" i="4" s="1"/>
  <c r="P67" i="4" a="1"/>
  <c r="P67" i="4" s="1"/>
  <c r="P71" i="4" a="1"/>
  <c r="P71" i="4" s="1"/>
  <c r="P63" i="4" a="1"/>
  <c r="P63" i="4" s="1"/>
  <c r="P70" i="4" a="1"/>
  <c r="P70" i="4" s="1"/>
  <c r="P68" i="4" a="1"/>
  <c r="P68" i="4" s="1"/>
  <c r="P65" i="4" a="1"/>
  <c r="P65" i="4" s="1"/>
  <c r="P62" i="4" a="1"/>
  <c r="P62" i="4" s="1"/>
  <c r="P64" i="4" a="1"/>
  <c r="P64" i="4" s="1"/>
  <c r="U51" i="4"/>
  <c r="J34" i="3" l="1"/>
  <c r="G34" i="3"/>
  <c r="I34" i="3" s="1"/>
  <c r="F34" i="3"/>
  <c r="A35" i="3" s="1"/>
  <c r="H25" i="3"/>
  <c r="I25" i="3"/>
  <c r="J25" i="3"/>
  <c r="E25" i="3"/>
  <c r="F25" i="3"/>
  <c r="A26" i="3" s="1"/>
  <c r="J10" i="3"/>
  <c r="F10" i="3"/>
  <c r="G10" i="3"/>
  <c r="I10" i="3" s="1"/>
  <c r="A11" i="3"/>
  <c r="E10" i="3"/>
  <c r="P73" i="4"/>
  <c r="R65" i="4" s="1"/>
  <c r="B35" i="3" l="1"/>
  <c r="H34" i="3"/>
  <c r="B26" i="3"/>
  <c r="C26" i="3" s="1"/>
  <c r="B11" i="3"/>
  <c r="H10" i="3"/>
  <c r="R69" i="4"/>
  <c r="T69" i="4" s="1"/>
  <c r="R66" i="4"/>
  <c r="N81" i="4" s="1"/>
  <c r="T65" i="4"/>
  <c r="N80" i="4"/>
  <c r="R63" i="4"/>
  <c r="R67" i="4"/>
  <c r="R71" i="4"/>
  <c r="R70" i="4"/>
  <c r="R68" i="4"/>
  <c r="R62" i="4"/>
  <c r="R64" i="4"/>
  <c r="C35" i="3" l="1"/>
  <c r="D26" i="3"/>
  <c r="C11" i="3"/>
  <c r="T66" i="4"/>
  <c r="N84" i="4"/>
  <c r="T71" i="4"/>
  <c r="N86" i="4"/>
  <c r="T64" i="4"/>
  <c r="N79" i="4"/>
  <c r="T68" i="4"/>
  <c r="N83" i="4"/>
  <c r="T70" i="4"/>
  <c r="N85" i="4"/>
  <c r="T67" i="4"/>
  <c r="N82" i="4"/>
  <c r="T63" i="4"/>
  <c r="N78" i="4"/>
  <c r="T62" i="4"/>
  <c r="N77" i="4"/>
  <c r="G35" i="3" l="1"/>
  <c r="H35" i="3"/>
  <c r="D35" i="3"/>
  <c r="J26" i="3"/>
  <c r="E26" i="3"/>
  <c r="F26" i="3"/>
  <c r="A27" i="3" s="1"/>
  <c r="G26" i="3"/>
  <c r="I26" i="3" s="1"/>
  <c r="D11" i="3"/>
  <c r="G11" i="3" s="1"/>
  <c r="U66" i="4"/>
  <c r="P80" i="4" a="1"/>
  <c r="P80" i="4" s="1"/>
  <c r="P81" i="4" a="1"/>
  <c r="P81" i="4" s="1"/>
  <c r="P82" i="4" a="1"/>
  <c r="P82" i="4" s="1"/>
  <c r="P85" i="4" a="1"/>
  <c r="P85" i="4" s="1"/>
  <c r="P77" i="4" a="1"/>
  <c r="P77" i="4" s="1"/>
  <c r="P83" i="4" a="1"/>
  <c r="P83" i="4" s="1"/>
  <c r="P78" i="4" a="1"/>
  <c r="P78" i="4" s="1"/>
  <c r="P84" i="4" a="1"/>
  <c r="P84" i="4" s="1"/>
  <c r="P79" i="4" a="1"/>
  <c r="P79" i="4" s="1"/>
  <c r="P86" i="4" a="1"/>
  <c r="P86" i="4" s="1"/>
  <c r="J35" i="3" l="1"/>
  <c r="I35" i="3"/>
  <c r="E35" i="3"/>
  <c r="F35" i="3"/>
  <c r="A36" i="3" s="1"/>
  <c r="B27" i="3"/>
  <c r="H26" i="3"/>
  <c r="I11" i="3"/>
  <c r="J11" i="3"/>
  <c r="E11" i="3"/>
  <c r="F11" i="3"/>
  <c r="A12" i="3" s="1"/>
  <c r="H11" i="3"/>
  <c r="P103" i="4"/>
  <c r="P88" i="4"/>
  <c r="R83" i="4" s="1"/>
  <c r="C36" i="3" l="1"/>
  <c r="D36" i="3" s="1"/>
  <c r="B36" i="3"/>
  <c r="C27" i="3"/>
  <c r="B12" i="3"/>
  <c r="C12" i="3"/>
  <c r="R92" i="4"/>
  <c r="R97" i="4"/>
  <c r="R93" i="4"/>
  <c r="T83" i="4"/>
  <c r="N98" i="4"/>
  <c r="R96" i="4"/>
  <c r="R101" i="4"/>
  <c r="R99" i="4"/>
  <c r="R95" i="4"/>
  <c r="R94" i="4"/>
  <c r="R100" i="4"/>
  <c r="R98" i="4"/>
  <c r="R80" i="4"/>
  <c r="R82" i="4"/>
  <c r="R77" i="4"/>
  <c r="R79" i="4"/>
  <c r="R85" i="4"/>
  <c r="R81" i="4"/>
  <c r="R84" i="4"/>
  <c r="R86" i="4"/>
  <c r="R78" i="4"/>
  <c r="J36" i="3" l="1"/>
  <c r="I36" i="3"/>
  <c r="E36" i="3"/>
  <c r="F36" i="3"/>
  <c r="A37" i="3" s="1"/>
  <c r="G36" i="3"/>
  <c r="H36" i="3" s="1"/>
  <c r="D27" i="3"/>
  <c r="D12" i="3"/>
  <c r="T85" i="4"/>
  <c r="N100" i="4"/>
  <c r="T100" i="4" s="1"/>
  <c r="T77" i="4"/>
  <c r="N92" i="4"/>
  <c r="T92" i="4" s="1"/>
  <c r="T81" i="4"/>
  <c r="N96" i="4"/>
  <c r="T96" i="4" s="1"/>
  <c r="T79" i="4"/>
  <c r="N94" i="4"/>
  <c r="T94" i="4" s="1"/>
  <c r="T82" i="4"/>
  <c r="N97" i="4"/>
  <c r="T97" i="4" s="1"/>
  <c r="T78" i="4"/>
  <c r="N93" i="4"/>
  <c r="T93" i="4" s="1"/>
  <c r="T80" i="4"/>
  <c r="N95" i="4"/>
  <c r="T95" i="4" s="1"/>
  <c r="T86" i="4"/>
  <c r="N101" i="4"/>
  <c r="T101" i="4" s="1"/>
  <c r="T98" i="4"/>
  <c r="T84" i="4"/>
  <c r="N99" i="4"/>
  <c r="T99" i="4" s="1"/>
  <c r="B37" i="3" l="1"/>
  <c r="J27" i="3"/>
  <c r="E27" i="3"/>
  <c r="F27" i="3"/>
  <c r="A28" i="3"/>
  <c r="H27" i="3"/>
  <c r="G27" i="3"/>
  <c r="I27" i="3" s="1"/>
  <c r="J12" i="3"/>
  <c r="E12" i="3"/>
  <c r="G12" i="3"/>
  <c r="I12" i="3" s="1"/>
  <c r="F12" i="3"/>
  <c r="A13" i="3" s="1"/>
  <c r="U96" i="4"/>
  <c r="U81" i="4"/>
  <c r="C37" i="3" l="1"/>
  <c r="B28" i="3"/>
  <c r="B13" i="3"/>
  <c r="C13" i="3"/>
  <c r="H12" i="3"/>
  <c r="D37" i="3" l="1"/>
  <c r="F37" i="3"/>
  <c r="C28" i="3"/>
  <c r="D13" i="3"/>
  <c r="J37" i="3" l="1"/>
  <c r="E37" i="3"/>
  <c r="A38" i="3"/>
  <c r="G37" i="3"/>
  <c r="H37" i="3" s="1"/>
  <c r="D28" i="3"/>
  <c r="J13" i="3"/>
  <c r="F13" i="3"/>
  <c r="E13" i="3"/>
  <c r="A14" i="3"/>
  <c r="G13" i="3"/>
  <c r="I13" i="3" s="1"/>
  <c r="B38" i="3" l="1"/>
  <c r="C38" i="3"/>
  <c r="I37" i="3"/>
  <c r="J28" i="3"/>
  <c r="E28" i="3"/>
  <c r="G28" i="3"/>
  <c r="H28" i="3" s="1"/>
  <c r="F28" i="3"/>
  <c r="H13" i="3"/>
  <c r="B14" i="3"/>
  <c r="D38" i="3" l="1"/>
  <c r="F38" i="3" s="1"/>
  <c r="I28" i="3"/>
  <c r="C14" i="3"/>
  <c r="I38" i="3" l="1"/>
  <c r="J38" i="3"/>
  <c r="E38" i="3"/>
  <c r="G38" i="3"/>
  <c r="H38" i="3" s="1"/>
  <c r="A39" i="3"/>
  <c r="D14" i="3"/>
  <c r="B39" i="3" l="1"/>
  <c r="J14" i="3"/>
  <c r="E14" i="3"/>
  <c r="F14" i="3"/>
  <c r="A15" i="3"/>
  <c r="G14" i="3"/>
  <c r="I14" i="3" s="1"/>
  <c r="H14" i="3"/>
  <c r="D39" i="3" l="1"/>
  <c r="E39" i="3" s="1"/>
  <c r="C39" i="3"/>
  <c r="B15" i="3"/>
  <c r="J39" i="3" l="1"/>
  <c r="F39" i="3"/>
  <c r="G39" i="3"/>
  <c r="I39" i="3" s="1"/>
  <c r="H39" i="3"/>
  <c r="A40" i="3"/>
  <c r="C15" i="3"/>
  <c r="C40" i="3" l="1"/>
  <c r="D40" i="3"/>
  <c r="B40" i="3"/>
  <c r="D15" i="3"/>
  <c r="J40" i="3" l="1"/>
  <c r="I40" i="3"/>
  <c r="G40" i="3"/>
  <c r="H40" i="3"/>
  <c r="F40" i="3"/>
  <c r="E40" i="3"/>
  <c r="J15" i="3"/>
  <c r="E15" i="3"/>
  <c r="F15" i="3"/>
  <c r="A16" i="3"/>
  <c r="G15" i="3"/>
  <c r="I15" i="3" s="1"/>
  <c r="B16" i="3" l="1"/>
  <c r="H15" i="3"/>
  <c r="C16" i="3" l="1"/>
  <c r="D16" i="3" l="1"/>
  <c r="F16" i="3" l="1"/>
  <c r="J16" i="3"/>
  <c r="E16" i="3"/>
  <c r="A17" i="3"/>
  <c r="G16" i="3"/>
  <c r="H16" i="3" s="1"/>
  <c r="B17" i="3" l="1"/>
  <c r="C17" i="3" s="1"/>
  <c r="I16" i="3"/>
  <c r="D17" i="3" l="1"/>
  <c r="J17" i="3" l="1"/>
  <c r="F17" i="3"/>
  <c r="G17" i="3"/>
  <c r="I17" i="3" s="1"/>
  <c r="E17" i="3"/>
  <c r="H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<sst xmlns="http://schemas.openxmlformats.org/spreadsheetml/2006/main" count="651" uniqueCount="132">
  <si>
    <t>source</t>
  </si>
  <si>
    <t>target</t>
  </si>
  <si>
    <t>weight</t>
  </si>
  <si>
    <t>Modern Pentathlon</t>
  </si>
  <si>
    <t>Racquets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</si>
  <si>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</si>
  <si>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</si>
  <si>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</si>
  <si>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</si>
  <si>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</si>
  <si>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</si>
  <si>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</si>
  <si>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</si>
  <si>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</si>
  <si>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</si>
  <si>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Sum</t>
  </si>
  <si>
    <t>=</t>
  </si>
  <si>
    <t>X</t>
  </si>
  <si>
    <t>Lần 6</t>
  </si>
  <si>
    <t>Lần 5</t>
  </si>
  <si>
    <t>Lần 4</t>
  </si>
  <si>
    <t>Lần 3</t>
  </si>
  <si>
    <t>Lần 2</t>
  </si>
  <si>
    <t>Lần 1</t>
  </si>
  <si>
    <t>Cross Country Skiing</t>
  </si>
  <si>
    <t>Archery</t>
  </si>
  <si>
    <t>Figure Skating</t>
  </si>
  <si>
    <t>Ski Jumping</t>
  </si>
  <si>
    <t>Trampolining</t>
  </si>
  <si>
    <t>Lacrosse</t>
  </si>
  <si>
    <t>Basque Pelota</t>
  </si>
  <si>
    <t>Roque</t>
  </si>
  <si>
    <t>STT</t>
  </si>
  <si>
    <t>Đỉnh 1</t>
  </si>
  <si>
    <t>Đỉnh 2</t>
  </si>
  <si>
    <t>Node Betweeness</t>
  </si>
  <si>
    <t>normalisation</t>
  </si>
  <si>
    <t>(n-1)*close</t>
  </si>
  <si>
    <t>Closeness</t>
  </si>
  <si>
    <t>lần lặp</t>
  </si>
  <si>
    <t>Khởi tạo</t>
  </si>
  <si>
    <t>Cụm 1</t>
  </si>
  <si>
    <t>A,B,C</t>
  </si>
  <si>
    <t>Cụm 2</t>
  </si>
  <si>
    <t>D,E,F,G</t>
  </si>
  <si>
    <t>Cụm 3</t>
  </si>
  <si>
    <t>H,I,J</t>
  </si>
  <si>
    <t>Node Degree</t>
  </si>
  <si>
    <t>Khoảng cách</t>
  </si>
  <si>
    <t>Mean</t>
  </si>
  <si>
    <t>Phân cụm lần 1</t>
  </si>
  <si>
    <t>Phân cụm lần 2</t>
  </si>
  <si>
    <t>PageRank</t>
  </si>
  <si>
    <t>B,C,D</t>
  </si>
  <si>
    <t>A,F,G</t>
  </si>
  <si>
    <t>E,H,I,J</t>
  </si>
  <si>
    <t>B,D</t>
  </si>
  <si>
    <t>A,C,F,G</t>
  </si>
  <si>
    <t>C,D</t>
  </si>
  <si>
    <t>A,B,F,G</t>
  </si>
  <si>
    <t>A,B,C,F,G,H</t>
  </si>
  <si>
    <t>E,I,J</t>
  </si>
  <si>
    <t>B or D</t>
  </si>
  <si>
    <t>C or D</t>
  </si>
  <si>
    <t>G or D</t>
  </si>
  <si>
    <t>Node Betweeness values</t>
  </si>
  <si>
    <t>CB(A) =</t>
  </si>
  <si>
    <t>CB(B) =</t>
  </si>
  <si>
    <t>CB(C) =</t>
  </si>
  <si>
    <t>CB(D) =</t>
  </si>
  <si>
    <t>CB(E) =</t>
  </si>
  <si>
    <t>CB(F) =</t>
  </si>
  <si>
    <t>CB(G) =</t>
  </si>
  <si>
    <t>CB(H) =</t>
  </si>
  <si>
    <t>CB(I) =</t>
  </si>
  <si>
    <t>CB(J) =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</si>
  <si>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</si>
  <si>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</si>
  <si>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</si>
  <si>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</si>
  <si>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</si>
  <si>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</si>
  <si>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</si>
  <si>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</si>
  <si>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</si>
  <si>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BC</t>
  </si>
  <si>
    <t>BD</t>
  </si>
  <si>
    <t>BE</t>
  </si>
  <si>
    <t>BF</t>
  </si>
  <si>
    <t>BG</t>
  </si>
  <si>
    <t>BH</t>
  </si>
  <si>
    <t>BI</t>
  </si>
  <si>
    <t>BJ</t>
  </si>
  <si>
    <t>CD</t>
  </si>
  <si>
    <t>CE</t>
  </si>
  <si>
    <t>CF</t>
  </si>
  <si>
    <t>CG</t>
  </si>
  <si>
    <t>CH</t>
  </si>
  <si>
    <t>CI</t>
  </si>
  <si>
    <t>CJ</t>
  </si>
  <si>
    <t>DE</t>
  </si>
  <si>
    <t>DF</t>
  </si>
  <si>
    <t>DG</t>
  </si>
  <si>
    <t>DH</t>
  </si>
  <si>
    <t>DI</t>
  </si>
  <si>
    <t>DJ</t>
  </si>
  <si>
    <t>EF</t>
  </si>
  <si>
    <t>EG</t>
  </si>
  <si>
    <t>EH</t>
  </si>
  <si>
    <t>EI</t>
  </si>
  <si>
    <t>EJ</t>
  </si>
  <si>
    <t>FG</t>
  </si>
  <si>
    <t>FH</t>
  </si>
  <si>
    <t>FI</t>
  </si>
  <si>
    <t>FJ</t>
  </si>
  <si>
    <t>GH</t>
  </si>
  <si>
    <t>GI</t>
  </si>
  <si>
    <t>GJ</t>
  </si>
  <si>
    <t>HI</t>
  </si>
  <si>
    <t>HJ</t>
  </si>
  <si>
    <t>IJ</t>
  </si>
  <si>
    <t>Node A</t>
  </si>
  <si>
    <t>Node B</t>
  </si>
  <si>
    <t>Node C</t>
  </si>
  <si>
    <t>Node D</t>
  </si>
  <si>
    <t>Node E</t>
  </si>
  <si>
    <t>Node F</t>
  </si>
  <si>
    <t>Node G</t>
  </si>
  <si>
    <t>Node H</t>
  </si>
  <si>
    <t>Node I</t>
  </si>
  <si>
    <t>Node J</t>
  </si>
  <si>
    <t>Edge Betweeness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</si>
</sst>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0" xfId="0" quotePrefix="1" applyNumberFormat="1"/>
    <xf numFmtId="164" fontId="0" fillId="0" borderId="0" xfId="0" applyNumberFormat="1"/>
    <xf numFmtId="0" fontId="0" fillId="0" borderId="0" xfId="0" quotePrefix="1" applyNumberFormat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25</xdr:row>
      <xdr:rowOff>85725</xdr:rowOff>
    </xdr:from>
    <xdr:to>
      <xdr:col>16</xdr:col>
      <xdr:colOff>446774</xdr:colOff>
      <xdr:row>58</xdr:row>
      <xdr:rowOff>142082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30903-C9F0-5EBD-27A9-6A331E04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848225"/>
          <a:ext cx="7209524" cy="6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9525</xdr:rowOff>
    </xdr:from>
    <xdr:to>
      <xdr:col>23</xdr:col>
      <xdr:colOff>84824</xdr:colOff>
      <xdr:row>33</xdr:row>
      <xdr:rowOff>65882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E5C9F-344D-4D0A-B01B-ACA8BF3B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9525"/>
          <a:ext cx="7209524" cy="6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90DE-4803-4395-B609-90184F4227F2}">
  <dimension ref="A1:O35"/>
  <sheetViews>
    <sheetView tabSelected="1" workbookViewId="0">
      <selection activeCell="C11" sqref="C11"/>
    </sheetView>
  </sheetViews>
  <sheetFormatPr defaultRowHeight="15" x14ac:dyDescent="0.25"/>
  <cols>
    <col min="1" max="1" width="26.140625" customWidth="1"/>
    <col min="2" max="2" width="29.7109375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24</v>
      </c>
      <c r="B2" t="s">
        <v>25</v>
      </c>
      <c r="C2">
        <v>6</v>
      </c>
      <c r="E2" s="26"/>
      <c r="F2" s="27" t="s">
        <v>24</v>
      </c>
      <c r="G2" s="27" t="s">
        <v>3</v>
      </c>
      <c r="H2" s="27" t="s">
        <v>26</v>
      </c>
      <c r="I2" s="27" t="s">
        <v>25</v>
      </c>
      <c r="J2" s="27" t="s">
        <v>28</v>
      </c>
      <c r="K2" s="27" t="s">
        <v>27</v>
      </c>
      <c r="L2" s="27" t="s">
        <v>29</v>
      </c>
      <c r="M2" s="27" t="s">
        <v>4</v>
      </c>
      <c r="N2" s="27" t="s">
        <v>31</v>
      </c>
      <c r="O2" s="28" t="s">
        <v>30</v>
      </c>
    </row>
    <row r="3" spans="1:15" x14ac:dyDescent="0.25">
      <c r="A3" t="s">
        <v>24</v>
      </c>
      <c r="B3" t="s">
        <v>26</v>
      </c>
      <c r="C3">
        <v>22</v>
      </c>
      <c r="E3" s="29" t="s">
        <v>24</v>
      </c>
      <c r="F3" s="30">
        <v>0</v>
      </c>
      <c r="G3" s="30">
        <v>1</v>
      </c>
      <c r="H3" s="30">
        <v>1</v>
      </c>
      <c r="I3" s="30">
        <v>1</v>
      </c>
      <c r="J3" s="30">
        <v>0</v>
      </c>
      <c r="K3" s="30">
        <v>1</v>
      </c>
      <c r="L3" s="30">
        <v>0</v>
      </c>
      <c r="M3" s="30">
        <v>0</v>
      </c>
      <c r="N3" s="30">
        <v>0</v>
      </c>
      <c r="O3" s="31">
        <v>0</v>
      </c>
    </row>
    <row r="4" spans="1:15" x14ac:dyDescent="0.25">
      <c r="A4" t="s">
        <v>24</v>
      </c>
      <c r="B4" t="s">
        <v>3</v>
      </c>
      <c r="C4">
        <v>16</v>
      </c>
      <c r="E4" s="29" t="s">
        <v>3</v>
      </c>
      <c r="F4" s="30">
        <v>1</v>
      </c>
      <c r="G4" s="30">
        <v>0</v>
      </c>
      <c r="H4" s="30">
        <v>1</v>
      </c>
      <c r="I4" s="30">
        <v>1</v>
      </c>
      <c r="J4" s="30">
        <v>1</v>
      </c>
      <c r="K4" s="30">
        <v>1</v>
      </c>
      <c r="L4" s="30">
        <v>0</v>
      </c>
      <c r="M4" s="30">
        <v>0</v>
      </c>
      <c r="N4" s="30">
        <v>0</v>
      </c>
      <c r="O4" s="31">
        <v>0</v>
      </c>
    </row>
    <row r="5" spans="1:15" x14ac:dyDescent="0.25">
      <c r="A5" t="s">
        <v>24</v>
      </c>
      <c r="B5" t="s">
        <v>27</v>
      </c>
      <c r="C5">
        <v>22</v>
      </c>
      <c r="E5" s="29" t="s">
        <v>26</v>
      </c>
      <c r="F5" s="30">
        <v>1</v>
      </c>
      <c r="G5" s="30">
        <v>1</v>
      </c>
      <c r="H5" s="30">
        <v>0</v>
      </c>
      <c r="I5" s="30">
        <v>1</v>
      </c>
      <c r="J5" s="30">
        <v>0</v>
      </c>
      <c r="K5" s="30">
        <v>1</v>
      </c>
      <c r="L5" s="30">
        <v>1</v>
      </c>
      <c r="M5" s="30">
        <v>1</v>
      </c>
      <c r="N5" s="30">
        <v>0</v>
      </c>
      <c r="O5" s="31">
        <v>0</v>
      </c>
    </row>
    <row r="6" spans="1:15" x14ac:dyDescent="0.25">
      <c r="A6" t="s">
        <v>3</v>
      </c>
      <c r="B6" t="s">
        <v>28</v>
      </c>
      <c r="C6">
        <v>5</v>
      </c>
      <c r="E6" s="29" t="s">
        <v>25</v>
      </c>
      <c r="F6" s="30">
        <v>1</v>
      </c>
      <c r="G6" s="30">
        <v>1</v>
      </c>
      <c r="H6" s="30">
        <v>1</v>
      </c>
      <c r="I6" s="30">
        <v>0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1">
        <v>1</v>
      </c>
    </row>
    <row r="7" spans="1:15" x14ac:dyDescent="0.25">
      <c r="A7" t="s">
        <v>3</v>
      </c>
      <c r="B7" t="s">
        <v>25</v>
      </c>
      <c r="C7">
        <v>13</v>
      </c>
      <c r="E7" s="29" t="s">
        <v>28</v>
      </c>
      <c r="F7" s="30">
        <v>0</v>
      </c>
      <c r="G7" s="30">
        <v>1</v>
      </c>
      <c r="H7" s="30">
        <v>0</v>
      </c>
      <c r="I7" s="30">
        <v>1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1">
        <v>0</v>
      </c>
    </row>
    <row r="8" spans="1:15" x14ac:dyDescent="0.25">
      <c r="A8" t="s">
        <v>3</v>
      </c>
      <c r="B8" t="s">
        <v>26</v>
      </c>
      <c r="C8">
        <v>17</v>
      </c>
      <c r="E8" s="29" t="s">
        <v>27</v>
      </c>
      <c r="F8" s="30">
        <v>1</v>
      </c>
      <c r="G8" s="30">
        <v>1</v>
      </c>
      <c r="H8" s="30">
        <v>1</v>
      </c>
      <c r="I8" s="30">
        <v>1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1">
        <v>0</v>
      </c>
    </row>
    <row r="9" spans="1:15" x14ac:dyDescent="0.25">
      <c r="A9" t="s">
        <v>3</v>
      </c>
      <c r="B9" t="s">
        <v>27</v>
      </c>
      <c r="C9">
        <v>16</v>
      </c>
      <c r="E9" s="29" t="s">
        <v>29</v>
      </c>
      <c r="F9" s="30">
        <v>0</v>
      </c>
      <c r="G9" s="30">
        <v>0</v>
      </c>
      <c r="H9" s="30">
        <v>1</v>
      </c>
      <c r="I9" s="30">
        <v>1</v>
      </c>
      <c r="J9" s="30">
        <v>0</v>
      </c>
      <c r="K9" s="30">
        <v>0</v>
      </c>
      <c r="L9" s="30">
        <v>0</v>
      </c>
      <c r="M9" s="30">
        <v>1</v>
      </c>
      <c r="N9" s="30">
        <v>1</v>
      </c>
      <c r="O9" s="31">
        <v>0</v>
      </c>
    </row>
    <row r="10" spans="1:15" x14ac:dyDescent="0.25">
      <c r="A10" t="s">
        <v>26</v>
      </c>
      <c r="B10" t="s">
        <v>4</v>
      </c>
      <c r="C10">
        <v>1</v>
      </c>
      <c r="E10" s="29" t="s">
        <v>4</v>
      </c>
      <c r="F10" s="30">
        <v>0</v>
      </c>
      <c r="G10" s="30">
        <v>0</v>
      </c>
      <c r="H10" s="30">
        <v>1</v>
      </c>
      <c r="I10" s="30">
        <v>1</v>
      </c>
      <c r="J10" s="30">
        <v>0</v>
      </c>
      <c r="K10" s="30">
        <v>0</v>
      </c>
      <c r="L10" s="30">
        <v>1</v>
      </c>
      <c r="M10" s="30">
        <v>0</v>
      </c>
      <c r="N10" s="30">
        <v>0</v>
      </c>
      <c r="O10" s="31">
        <v>0</v>
      </c>
    </row>
    <row r="11" spans="1:15" x14ac:dyDescent="0.25">
      <c r="A11" t="s">
        <v>26</v>
      </c>
      <c r="B11" t="s">
        <v>29</v>
      </c>
      <c r="C11">
        <v>1</v>
      </c>
      <c r="E11" s="29" t="s">
        <v>31</v>
      </c>
      <c r="F11" s="30">
        <v>0</v>
      </c>
      <c r="G11" s="30">
        <v>0</v>
      </c>
      <c r="H11" s="30">
        <v>0</v>
      </c>
      <c r="I11" s="30">
        <v>1</v>
      </c>
      <c r="J11" s="30">
        <v>0</v>
      </c>
      <c r="K11" s="30">
        <v>0</v>
      </c>
      <c r="L11" s="30">
        <v>1</v>
      </c>
      <c r="M11" s="30">
        <v>0</v>
      </c>
      <c r="N11" s="30">
        <v>0</v>
      </c>
      <c r="O11" s="31">
        <v>0</v>
      </c>
    </row>
    <row r="12" spans="1:15" x14ac:dyDescent="0.25">
      <c r="A12" t="s">
        <v>26</v>
      </c>
      <c r="B12" t="s">
        <v>25</v>
      </c>
      <c r="C12">
        <v>8</v>
      </c>
      <c r="E12" s="32" t="s">
        <v>30</v>
      </c>
      <c r="F12" s="33">
        <v>0</v>
      </c>
      <c r="G12" s="33">
        <v>0</v>
      </c>
      <c r="H12" s="33">
        <v>0</v>
      </c>
      <c r="I12" s="33">
        <v>1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4">
        <v>0</v>
      </c>
    </row>
    <row r="13" spans="1:15" x14ac:dyDescent="0.25">
      <c r="A13" t="s">
        <v>26</v>
      </c>
      <c r="B13" t="s">
        <v>27</v>
      </c>
      <c r="C13">
        <v>22</v>
      </c>
    </row>
    <row r="14" spans="1:15" x14ac:dyDescent="0.25">
      <c r="A14" t="s">
        <v>25</v>
      </c>
      <c r="B14" t="s">
        <v>28</v>
      </c>
      <c r="C14">
        <v>5</v>
      </c>
      <c r="E14" s="26" t="s">
        <v>2</v>
      </c>
      <c r="F14" s="27" t="s">
        <v>24</v>
      </c>
      <c r="G14" s="27" t="s">
        <v>3</v>
      </c>
      <c r="H14" s="27" t="s">
        <v>26</v>
      </c>
      <c r="I14" s="27" t="s">
        <v>25</v>
      </c>
      <c r="J14" s="27" t="s">
        <v>28</v>
      </c>
      <c r="K14" s="27" t="s">
        <v>27</v>
      </c>
      <c r="L14" s="27" t="s">
        <v>29</v>
      </c>
      <c r="M14" s="27" t="s">
        <v>4</v>
      </c>
      <c r="N14" s="27" t="s">
        <v>31</v>
      </c>
      <c r="O14" s="28" t="s">
        <v>30</v>
      </c>
    </row>
    <row r="15" spans="1:15" x14ac:dyDescent="0.25">
      <c r="A15" t="s">
        <v>25</v>
      </c>
      <c r="B15" t="s">
        <v>4</v>
      </c>
      <c r="C15">
        <v>1</v>
      </c>
      <c r="E15" s="29" t="s">
        <v>24</v>
      </c>
      <c r="F15" s="30">
        <v>0</v>
      </c>
      <c r="G15" s="30">
        <v>16</v>
      </c>
      <c r="H15" s="30">
        <v>22</v>
      </c>
      <c r="I15" s="30">
        <v>6</v>
      </c>
      <c r="J15" s="30">
        <v>0</v>
      </c>
      <c r="K15" s="30">
        <v>22</v>
      </c>
      <c r="L15" s="30">
        <v>0</v>
      </c>
      <c r="M15" s="30">
        <v>0</v>
      </c>
      <c r="N15" s="30">
        <v>0</v>
      </c>
      <c r="O15" s="31">
        <v>0</v>
      </c>
    </row>
    <row r="16" spans="1:15" x14ac:dyDescent="0.25">
      <c r="A16" t="s">
        <v>25</v>
      </c>
      <c r="B16" t="s">
        <v>30</v>
      </c>
      <c r="C16">
        <v>1</v>
      </c>
      <c r="E16" s="29" t="s">
        <v>3</v>
      </c>
      <c r="F16" s="30">
        <v>16</v>
      </c>
      <c r="G16" s="30">
        <v>0</v>
      </c>
      <c r="H16" s="30">
        <v>17</v>
      </c>
      <c r="I16" s="30">
        <v>13</v>
      </c>
      <c r="J16" s="30">
        <v>5</v>
      </c>
      <c r="K16" s="30">
        <v>16</v>
      </c>
      <c r="L16" s="30">
        <v>0</v>
      </c>
      <c r="M16" s="30">
        <v>0</v>
      </c>
      <c r="N16" s="30">
        <v>0</v>
      </c>
      <c r="O16" s="31">
        <v>0</v>
      </c>
    </row>
    <row r="17" spans="1:15" x14ac:dyDescent="0.25">
      <c r="A17" t="s">
        <v>25</v>
      </c>
      <c r="B17" t="s">
        <v>31</v>
      </c>
      <c r="C17">
        <v>1</v>
      </c>
      <c r="E17" s="29" t="s">
        <v>26</v>
      </c>
      <c r="F17" s="30">
        <v>22</v>
      </c>
      <c r="G17" s="30">
        <v>17</v>
      </c>
      <c r="H17" s="30">
        <v>0</v>
      </c>
      <c r="I17" s="30">
        <v>8</v>
      </c>
      <c r="J17" s="30">
        <v>0</v>
      </c>
      <c r="K17" s="30">
        <v>22</v>
      </c>
      <c r="L17" s="30">
        <v>1</v>
      </c>
      <c r="M17" s="30">
        <v>1</v>
      </c>
      <c r="N17" s="30">
        <v>0</v>
      </c>
      <c r="O17" s="31">
        <v>0</v>
      </c>
    </row>
    <row r="18" spans="1:15" x14ac:dyDescent="0.25">
      <c r="A18" t="s">
        <v>25</v>
      </c>
      <c r="B18" t="s">
        <v>29</v>
      </c>
      <c r="C18">
        <v>2</v>
      </c>
      <c r="E18" s="29" t="s">
        <v>25</v>
      </c>
      <c r="F18" s="30">
        <v>6</v>
      </c>
      <c r="G18" s="30">
        <v>13</v>
      </c>
      <c r="H18" s="30">
        <v>8</v>
      </c>
      <c r="I18" s="30">
        <v>0</v>
      </c>
      <c r="J18" s="30">
        <v>5</v>
      </c>
      <c r="K18" s="30">
        <v>6</v>
      </c>
      <c r="L18" s="30">
        <v>2</v>
      </c>
      <c r="M18" s="30">
        <v>1</v>
      </c>
      <c r="N18" s="30">
        <v>1</v>
      </c>
      <c r="O18" s="31">
        <v>1</v>
      </c>
    </row>
    <row r="19" spans="1:15" x14ac:dyDescent="0.25">
      <c r="A19" t="s">
        <v>25</v>
      </c>
      <c r="B19" t="s">
        <v>27</v>
      </c>
      <c r="C19">
        <v>6</v>
      </c>
      <c r="E19" s="29" t="s">
        <v>28</v>
      </c>
      <c r="F19" s="30">
        <v>0</v>
      </c>
      <c r="G19" s="30">
        <v>5</v>
      </c>
      <c r="H19" s="30">
        <v>0</v>
      </c>
      <c r="I19" s="30">
        <v>5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1">
        <v>0</v>
      </c>
    </row>
    <row r="20" spans="1:15" x14ac:dyDescent="0.25">
      <c r="A20" t="s">
        <v>29</v>
      </c>
      <c r="B20" t="s">
        <v>4</v>
      </c>
      <c r="C20">
        <v>1</v>
      </c>
      <c r="E20" s="29" t="s">
        <v>27</v>
      </c>
      <c r="F20" s="30">
        <v>22</v>
      </c>
      <c r="G20" s="30">
        <v>16</v>
      </c>
      <c r="H20" s="30">
        <v>22</v>
      </c>
      <c r="I20" s="30">
        <v>6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1">
        <v>0</v>
      </c>
    </row>
    <row r="21" spans="1:15" x14ac:dyDescent="0.25">
      <c r="A21" t="s">
        <v>29</v>
      </c>
      <c r="B21" t="s">
        <v>31</v>
      </c>
      <c r="C21">
        <v>1</v>
      </c>
      <c r="E21" s="29" t="s">
        <v>29</v>
      </c>
      <c r="F21" s="30">
        <v>0</v>
      </c>
      <c r="G21" s="30">
        <v>0</v>
      </c>
      <c r="H21" s="30">
        <v>1</v>
      </c>
      <c r="I21" s="30">
        <v>2</v>
      </c>
      <c r="J21" s="30">
        <v>0</v>
      </c>
      <c r="K21" s="30">
        <v>0</v>
      </c>
      <c r="L21" s="30">
        <v>0</v>
      </c>
      <c r="M21" s="30">
        <v>1</v>
      </c>
      <c r="N21" s="30">
        <v>1</v>
      </c>
      <c r="O21" s="31">
        <v>0</v>
      </c>
    </row>
    <row r="22" spans="1:15" x14ac:dyDescent="0.25">
      <c r="E22" s="29" t="s">
        <v>4</v>
      </c>
      <c r="F22" s="30">
        <v>0</v>
      </c>
      <c r="G22" s="30">
        <v>0</v>
      </c>
      <c r="H22" s="30">
        <v>1</v>
      </c>
      <c r="I22" s="30">
        <v>1</v>
      </c>
      <c r="J22" s="30">
        <v>0</v>
      </c>
      <c r="K22" s="30">
        <v>0</v>
      </c>
      <c r="L22" s="30">
        <v>1</v>
      </c>
      <c r="M22" s="30">
        <v>0</v>
      </c>
      <c r="N22" s="30">
        <v>0</v>
      </c>
      <c r="O22" s="31">
        <v>0</v>
      </c>
    </row>
    <row r="23" spans="1:15" x14ac:dyDescent="0.25">
      <c r="E23" s="29" t="s">
        <v>31</v>
      </c>
      <c r="F23" s="30">
        <v>0</v>
      </c>
      <c r="G23" s="30">
        <v>0</v>
      </c>
      <c r="H23" s="30">
        <v>0</v>
      </c>
      <c r="I23" s="30">
        <v>1</v>
      </c>
      <c r="J23" s="30">
        <v>0</v>
      </c>
      <c r="K23" s="30">
        <v>0</v>
      </c>
      <c r="L23" s="30">
        <v>1</v>
      </c>
      <c r="M23" s="30">
        <v>0</v>
      </c>
      <c r="N23" s="30">
        <v>0</v>
      </c>
      <c r="O23" s="31">
        <v>0</v>
      </c>
    </row>
    <row r="24" spans="1:15" x14ac:dyDescent="0.25">
      <c r="E24" s="32" t="s">
        <v>30</v>
      </c>
      <c r="F24" s="33">
        <v>0</v>
      </c>
      <c r="G24" s="33">
        <v>0</v>
      </c>
      <c r="H24" s="33">
        <v>0</v>
      </c>
      <c r="I24" s="33">
        <v>1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4">
        <v>0</v>
      </c>
    </row>
    <row r="26" spans="1:15" x14ac:dyDescent="0.25">
      <c r="A26">
        <v>0</v>
      </c>
      <c r="B26" t="s">
        <v>24</v>
      </c>
      <c r="D26" t="s">
        <v>5</v>
      </c>
    </row>
    <row r="27" spans="1:15" x14ac:dyDescent="0.25">
      <c r="A27">
        <v>1</v>
      </c>
      <c r="B27" t="s">
        <v>3</v>
      </c>
      <c r="D27" t="s">
        <v>6</v>
      </c>
    </row>
    <row r="28" spans="1:15" x14ac:dyDescent="0.25">
      <c r="A28">
        <v>2</v>
      </c>
      <c r="B28" t="s">
        <v>26</v>
      </c>
      <c r="D28" t="s">
        <v>7</v>
      </c>
    </row>
    <row r="29" spans="1:15" x14ac:dyDescent="0.25">
      <c r="A29">
        <v>3</v>
      </c>
      <c r="B29" t="s">
        <v>25</v>
      </c>
      <c r="D29" t="s">
        <v>8</v>
      </c>
    </row>
    <row r="30" spans="1:15" x14ac:dyDescent="0.25">
      <c r="A30">
        <v>4</v>
      </c>
      <c r="B30" t="s">
        <v>28</v>
      </c>
      <c r="D30" t="s">
        <v>9</v>
      </c>
    </row>
    <row r="31" spans="1:15" x14ac:dyDescent="0.25">
      <c r="A31">
        <v>5</v>
      </c>
      <c r="B31" t="s">
        <v>27</v>
      </c>
      <c r="D31" t="s">
        <v>10</v>
      </c>
    </row>
    <row r="32" spans="1:15" x14ac:dyDescent="0.25">
      <c r="A32">
        <v>6</v>
      </c>
      <c r="B32" t="s">
        <v>29</v>
      </c>
      <c r="D32" t="s">
        <v>11</v>
      </c>
    </row>
    <row r="33" spans="1:4" x14ac:dyDescent="0.25">
      <c r="A33">
        <v>7</v>
      </c>
      <c r="B33" t="s">
        <v>4</v>
      </c>
      <c r="D33" t="s">
        <v>12</v>
      </c>
    </row>
    <row r="34" spans="1:4" x14ac:dyDescent="0.25">
      <c r="A34">
        <v>8</v>
      </c>
      <c r="B34" t="s">
        <v>31</v>
      </c>
      <c r="D34" t="s">
        <v>13</v>
      </c>
    </row>
    <row r="35" spans="1:4" x14ac:dyDescent="0.25">
      <c r="A35">
        <v>9</v>
      </c>
      <c r="B35" t="s">
        <v>30</v>
      </c>
      <c r="D35" t="s">
        <v>14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087C-ADC0-4550-8298-76C935F5EDDA}">
  <dimension ref="A1:V103"/>
  <sheetViews>
    <sheetView workbookViewId="0">
      <selection activeCell="O5" sqref="O5"/>
    </sheetView>
  </sheetViews>
  <sheetFormatPr defaultRowHeight="15" x14ac:dyDescent="0.25"/>
  <cols>
    <col min="3" max="12" width="4.7109375" customWidth="1"/>
    <col min="13" max="13" width="5.42578125" customWidth="1"/>
    <col min="14" max="14" width="13.7109375" customWidth="1"/>
    <col min="16" max="16" width="12.5703125" customWidth="1"/>
    <col min="18" max="18" width="12.7109375" customWidth="1"/>
    <col min="20" max="20" width="13.42578125" customWidth="1"/>
    <col min="21" max="21" width="14" customWidth="1"/>
  </cols>
  <sheetData>
    <row r="1" spans="1:21" x14ac:dyDescent="0.25">
      <c r="A1" s="1"/>
      <c r="B1" s="1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"/>
      <c r="N1" s="1"/>
    </row>
    <row r="2" spans="1:21" x14ac:dyDescent="0.25">
      <c r="A2" s="1"/>
      <c r="B2" s="2" t="s">
        <v>5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s="1"/>
      <c r="N2" s="1">
        <v>1</v>
      </c>
      <c r="P2" s="1" cm="1">
        <f t="array" ref="P2">MMULT(C2:L2,$N$2:$N$11)</f>
        <v>4</v>
      </c>
      <c r="Q2" s="1"/>
      <c r="R2" s="1">
        <f t="shared" ref="R2:R11" si="0">P2/$P$14</f>
        <v>0.27735009811261457</v>
      </c>
      <c r="S2" s="1"/>
      <c r="T2" s="1">
        <f t="shared" ref="T2:T11" si="1">ABS(R2-N2)</f>
        <v>0.72264990188738543</v>
      </c>
      <c r="U2" s="1"/>
    </row>
    <row r="3" spans="1:21" x14ac:dyDescent="0.25">
      <c r="A3" s="1"/>
      <c r="B3" s="2" t="s">
        <v>6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s="1"/>
      <c r="N3" s="1">
        <v>1</v>
      </c>
      <c r="P3" s="1" cm="1">
        <f t="array" ref="P3">MMULT(C3:L3,$N$2:$N$11)</f>
        <v>5</v>
      </c>
      <c r="Q3" s="1"/>
      <c r="R3" s="1">
        <f t="shared" si="0"/>
        <v>0.34668762264076824</v>
      </c>
      <c r="S3" s="1"/>
      <c r="T3" s="1">
        <f t="shared" si="1"/>
        <v>0.65331237735923176</v>
      </c>
      <c r="U3" s="1"/>
    </row>
    <row r="4" spans="1:21" x14ac:dyDescent="0.25">
      <c r="A4" s="1"/>
      <c r="B4" s="2" t="s">
        <v>7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 s="1"/>
      <c r="N4" s="1">
        <v>1</v>
      </c>
      <c r="P4" s="1" cm="1">
        <f t="array" ref="P4">MMULT(C4:L4,$N$2:$N$11)</f>
        <v>6</v>
      </c>
      <c r="Q4" s="1"/>
      <c r="R4" s="1">
        <f t="shared" si="0"/>
        <v>0.41602514716892186</v>
      </c>
      <c r="S4" s="1"/>
      <c r="T4" s="1">
        <f t="shared" si="1"/>
        <v>0.58397485283107819</v>
      </c>
      <c r="U4" s="1"/>
    </row>
    <row r="5" spans="1:21" x14ac:dyDescent="0.25">
      <c r="A5" s="1"/>
      <c r="B5" s="2" t="s">
        <v>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s="1"/>
      <c r="N5" s="1">
        <v>1</v>
      </c>
      <c r="P5" s="1" cm="1">
        <f t="array" ref="P5">MMULT(C5:L5,$N$2:$N$11)</f>
        <v>9</v>
      </c>
      <c r="Q5" s="1"/>
      <c r="R5" s="1">
        <f t="shared" si="0"/>
        <v>0.62403772075338282</v>
      </c>
      <c r="S5" s="1"/>
      <c r="T5" s="1">
        <f t="shared" si="1"/>
        <v>0.37596227924661718</v>
      </c>
      <c r="U5" s="1"/>
    </row>
    <row r="6" spans="1:21" x14ac:dyDescent="0.25">
      <c r="A6" s="1" t="s">
        <v>23</v>
      </c>
      <c r="B6" s="2" t="s">
        <v>9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17</v>
      </c>
      <c r="N6" s="1">
        <v>1</v>
      </c>
      <c r="O6" s="1" t="s">
        <v>16</v>
      </c>
      <c r="P6" s="1" cm="1">
        <f t="array" ref="P6">MMULT(C6:L6,$N$2:$N$11)</f>
        <v>2</v>
      </c>
      <c r="Q6" s="1" t="s">
        <v>16</v>
      </c>
      <c r="R6" s="1">
        <f t="shared" si="0"/>
        <v>0.13867504905630729</v>
      </c>
      <c r="S6" s="1"/>
      <c r="T6" s="1">
        <f t="shared" si="1"/>
        <v>0.86132495094369266</v>
      </c>
      <c r="U6" s="2">
        <f>SQRT(T2^2+T3^2+T4^2+T5^2+T6^2+T7^2+T8^2+T9^2+T10^2+T11^2)</f>
        <v>2.3351655268412363</v>
      </c>
    </row>
    <row r="7" spans="1:21" x14ac:dyDescent="0.25">
      <c r="A7" s="1"/>
      <c r="B7" s="2" t="s">
        <v>10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/>
      <c r="N7" s="1">
        <v>1</v>
      </c>
      <c r="P7" s="1" cm="1">
        <f t="array" ref="P7">MMULT(C7:L7,$N$2:$N$11)</f>
        <v>4</v>
      </c>
      <c r="Q7" s="1"/>
      <c r="R7" s="1">
        <f t="shared" si="0"/>
        <v>0.27735009811261457</v>
      </c>
      <c r="S7" s="1"/>
      <c r="T7" s="1">
        <f t="shared" si="1"/>
        <v>0.72264990188738543</v>
      </c>
      <c r="U7" s="1"/>
    </row>
    <row r="8" spans="1:21" x14ac:dyDescent="0.25">
      <c r="A8" s="1"/>
      <c r="B8" s="2" t="s">
        <v>11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 s="1"/>
      <c r="N8" s="1">
        <v>1</v>
      </c>
      <c r="P8" s="1" cm="1">
        <f t="array" ref="P8">MMULT(C8:L8,$N$2:$N$11)</f>
        <v>4</v>
      </c>
      <c r="Q8" s="1"/>
      <c r="R8" s="1">
        <f t="shared" si="0"/>
        <v>0.27735009811261457</v>
      </c>
      <c r="S8" s="1"/>
      <c r="T8" s="1">
        <f t="shared" si="1"/>
        <v>0.72264990188738543</v>
      </c>
      <c r="U8" s="1"/>
    </row>
    <row r="9" spans="1:21" x14ac:dyDescent="0.25">
      <c r="A9" s="1"/>
      <c r="B9" s="2" t="s">
        <v>12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s="1"/>
      <c r="N9" s="1">
        <v>1</v>
      </c>
      <c r="P9" s="1" cm="1">
        <f t="array" ref="P9">MMULT(C9:L9,$N$2:$N$11)</f>
        <v>3</v>
      </c>
      <c r="Q9" s="1"/>
      <c r="R9" s="1">
        <f t="shared" si="0"/>
        <v>0.20801257358446093</v>
      </c>
      <c r="S9" s="1"/>
      <c r="T9" s="1">
        <f t="shared" si="1"/>
        <v>0.7919874264155391</v>
      </c>
      <c r="U9" s="1"/>
    </row>
    <row r="10" spans="1:21" x14ac:dyDescent="0.25">
      <c r="A10" s="1"/>
      <c r="B10" s="2" t="s">
        <v>13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/>
      <c r="N10" s="1">
        <v>1</v>
      </c>
      <c r="P10" s="1" cm="1">
        <f t="array" ref="P10">MMULT(C10:L10,$N$2:$N$11)</f>
        <v>2</v>
      </c>
      <c r="Q10" s="1"/>
      <c r="R10" s="1">
        <f t="shared" si="0"/>
        <v>0.13867504905630729</v>
      </c>
      <c r="S10" s="1"/>
      <c r="T10" s="1">
        <f t="shared" si="1"/>
        <v>0.86132495094369266</v>
      </c>
      <c r="U10" s="1"/>
    </row>
    <row r="11" spans="1:21" x14ac:dyDescent="0.25">
      <c r="A11" s="1"/>
      <c r="B11" s="2" t="s">
        <v>14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/>
      <c r="N11" s="1">
        <v>1</v>
      </c>
      <c r="P11" s="1" cm="1">
        <f t="array" ref="P11">MMULT(C11:L11,$N$2:$N$11)</f>
        <v>1</v>
      </c>
      <c r="Q11" s="1"/>
      <c r="R11" s="1">
        <f t="shared" si="0"/>
        <v>6.9337524528153643E-2</v>
      </c>
      <c r="S11" s="1"/>
      <c r="T11" s="1">
        <f t="shared" si="1"/>
        <v>0.93066247547184633</v>
      </c>
      <c r="U11" s="1"/>
    </row>
    <row r="12" spans="1:21" x14ac:dyDescent="0.25">
      <c r="A12" s="1"/>
      <c r="B12" s="2"/>
      <c r="M12" s="1"/>
      <c r="N12" s="1"/>
      <c r="P12" s="1"/>
      <c r="Q12" s="1"/>
      <c r="R12" s="1"/>
      <c r="S12" s="1"/>
      <c r="T12" s="1"/>
      <c r="U12" s="1"/>
    </row>
    <row r="14" spans="1:21" x14ac:dyDescent="0.25">
      <c r="P14" s="6">
        <f>SQRT(POWER(P2,2)+POWER(P3,2)+POWER(P4,2)+POWER(P5,2)+POWER(P6,2)+POWER(P7,2)+POWER(P8,2)+POWER(P9,2)+POWER(P10,2)+POWER(P11,2))</f>
        <v>14.422205101855956</v>
      </c>
    </row>
    <row r="16" spans="1:21" x14ac:dyDescent="0.25">
      <c r="A16" s="1"/>
      <c r="B16" s="1"/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1"/>
    </row>
    <row r="17" spans="1:22" x14ac:dyDescent="0.25">
      <c r="A17" s="1"/>
      <c r="B17" s="2" t="s">
        <v>5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 s="1"/>
      <c r="N17" s="1">
        <f>Eigen!R2</f>
        <v>0.27735009811261457</v>
      </c>
      <c r="O17" s="1"/>
      <c r="P17" s="1" cm="1">
        <f t="array" ref="P17">MMULT(C17:L17,$N$17:$N$26)</f>
        <v>1.6641005886756877</v>
      </c>
      <c r="Q17" s="1"/>
      <c r="R17" s="1">
        <f t="shared" ref="R17:R26" si="2">P17/$P$28</f>
        <v>0.34691645077665811</v>
      </c>
      <c r="S17" s="1"/>
      <c r="T17" s="1">
        <f t="shared" ref="T17:T26" si="3">ABS(R17-N17)</f>
        <v>6.956635266404354E-2</v>
      </c>
      <c r="U17" s="1"/>
    </row>
    <row r="18" spans="1:22" x14ac:dyDescent="0.25">
      <c r="A18" s="1"/>
      <c r="B18" s="2" t="s">
        <v>6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 s="1"/>
      <c r="N18" s="1">
        <f>Eigen!R3</f>
        <v>0.34668762264076824</v>
      </c>
      <c r="O18" s="1"/>
      <c r="P18" s="1" cm="1">
        <f t="array" ref="P18">MMULT(C18:L18,$N$17:$N$26)</f>
        <v>1.733438113203841</v>
      </c>
      <c r="Q18" s="1"/>
      <c r="R18" s="1">
        <f t="shared" si="2"/>
        <v>0.36137130289235214</v>
      </c>
      <c r="S18" s="1"/>
      <c r="T18" s="1">
        <f t="shared" si="3"/>
        <v>1.4683680251583897E-2</v>
      </c>
      <c r="U18" s="1"/>
    </row>
    <row r="19" spans="1:22" x14ac:dyDescent="0.25">
      <c r="A19" s="1"/>
      <c r="B19" s="2" t="s">
        <v>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 s="1"/>
      <c r="N19" s="1">
        <f>Eigen!R4</f>
        <v>0.41602514716892186</v>
      </c>
      <c r="O19" s="1"/>
      <c r="P19" s="1" cm="1">
        <f t="array" ref="P19">MMULT(C19:L19,$N$17:$N$26)</f>
        <v>2.0107882113164557</v>
      </c>
      <c r="Q19" s="1"/>
      <c r="R19" s="1">
        <f t="shared" si="2"/>
        <v>0.41919071135512853</v>
      </c>
      <c r="S19" s="1"/>
      <c r="T19" s="1">
        <f t="shared" si="3"/>
        <v>3.1655641862066708E-3</v>
      </c>
      <c r="U19" s="1"/>
    </row>
    <row r="20" spans="1:22" x14ac:dyDescent="0.25">
      <c r="A20" s="1"/>
      <c r="B20" s="2" t="s">
        <v>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s="1"/>
      <c r="N20" s="1">
        <f>Eigen!R5</f>
        <v>0.62403772075338282</v>
      </c>
      <c r="O20" s="1"/>
      <c r="P20" s="1" cm="1">
        <f t="array" ref="P20">MMULT(C20:L20,$N$17:$N$26)</f>
        <v>2.1494632603727633</v>
      </c>
      <c r="Q20" s="1"/>
      <c r="R20" s="1">
        <f t="shared" si="2"/>
        <v>0.44810041558651675</v>
      </c>
      <c r="S20" s="1"/>
      <c r="T20" s="1">
        <f t="shared" si="3"/>
        <v>0.17593730516686606</v>
      </c>
      <c r="U20" s="1"/>
    </row>
    <row r="21" spans="1:22" x14ac:dyDescent="0.25">
      <c r="A21" s="1" t="s">
        <v>22</v>
      </c>
      <c r="B21" s="2" t="s">
        <v>9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17</v>
      </c>
      <c r="N21" s="1">
        <f>Eigen!R6</f>
        <v>0.13867504905630729</v>
      </c>
      <c r="O21" s="1" t="s">
        <v>16</v>
      </c>
      <c r="P21" s="1" cm="1">
        <f t="array" ref="P21">MMULT(C21:L21,$N$17:$N$26)</f>
        <v>0.97072534339415106</v>
      </c>
      <c r="Q21" s="1" t="s">
        <v>16</v>
      </c>
      <c r="R21" s="1">
        <f t="shared" si="2"/>
        <v>0.20236792961971722</v>
      </c>
      <c r="S21" s="1"/>
      <c r="T21" s="1">
        <f t="shared" si="3"/>
        <v>6.3692880563409937E-2</v>
      </c>
      <c r="U21" s="2">
        <f>SQRT(T17^2+T18^2+T19^2+T20^2+T21^2+T22^2+T23^2+T24^2+T25^2+T26^2)</f>
        <v>0.23581453208363026</v>
      </c>
    </row>
    <row r="22" spans="1:22" x14ac:dyDescent="0.25">
      <c r="A22" s="1"/>
      <c r="B22" s="2" t="s">
        <v>10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/>
      <c r="N22" s="1">
        <f>Eigen!R7</f>
        <v>0.27735009811261457</v>
      </c>
      <c r="O22" s="1"/>
      <c r="P22" s="1" cm="1">
        <f t="array" ref="P22">MMULT(C22:L22,$N$17:$N$26)</f>
        <v>1.6641005886756877</v>
      </c>
      <c r="Q22" s="1"/>
      <c r="R22" s="1">
        <f t="shared" si="2"/>
        <v>0.34691645077665811</v>
      </c>
      <c r="S22" s="1"/>
      <c r="T22" s="1">
        <f t="shared" si="3"/>
        <v>6.956635266404354E-2</v>
      </c>
      <c r="U22" s="1"/>
    </row>
    <row r="23" spans="1:22" x14ac:dyDescent="0.25">
      <c r="A23" s="1"/>
      <c r="B23" s="2" t="s">
        <v>11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 s="1"/>
      <c r="N23" s="1">
        <f>Eigen!R8</f>
        <v>0.27735009811261457</v>
      </c>
      <c r="O23" s="1"/>
      <c r="P23" s="1" cm="1">
        <f t="array" ref="P23">MMULT(C23:L23,$N$17:$N$26)</f>
        <v>1.386750490563073</v>
      </c>
      <c r="Q23" s="1"/>
      <c r="R23" s="1">
        <f t="shared" si="2"/>
        <v>0.28909704231388178</v>
      </c>
      <c r="S23" s="1"/>
      <c r="T23" s="1">
        <f t="shared" si="3"/>
        <v>1.1746944201267207E-2</v>
      </c>
      <c r="U23" s="1"/>
    </row>
    <row r="24" spans="1:22" x14ac:dyDescent="0.25">
      <c r="A24" s="1"/>
      <c r="B24" s="2" t="s">
        <v>12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 s="1"/>
      <c r="N24" s="1">
        <f>Eigen!R9</f>
        <v>0.20801257358446093</v>
      </c>
      <c r="O24" s="1"/>
      <c r="P24" s="1" cm="1">
        <f t="array" ref="P24">MMULT(C24:L24,$N$17:$N$26)</f>
        <v>1.3174129660349192</v>
      </c>
      <c r="Q24" s="1"/>
      <c r="R24" s="1">
        <f t="shared" si="2"/>
        <v>0.27464219019818764</v>
      </c>
      <c r="S24" s="1"/>
      <c r="T24" s="1">
        <f t="shared" si="3"/>
        <v>6.6629616613726711E-2</v>
      </c>
      <c r="U24" s="1"/>
    </row>
    <row r="25" spans="1:22" x14ac:dyDescent="0.25">
      <c r="A25" s="1"/>
      <c r="B25" s="2" t="s">
        <v>13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 s="1"/>
      <c r="N25" s="1">
        <f>Eigen!R10</f>
        <v>0.13867504905630729</v>
      </c>
      <c r="O25" s="1"/>
      <c r="P25" s="1" cm="1">
        <f t="array" ref="P25">MMULT(C25:L25,$N$17:$N$26)</f>
        <v>0.90138781886599739</v>
      </c>
      <c r="Q25" s="1"/>
      <c r="R25" s="1">
        <f t="shared" si="2"/>
        <v>0.18791307750402314</v>
      </c>
      <c r="S25" s="1"/>
      <c r="T25" s="1">
        <f t="shared" si="3"/>
        <v>4.9238028447715854E-2</v>
      </c>
      <c r="U25" s="1"/>
    </row>
    <row r="26" spans="1:22" x14ac:dyDescent="0.25">
      <c r="A26" s="1"/>
      <c r="B26" s="2" t="s">
        <v>14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/>
      <c r="N26" s="1">
        <f>Eigen!R11</f>
        <v>6.9337524528153643E-2</v>
      </c>
      <c r="O26" s="1"/>
      <c r="P26" s="1" cm="1">
        <f t="array" ref="P26">MMULT(C26:L26,$N$17:$N$26)</f>
        <v>0.62403772075338282</v>
      </c>
      <c r="Q26" s="1"/>
      <c r="R26" s="1">
        <f t="shared" si="2"/>
        <v>0.13009366904124678</v>
      </c>
      <c r="S26" s="1"/>
      <c r="T26" s="1">
        <f t="shared" si="3"/>
        <v>6.0756144513093135E-2</v>
      </c>
      <c r="U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2">
        <f>SQRT(POWER(P17,2)+POWER(P18,2)+POWER(P19,2)+POWER(P20,2)+POWER(P21,2)+POWER(P22,2)+POWER(P23,2)+POWER(P24,2)+POWER(P25,2)+POWER(P26,2))</f>
        <v>4.7968338917055897</v>
      </c>
      <c r="Q28" s="1"/>
      <c r="R28" s="1"/>
      <c r="S28" s="1"/>
      <c r="T28" s="1"/>
      <c r="U28" s="1"/>
    </row>
    <row r="29" spans="1:22" x14ac:dyDescent="0.25">
      <c r="B29" s="1"/>
      <c r="N29" s="1"/>
      <c r="P29" s="1"/>
      <c r="Q29" s="1"/>
      <c r="R29" s="1"/>
      <c r="S29" s="1"/>
      <c r="T29" s="1"/>
      <c r="U29" s="1"/>
    </row>
    <row r="30" spans="1:22" x14ac:dyDescent="0.25">
      <c r="N30" s="1"/>
    </row>
    <row r="31" spans="1:22" x14ac:dyDescent="0.25">
      <c r="A31" s="1"/>
      <c r="B31" s="1"/>
      <c r="C31" s="2" t="s">
        <v>5</v>
      </c>
      <c r="D31" s="2" t="s">
        <v>6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13</v>
      </c>
      <c r="L31" s="2" t="s">
        <v>14</v>
      </c>
      <c r="M31" s="1"/>
      <c r="N31" s="1"/>
    </row>
    <row r="32" spans="1:22" x14ac:dyDescent="0.25">
      <c r="A32" s="1"/>
      <c r="B32" s="2" t="s"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 s="1"/>
      <c r="N32" s="1">
        <f>Eigen!R17</f>
        <v>0.34691645077665811</v>
      </c>
      <c r="O32" s="1"/>
      <c r="P32" s="1" cm="1">
        <f t="array" ref="P32">MMULT(C32:L32,$N$32:$N$41)</f>
        <v>1.5755788806106557</v>
      </c>
      <c r="Q32" s="1"/>
      <c r="R32" s="1">
        <f t="shared" ref="R32:R41" si="4">P32/$P$43</f>
        <v>0.32572015418947103</v>
      </c>
      <c r="S32" s="1"/>
      <c r="T32" s="1">
        <f t="shared" ref="T32:T41" si="5">ABS(R32-N32)</f>
        <v>2.119629658718708E-2</v>
      </c>
      <c r="U32" s="1"/>
      <c r="V32" s="1"/>
    </row>
    <row r="33" spans="1:22" x14ac:dyDescent="0.25">
      <c r="A33" s="1"/>
      <c r="B33" s="2" t="s">
        <v>6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 s="1"/>
      <c r="N33" s="1">
        <f>Eigen!R18</f>
        <v>0.36137130289235214</v>
      </c>
      <c r="O33" s="1"/>
      <c r="P33" s="1" cm="1">
        <f t="array" ref="P33">MMULT(C33:L33,$N$32:$N$41)</f>
        <v>1.7634919581146788</v>
      </c>
      <c r="Q33" s="1"/>
      <c r="R33" s="1">
        <f t="shared" si="4"/>
        <v>0.36456751202858229</v>
      </c>
      <c r="S33" s="1"/>
      <c r="T33" s="1">
        <f t="shared" si="5"/>
        <v>3.1962091362301437E-3</v>
      </c>
      <c r="U33" s="1"/>
      <c r="V33" s="1"/>
    </row>
    <row r="34" spans="1:22" x14ac:dyDescent="0.25">
      <c r="A34" s="1"/>
      <c r="B34" s="2" t="s">
        <v>7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 s="1"/>
      <c r="N34" s="1">
        <f>Eigen!R19</f>
        <v>0.41919071135512853</v>
      </c>
      <c r="O34" s="1"/>
      <c r="P34" s="1" cm="1">
        <f t="array" ref="P34">MMULT(C34:L34,$N$32:$N$41)</f>
        <v>2.0670438525442543</v>
      </c>
      <c r="Q34" s="1"/>
      <c r="R34" s="1">
        <f t="shared" si="4"/>
        <v>0.42732093623022338</v>
      </c>
      <c r="S34" s="1"/>
      <c r="T34" s="1">
        <f t="shared" si="5"/>
        <v>8.1302248750948491E-3</v>
      </c>
      <c r="U34" s="1"/>
      <c r="V34" s="1"/>
    </row>
    <row r="35" spans="1:22" x14ac:dyDescent="0.25">
      <c r="A35" s="1"/>
      <c r="B35" s="2" t="s">
        <v>8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s="1"/>
      <c r="N35" s="1">
        <f>Eigen!R20</f>
        <v>0.44810041558651675</v>
      </c>
      <c r="O35" s="1"/>
      <c r="P35" s="1" cm="1">
        <f t="array" ref="P35">MMULT(C35:L35,$N$32:$N$41)</f>
        <v>2.5585088244778533</v>
      </c>
      <c r="Q35" s="1"/>
      <c r="R35" s="1">
        <f t="shared" si="4"/>
        <v>0.52892171827097589</v>
      </c>
      <c r="S35" s="1"/>
      <c r="T35" s="1">
        <f t="shared" si="5"/>
        <v>8.082130268445914E-2</v>
      </c>
      <c r="U35" s="1"/>
      <c r="V35" s="1"/>
    </row>
    <row r="36" spans="1:22" x14ac:dyDescent="0.25">
      <c r="A36" s="1" t="s">
        <v>21</v>
      </c>
      <c r="B36" s="2" t="s">
        <v>9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 t="s">
        <v>17</v>
      </c>
      <c r="N36" s="1">
        <f>Eigen!R21</f>
        <v>0.20236792961971722</v>
      </c>
      <c r="O36" s="1" t="s">
        <v>16</v>
      </c>
      <c r="P36" s="1" cm="1">
        <f t="array" ref="P36">MMULT(C36:L36,$N$32:$N$41)</f>
        <v>0.8094717184788689</v>
      </c>
      <c r="Q36" s="1" t="s">
        <v>16</v>
      </c>
      <c r="R36" s="1">
        <f t="shared" si="4"/>
        <v>0.16734246453770987</v>
      </c>
      <c r="S36" s="1"/>
      <c r="T36" s="1">
        <f t="shared" si="5"/>
        <v>3.5025465082007351E-2</v>
      </c>
      <c r="U36" s="2">
        <f>SQRT(T32^2+T33^2+T34^2+T35^2+T36^2+T37^2+T38^2+T39^2+T40^2+T41^2)</f>
        <v>0.11342380935049176</v>
      </c>
      <c r="V36" s="1"/>
    </row>
    <row r="37" spans="1:22" x14ac:dyDescent="0.25">
      <c r="A37" s="1"/>
      <c r="B37" s="2" t="s">
        <v>10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/>
      <c r="N37" s="1">
        <f>Eigen!R22</f>
        <v>0.34691645077665811</v>
      </c>
      <c r="O37" s="1"/>
      <c r="P37" s="1" cm="1">
        <f t="array" ref="P37">MMULT(C37:L37,$N$32:$N$41)</f>
        <v>1.5755788806106554</v>
      </c>
      <c r="Q37" s="1"/>
      <c r="R37" s="1">
        <f t="shared" si="4"/>
        <v>0.32572015418947098</v>
      </c>
      <c r="S37" s="1"/>
      <c r="T37" s="1">
        <f t="shared" si="5"/>
        <v>2.1196296587187136E-2</v>
      </c>
      <c r="U37" s="1"/>
      <c r="V37" s="1"/>
    </row>
    <row r="38" spans="1:22" x14ac:dyDescent="0.25">
      <c r="A38" s="1"/>
      <c r="B38" s="2" t="s">
        <v>11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 s="1"/>
      <c r="N38" s="1">
        <f>Eigen!R23</f>
        <v>0.28909704231388178</v>
      </c>
      <c r="O38" s="1"/>
      <c r="P38" s="1" cm="1">
        <f t="array" ref="P38">MMULT(C38:L38,$N$32:$N$41)</f>
        <v>1.3298463946438561</v>
      </c>
      <c r="Q38" s="1"/>
      <c r="R38" s="1">
        <f t="shared" si="4"/>
        <v>0.27491976316909483</v>
      </c>
      <c r="S38" s="1"/>
      <c r="T38" s="1">
        <f t="shared" si="5"/>
        <v>1.4177279144786947E-2</v>
      </c>
      <c r="U38" s="1"/>
      <c r="V38" s="1"/>
    </row>
    <row r="39" spans="1:22" x14ac:dyDescent="0.25">
      <c r="A39" s="1"/>
      <c r="B39" s="2" t="s">
        <v>12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 s="1"/>
      <c r="N39" s="1">
        <f>Eigen!R24</f>
        <v>0.27464219019818764</v>
      </c>
      <c r="O39" s="1"/>
      <c r="P39" s="1" cm="1">
        <f t="array" ref="P39">MMULT(C39:L39,$N$32:$N$41)</f>
        <v>1.1563881692555271</v>
      </c>
      <c r="Q39" s="1"/>
      <c r="R39" s="1">
        <f t="shared" si="4"/>
        <v>0.23906066362529985</v>
      </c>
      <c r="S39" s="1"/>
      <c r="T39" s="1">
        <f t="shared" si="5"/>
        <v>3.5581526572887795E-2</v>
      </c>
      <c r="U39" s="1"/>
      <c r="V39" s="1"/>
    </row>
    <row r="40" spans="1:22" x14ac:dyDescent="0.25">
      <c r="A40" s="1"/>
      <c r="B40" s="2" t="s">
        <v>13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s="1"/>
      <c r="N40" s="1">
        <f>Eigen!R25</f>
        <v>0.18791307750402314</v>
      </c>
      <c r="O40" s="1"/>
      <c r="P40" s="1" cm="1">
        <f t="array" ref="P40">MMULT(C40:L40,$N$32:$N$41)</f>
        <v>0.73719745790039859</v>
      </c>
      <c r="Q40" s="1"/>
      <c r="R40" s="1">
        <f t="shared" si="4"/>
        <v>0.15240117306112866</v>
      </c>
      <c r="S40" s="1"/>
      <c r="T40" s="1">
        <f t="shared" si="5"/>
        <v>3.5511904442894482E-2</v>
      </c>
      <c r="U40" s="1"/>
      <c r="V40" s="1"/>
    </row>
    <row r="41" spans="1:22" x14ac:dyDescent="0.25">
      <c r="A41" s="1"/>
      <c r="B41" s="2" t="s">
        <v>14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/>
      <c r="N41" s="1">
        <f>Eigen!R26</f>
        <v>0.13009366904124678</v>
      </c>
      <c r="O41" s="1"/>
      <c r="P41" s="1" cm="1">
        <f t="array" ref="P41">MMULT(C41:L41,$N$32:$N$41)</f>
        <v>0.44810041558651675</v>
      </c>
      <c r="Q41" s="1"/>
      <c r="R41" s="1">
        <f t="shared" si="4"/>
        <v>9.263600715480369E-2</v>
      </c>
      <c r="S41" s="1"/>
      <c r="T41" s="1">
        <f t="shared" si="5"/>
        <v>3.7457661886443089E-2</v>
      </c>
      <c r="U41" s="1"/>
      <c r="V41" s="1"/>
    </row>
    <row r="42" spans="1:22" x14ac:dyDescent="0.25"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N43" s="1"/>
      <c r="O43" s="1"/>
      <c r="P43" s="2">
        <f>SQRT(POWER(P32,2)+POWER(P33,2)+POWER(P34,2)+POWER(P35,2)+POWER(P36,2)+POWER(P37,2)+POWER(P38,2)+POWER(P39,2)+POWER(P40,2)+POWER(P41,2))</f>
        <v>4.8372164274923657</v>
      </c>
      <c r="Q43" s="1"/>
      <c r="R43" s="1"/>
      <c r="S43" s="1"/>
      <c r="T43" s="1"/>
      <c r="U43" s="1"/>
      <c r="V43" s="1"/>
    </row>
    <row r="44" spans="1:22" x14ac:dyDescent="0.25">
      <c r="N44" s="1"/>
      <c r="O44" s="1"/>
      <c r="P44" s="1"/>
      <c r="Q44" s="1"/>
      <c r="R44" s="1"/>
      <c r="S44" s="1"/>
      <c r="T44" s="1"/>
      <c r="U44" s="1"/>
    </row>
    <row r="45" spans="1:22" x14ac:dyDescent="0.25">
      <c r="N45" s="1"/>
      <c r="O45" s="1"/>
      <c r="P45" s="1"/>
      <c r="Q45" s="1"/>
      <c r="R45" s="1"/>
      <c r="S45" s="1"/>
      <c r="T45" s="1"/>
      <c r="U45" s="1"/>
    </row>
    <row r="46" spans="1:22" x14ac:dyDescent="0.25">
      <c r="A46" s="1"/>
      <c r="B46" s="1"/>
      <c r="C46" s="2" t="s">
        <v>5</v>
      </c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  <c r="K46" s="2" t="s">
        <v>13</v>
      </c>
      <c r="L46" s="2" t="s">
        <v>14</v>
      </c>
      <c r="M46" s="1"/>
      <c r="N46" s="1"/>
      <c r="O46" s="1"/>
      <c r="P46" s="1"/>
      <c r="Q46" s="1"/>
      <c r="R46" s="1"/>
      <c r="S46" s="1"/>
      <c r="T46" s="1"/>
      <c r="U46" s="1"/>
    </row>
    <row r="47" spans="1:22" x14ac:dyDescent="0.25">
      <c r="A47" s="1"/>
      <c r="B47" s="2" t="s">
        <v>5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s="1"/>
      <c r="N47" s="1">
        <f>Eigen!R32</f>
        <v>0.32572015418947103</v>
      </c>
      <c r="O47" s="1"/>
      <c r="P47" s="1" cm="1">
        <f t="array" ref="P47">MMULT(C47:L47,$N$47:$N$56)</f>
        <v>1.6465303207192525</v>
      </c>
      <c r="Q47" s="1"/>
      <c r="R47" s="1">
        <f t="shared" ref="R47:R56" si="6">P47/$P$58</f>
        <v>0.33977123221886774</v>
      </c>
      <c r="S47" s="1"/>
      <c r="T47" s="1">
        <f t="shared" ref="T47:T56" si="7">ABS(R47-N47)</f>
        <v>1.4051078029396702E-2</v>
      </c>
      <c r="U47" s="1"/>
    </row>
    <row r="48" spans="1:22" x14ac:dyDescent="0.25">
      <c r="A48" s="1"/>
      <c r="B48" s="2" t="s">
        <v>6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 s="1"/>
      <c r="N48" s="1">
        <f>Eigen!R33</f>
        <v>0.36456751202858229</v>
      </c>
      <c r="O48" s="1"/>
      <c r="P48" s="1" cm="1">
        <f t="array" ref="P48">MMULT(C48:L48,$N$47:$N$56)</f>
        <v>1.7750254274178514</v>
      </c>
      <c r="Q48" s="1"/>
      <c r="R48" s="1">
        <f t="shared" si="6"/>
        <v>0.36628695451544002</v>
      </c>
      <c r="S48" s="1"/>
      <c r="T48" s="1">
        <f t="shared" si="7"/>
        <v>1.7194424868577363E-3</v>
      </c>
      <c r="U48" s="1"/>
    </row>
    <row r="49" spans="1:21" x14ac:dyDescent="0.25">
      <c r="A49" s="1"/>
      <c r="B49" s="2" t="s">
        <v>7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 s="1"/>
      <c r="N49" s="1">
        <f>Eigen!R34</f>
        <v>0.42732093623022338</v>
      </c>
      <c r="O49" s="1"/>
      <c r="P49" s="1" cm="1">
        <f t="array" ref="P49">MMULT(C49:L49,$N$47:$N$56)</f>
        <v>2.0589099654728948</v>
      </c>
      <c r="Q49" s="1"/>
      <c r="R49" s="1">
        <f t="shared" si="6"/>
        <v>0.42486820144972753</v>
      </c>
      <c r="S49" s="1"/>
      <c r="T49" s="1">
        <f t="shared" si="7"/>
        <v>2.4527347804958466E-3</v>
      </c>
      <c r="U49" s="1"/>
    </row>
    <row r="50" spans="1:21" x14ac:dyDescent="0.25">
      <c r="A50" s="1"/>
      <c r="B50" s="2" t="s">
        <v>8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s="1"/>
      <c r="N50" s="1">
        <f>Eigen!R35</f>
        <v>0.52892171827097589</v>
      </c>
      <c r="O50" s="1"/>
      <c r="P50" s="1" cm="1">
        <f t="array" ref="P50">MMULT(C50:L50,$N$47:$N$56)</f>
        <v>2.3696888281857849</v>
      </c>
      <c r="Q50" s="1"/>
      <c r="R50" s="1">
        <f t="shared" si="6"/>
        <v>0.48899925072515815</v>
      </c>
      <c r="S50" s="1"/>
      <c r="T50" s="1">
        <f t="shared" si="7"/>
        <v>3.9922467545817741E-2</v>
      </c>
      <c r="U50" s="1"/>
    </row>
    <row r="51" spans="1:21" x14ac:dyDescent="0.25">
      <c r="A51" s="1" t="s">
        <v>20</v>
      </c>
      <c r="B51" s="2" t="s">
        <v>9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 t="s">
        <v>17</v>
      </c>
      <c r="N51" s="1">
        <f>Eigen!R36</f>
        <v>0.16734246453770987</v>
      </c>
      <c r="O51" s="1" t="s">
        <v>16</v>
      </c>
      <c r="P51" s="1" cm="1">
        <f t="array" ref="P51">MMULT(C51:L51,$N$47:$N$56)</f>
        <v>0.89348923029955818</v>
      </c>
      <c r="Q51" s="1" t="s">
        <v>16</v>
      </c>
      <c r="R51" s="1">
        <f t="shared" si="6"/>
        <v>0.1843767666668629</v>
      </c>
      <c r="S51" s="1"/>
      <c r="T51" s="1">
        <f t="shared" si="7"/>
        <v>1.7034302129153023E-2</v>
      </c>
      <c r="U51" s="2">
        <f>SQRT(T47^2+T48^2+T49^2+T50^2+T51^2+T52^2+T53^2+T54^2+T55^2+T56^2)</f>
        <v>5.4562509262129341E-2</v>
      </c>
    </row>
    <row r="52" spans="1:21" x14ac:dyDescent="0.25">
      <c r="A52" s="1"/>
      <c r="B52" s="2" t="s">
        <v>10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/>
      <c r="N52" s="1">
        <f>Eigen!R37</f>
        <v>0.32572015418947098</v>
      </c>
      <c r="O52" s="1"/>
      <c r="P52" s="1" cm="1">
        <f t="array" ref="P52">MMULT(C52:L52,$N$47:$N$56)</f>
        <v>1.6465303207192528</v>
      </c>
      <c r="Q52" s="1"/>
      <c r="R52" s="1">
        <f t="shared" si="6"/>
        <v>0.33977123221886779</v>
      </c>
      <c r="S52" s="1"/>
      <c r="T52" s="1">
        <f t="shared" si="7"/>
        <v>1.4051078029396813E-2</v>
      </c>
      <c r="U52" s="1"/>
    </row>
    <row r="53" spans="1:21" x14ac:dyDescent="0.25">
      <c r="A53" s="1"/>
      <c r="B53" s="2" t="s">
        <v>11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 s="1"/>
      <c r="N53" s="1">
        <f>Eigen!R38</f>
        <v>0.27491976316909483</v>
      </c>
      <c r="O53" s="1"/>
      <c r="P53" s="1" cm="1">
        <f t="array" ref="P53">MMULT(C53:L53,$N$47:$N$56)</f>
        <v>1.3477044911876277</v>
      </c>
      <c r="Q53" s="1"/>
      <c r="R53" s="1">
        <f t="shared" si="6"/>
        <v>0.27810676176172294</v>
      </c>
      <c r="S53" s="1"/>
      <c r="T53" s="1">
        <f t="shared" si="7"/>
        <v>3.1869985926281097E-3</v>
      </c>
      <c r="U53" s="1"/>
    </row>
    <row r="54" spans="1:21" x14ac:dyDescent="0.25">
      <c r="A54" s="1"/>
      <c r="B54" s="2" t="s">
        <v>12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s="1"/>
      <c r="N54" s="1">
        <f>Eigen!R39</f>
        <v>0.23906066362529985</v>
      </c>
      <c r="O54" s="1"/>
      <c r="P54" s="1" cm="1">
        <f t="array" ref="P54">MMULT(C54:L54,$N$47:$N$56)</f>
        <v>1.2311624176702942</v>
      </c>
      <c r="Q54" s="1"/>
      <c r="R54" s="1">
        <f t="shared" si="6"/>
        <v>0.25405761828343654</v>
      </c>
      <c r="S54" s="1"/>
      <c r="T54" s="1">
        <f t="shared" si="7"/>
        <v>1.4996954658136691E-2</v>
      </c>
      <c r="U54" s="1"/>
    </row>
    <row r="55" spans="1:21" x14ac:dyDescent="0.25">
      <c r="A55" s="1"/>
      <c r="B55" s="2" t="s">
        <v>13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s="1"/>
      <c r="N55" s="1">
        <f>Eigen!R40</f>
        <v>0.15240117306112866</v>
      </c>
      <c r="O55" s="1"/>
      <c r="P55" s="1" cm="1">
        <f t="array" ref="P55">MMULT(C55:L55,$N$47:$N$56)</f>
        <v>0.80384148144007073</v>
      </c>
      <c r="Q55" s="1"/>
      <c r="R55" s="1">
        <f t="shared" si="6"/>
        <v>0.16587742552971946</v>
      </c>
      <c r="S55" s="1"/>
      <c r="T55" s="1">
        <f t="shared" si="7"/>
        <v>1.3476252468590799E-2</v>
      </c>
      <c r="U55" s="1"/>
    </row>
    <row r="56" spans="1:21" x14ac:dyDescent="0.25">
      <c r="A56" s="1"/>
      <c r="B56" s="2" t="s">
        <v>14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/>
      <c r="N56" s="1">
        <f>Eigen!R41</f>
        <v>9.263600715480369E-2</v>
      </c>
      <c r="O56" s="1"/>
      <c r="P56" s="1" cm="1">
        <f t="array" ref="P56">MMULT(C56:L56,$N$47:$N$56)</f>
        <v>0.52892171827097589</v>
      </c>
      <c r="Q56" s="1"/>
      <c r="R56" s="1">
        <f t="shared" si="6"/>
        <v>0.10914611270914626</v>
      </c>
      <c r="S56" s="1"/>
      <c r="T56" s="1">
        <f t="shared" si="7"/>
        <v>1.6510105554342569E-2</v>
      </c>
      <c r="U56" s="1"/>
    </row>
    <row r="57" spans="1:21" x14ac:dyDescent="0.25">
      <c r="N57" s="1"/>
      <c r="O57" s="1"/>
      <c r="P57" s="1"/>
      <c r="Q57" s="1"/>
      <c r="R57" s="1"/>
      <c r="S57" s="1"/>
      <c r="T57" s="1"/>
      <c r="U57" s="1"/>
    </row>
    <row r="58" spans="1:21" x14ac:dyDescent="0.25">
      <c r="N58" s="1"/>
      <c r="O58" s="1"/>
      <c r="P58" s="2">
        <f>SQRT(POWER(P47,2)+POWER(P48,2)+POWER(P49,2)+POWER(P50,2)+POWER(P51,2)+POWER(P52,2)+POWER(P53,2)+POWER(P54,2)+POWER(P55,2)+POWER(P56,2))</f>
        <v>4.8459968490169887</v>
      </c>
      <c r="Q58" s="1"/>
      <c r="R58" s="1"/>
      <c r="S58" s="1"/>
      <c r="T58" s="1"/>
      <c r="U58" s="1"/>
    </row>
    <row r="59" spans="1:21" x14ac:dyDescent="0.25">
      <c r="N59" s="1"/>
      <c r="O59" s="1"/>
      <c r="P59" s="1"/>
      <c r="Q59" s="1"/>
      <c r="R59" s="1"/>
      <c r="S59" s="1"/>
      <c r="T59" s="1"/>
      <c r="U59" s="1"/>
    </row>
    <row r="60" spans="1:21" x14ac:dyDescent="0.25"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  <c r="I61" s="2" t="s">
        <v>11</v>
      </c>
      <c r="J61" s="2" t="s">
        <v>12</v>
      </c>
      <c r="K61" s="2" t="s">
        <v>13</v>
      </c>
      <c r="L61" s="2" t="s">
        <v>14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2" t="s">
        <v>5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s="1"/>
      <c r="N62" s="1">
        <f>Eigen!R47</f>
        <v>0.33977123221886774</v>
      </c>
      <c r="O62" s="1"/>
      <c r="P62" s="1" cm="1">
        <f t="array" ref="P62">MMULT(C62:L62,$N$62:$N$71)</f>
        <v>1.6199256389091934</v>
      </c>
      <c r="Q62" s="1"/>
      <c r="R62" s="4">
        <f t="shared" ref="R62:R71" si="8">P62/$P$73</f>
        <v>0.33414411809223588</v>
      </c>
      <c r="S62" s="1"/>
      <c r="T62" s="1">
        <f t="shared" ref="T62:T71" si="9">ABS(R62-N62)</f>
        <v>5.6271141266318603E-3</v>
      </c>
      <c r="U62" s="1"/>
    </row>
    <row r="63" spans="1:21" x14ac:dyDescent="0.25">
      <c r="A63" s="1"/>
      <c r="B63" s="2" t="s">
        <v>6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 s="1"/>
      <c r="N63" s="1">
        <f>Eigen!R48</f>
        <v>0.36628695451544002</v>
      </c>
      <c r="O63" s="1"/>
      <c r="P63" s="1" cm="1">
        <f t="array" ref="P63">MMULT(C63:L63,$N$62:$N$71)</f>
        <v>1.7777866832794842</v>
      </c>
      <c r="Q63" s="1"/>
      <c r="R63" s="4">
        <f t="shared" si="8"/>
        <v>0.36670631612482535</v>
      </c>
      <c r="S63" s="1"/>
      <c r="T63" s="1">
        <f t="shared" si="9"/>
        <v>4.1936160938532696E-4</v>
      </c>
      <c r="U63" s="1"/>
    </row>
    <row r="64" spans="1:21" x14ac:dyDescent="0.25">
      <c r="A64" s="1"/>
      <c r="B64" s="2" t="s">
        <v>7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 s="1"/>
      <c r="N64" s="1">
        <f>Eigen!R49</f>
        <v>0.42486820144972753</v>
      </c>
      <c r="O64" s="1"/>
      <c r="P64" s="1" cm="1">
        <f t="array" ref="P64">MMULT(C64:L64,$N$62:$N$71)</f>
        <v>2.066993049723493</v>
      </c>
      <c r="Q64" s="1"/>
      <c r="R64" s="4">
        <f t="shared" si="8"/>
        <v>0.42636128048921762</v>
      </c>
      <c r="S64" s="1"/>
      <c r="T64" s="1">
        <f t="shared" si="9"/>
        <v>1.4930790394900861E-3</v>
      </c>
      <c r="U64" s="1"/>
    </row>
    <row r="65" spans="1:21" x14ac:dyDescent="0.25">
      <c r="A65" s="1"/>
      <c r="B65" s="2" t="s">
        <v>8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s="1"/>
      <c r="N65" s="1">
        <f>Eigen!R50</f>
        <v>0.48899925072515815</v>
      </c>
      <c r="O65" s="1"/>
      <c r="P65" s="1" cm="1">
        <f t="array" ref="P65">MMULT(C65:L65,$N$62:$N$71)</f>
        <v>2.4622623053537915</v>
      </c>
      <c r="Q65" s="1"/>
      <c r="R65" s="4">
        <f t="shared" si="8"/>
        <v>0.50789397165675609</v>
      </c>
      <c r="S65" s="1"/>
      <c r="T65" s="1">
        <f t="shared" si="9"/>
        <v>1.8894720931597941E-2</v>
      </c>
      <c r="U65" s="1"/>
    </row>
    <row r="66" spans="1:21" x14ac:dyDescent="0.25">
      <c r="A66" s="5" t="s">
        <v>19</v>
      </c>
      <c r="B66" s="2" t="s">
        <v>9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 t="s">
        <v>17</v>
      </c>
      <c r="N66" s="1">
        <f>Eigen!R51</f>
        <v>0.1843767666668629</v>
      </c>
      <c r="O66" s="1" t="s">
        <v>16</v>
      </c>
      <c r="P66" s="1" cm="1">
        <f t="array" ref="P66">MMULT(C66:L66,$N$62:$N$71)</f>
        <v>0.85528620524059817</v>
      </c>
      <c r="Q66" s="1" t="s">
        <v>16</v>
      </c>
      <c r="R66" s="4">
        <f t="shared" si="8"/>
        <v>0.17642097137188092</v>
      </c>
      <c r="S66" s="1"/>
      <c r="T66" s="1">
        <f t="shared" si="9"/>
        <v>7.955795294981971E-3</v>
      </c>
      <c r="U66" s="2">
        <f>SQRT(T62^2+T63^2+T64^2+T65^2+T66^2+T67^2+T68^2+T69^2+T70^2+T71^2)</f>
        <v>2.6248264738403387E-2</v>
      </c>
    </row>
    <row r="67" spans="1:21" x14ac:dyDescent="0.25">
      <c r="A67" s="1"/>
      <c r="B67" s="2" t="s">
        <v>10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/>
      <c r="N67" s="1">
        <f>Eigen!R52</f>
        <v>0.33977123221886779</v>
      </c>
      <c r="O67" s="1"/>
      <c r="P67" s="1" cm="1">
        <f t="array" ref="P67">MMULT(C67:L67,$N$62:$N$71)</f>
        <v>1.6199256389091934</v>
      </c>
      <c r="Q67" s="1"/>
      <c r="R67" s="4">
        <f t="shared" si="8"/>
        <v>0.33414411809223588</v>
      </c>
      <c r="S67" s="1"/>
      <c r="T67" s="1">
        <f t="shared" si="9"/>
        <v>5.6271141266319158E-3</v>
      </c>
      <c r="U67" s="1"/>
    </row>
    <row r="68" spans="1:21" x14ac:dyDescent="0.25">
      <c r="A68" s="1"/>
      <c r="B68" s="2" t="s">
        <v>11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s="1"/>
      <c r="N68" s="1">
        <f>Eigen!R53</f>
        <v>0.27810676176172294</v>
      </c>
      <c r="O68" s="1"/>
      <c r="P68" s="1" cm="1">
        <f t="array" ref="P68">MMULT(C68:L68,$N$62:$N$71)</f>
        <v>1.3338024959880417</v>
      </c>
      <c r="Q68" s="1"/>
      <c r="R68" s="4">
        <f t="shared" si="8"/>
        <v>0.27512513415816758</v>
      </c>
      <c r="S68" s="1"/>
      <c r="T68" s="1">
        <f t="shared" si="9"/>
        <v>2.9816276035553591E-3</v>
      </c>
      <c r="U68" s="1"/>
    </row>
    <row r="69" spans="1:21" x14ac:dyDescent="0.25">
      <c r="A69" s="1"/>
      <c r="B69" s="2" t="s">
        <v>12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s="1"/>
      <c r="N69" s="1">
        <f>Eigen!R54</f>
        <v>0.25405761828343654</v>
      </c>
      <c r="O69" s="1"/>
      <c r="P69" s="1" cm="1">
        <f t="array" ref="P69">MMULT(C69:L69,$N$62:$N$71)</f>
        <v>1.1919742139366087</v>
      </c>
      <c r="Q69" s="1"/>
      <c r="R69" s="4">
        <f t="shared" si="8"/>
        <v>0.24587003436326305</v>
      </c>
      <c r="S69" s="1"/>
      <c r="T69" s="1">
        <f t="shared" si="9"/>
        <v>8.1875839201734912E-3</v>
      </c>
      <c r="U69" s="1"/>
    </row>
    <row r="70" spans="1:21" x14ac:dyDescent="0.25">
      <c r="A70" s="1"/>
      <c r="B70" s="2" t="s">
        <v>13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1"/>
      <c r="N70" s="1">
        <f>Eigen!R55</f>
        <v>0.16587742552971946</v>
      </c>
      <c r="O70" s="1"/>
      <c r="P70" s="1" cm="1">
        <f t="array" ref="P70">MMULT(C70:L70,$N$62:$N$71)</f>
        <v>0.76710601248688115</v>
      </c>
      <c r="Q70" s="1"/>
      <c r="R70" s="4">
        <f t="shared" si="8"/>
        <v>0.1582319310646142</v>
      </c>
      <c r="S70" s="1"/>
      <c r="T70" s="1">
        <f t="shared" si="9"/>
        <v>7.6454944651052625E-3</v>
      </c>
      <c r="U70" s="1"/>
    </row>
    <row r="71" spans="1:21" x14ac:dyDescent="0.25">
      <c r="A71" s="1"/>
      <c r="B71" s="2" t="s">
        <v>14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/>
      <c r="N71" s="1">
        <f>Eigen!R56</f>
        <v>0.10914611270914626</v>
      </c>
      <c r="O71" s="1"/>
      <c r="P71" s="1" cm="1">
        <f t="array" ref="P71">MMULT(C71:L71,$N$62:$N$71)</f>
        <v>0.48899925072515815</v>
      </c>
      <c r="Q71" s="1"/>
      <c r="R71" s="4">
        <f t="shared" si="8"/>
        <v>0.1008664962493883</v>
      </c>
      <c r="S71" s="1"/>
      <c r="T71" s="1">
        <f t="shared" si="9"/>
        <v>8.2796164597579575E-3</v>
      </c>
      <c r="U71" s="1"/>
    </row>
    <row r="72" spans="1:21" x14ac:dyDescent="0.25">
      <c r="N72" s="1"/>
      <c r="O72" s="1"/>
      <c r="P72" s="1"/>
      <c r="Q72" s="1"/>
      <c r="R72" s="1"/>
      <c r="S72" s="1"/>
      <c r="T72" s="1"/>
      <c r="U72" s="1"/>
    </row>
    <row r="73" spans="1:21" x14ac:dyDescent="0.25">
      <c r="N73" s="1"/>
      <c r="O73" s="1"/>
      <c r="P73" s="3">
        <f>SQRT(POWER(P62,2)+POWER(P63,2)+POWER(P64,2)+POWER(P65,2)+POWER(P66,2)+POWER(P67,2)+POWER(P68,2)+POWER(P69,2)+POWER(P70,2)+POWER(P71,2))</f>
        <v>4.8479848999228388</v>
      </c>
      <c r="Q73" s="1"/>
      <c r="R73" s="1"/>
      <c r="S73" s="1"/>
      <c r="T73" s="1"/>
      <c r="U73" s="1"/>
    </row>
    <row r="74" spans="1:21" x14ac:dyDescent="0.25">
      <c r="N74" s="1"/>
      <c r="O74" s="1"/>
      <c r="P74" s="1"/>
      <c r="Q74" s="1"/>
      <c r="R74" s="1"/>
      <c r="S74" s="1"/>
      <c r="T74" s="1"/>
      <c r="U74" s="1"/>
    </row>
    <row r="75" spans="1:21" x14ac:dyDescent="0.25"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  <c r="L76" s="2" t="s">
        <v>14</v>
      </c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2" t="s">
        <v>5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 s="1"/>
      <c r="N77" s="1">
        <f>Eigen!R62</f>
        <v>0.33414411809223588</v>
      </c>
      <c r="O77" s="1"/>
      <c r="P77" s="1" cm="1">
        <f t="array" ref="P77">MMULT(C77:L77,$N$77:$N$86)</f>
        <v>1.6351056863630351</v>
      </c>
      <c r="Q77" s="1"/>
      <c r="R77" s="1">
        <f t="shared" ref="R77:R86" si="10">P77/$P$88</f>
        <v>0.33724366499011266</v>
      </c>
      <c r="S77" s="1"/>
      <c r="T77" s="1">
        <f t="shared" ref="T77:T86" si="11">ABS(R77-N77)</f>
        <v>3.0995468978767815E-3</v>
      </c>
      <c r="U77" s="1"/>
    </row>
    <row r="78" spans="1:21" x14ac:dyDescent="0.25">
      <c r="A78" s="1"/>
      <c r="B78" s="2" t="s">
        <v>6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 s="1"/>
      <c r="N78" s="1">
        <f>Eigen!R63</f>
        <v>0.36670631612482535</v>
      </c>
      <c r="O78" s="1"/>
      <c r="P78" s="1" cm="1">
        <f t="array" ref="P78">MMULT(C78:L78,$N$77:$N$86)</f>
        <v>1.7789644597023262</v>
      </c>
      <c r="Q78" s="1"/>
      <c r="R78" s="1">
        <f t="shared" si="10"/>
        <v>0.36691481124478525</v>
      </c>
      <c r="S78" s="1"/>
      <c r="T78" s="1">
        <f t="shared" si="11"/>
        <v>2.0849511995990611E-4</v>
      </c>
      <c r="U78" s="1"/>
    </row>
    <row r="79" spans="1:21" x14ac:dyDescent="0.25">
      <c r="A79" s="1"/>
      <c r="B79" s="2" t="s">
        <v>7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 s="1"/>
      <c r="N79" s="1">
        <f>Eigen!R64</f>
        <v>0.42636128048921762</v>
      </c>
      <c r="O79" s="1"/>
      <c r="P79" s="1" cm="1">
        <f t="array" ref="P79">MMULT(C79:L79,$N$77:$N$86)</f>
        <v>2.0638836924874839</v>
      </c>
      <c r="Q79" s="1"/>
      <c r="R79" s="1">
        <f t="shared" si="10"/>
        <v>0.4256799461788851</v>
      </c>
      <c r="S79" s="1"/>
      <c r="T79" s="1">
        <f t="shared" si="11"/>
        <v>6.8133431033251535E-4</v>
      </c>
      <c r="U79" s="1"/>
    </row>
    <row r="80" spans="1:21" x14ac:dyDescent="0.25">
      <c r="A80" s="1"/>
      <c r="B80" s="2" t="s">
        <v>8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s="1"/>
      <c r="N80" s="1">
        <f>Eigen!R65</f>
        <v>0.50789397165675609</v>
      </c>
      <c r="O80" s="1"/>
      <c r="P80" s="1" cm="1">
        <f t="array" ref="P80">MMULT(C80:L80,$N$77:$N$86)</f>
        <v>2.4178704000058286</v>
      </c>
      <c r="Q80" s="1"/>
      <c r="R80" s="1">
        <f t="shared" si="10"/>
        <v>0.49869037944745626</v>
      </c>
      <c r="S80" s="1"/>
      <c r="T80" s="1">
        <f t="shared" si="11"/>
        <v>9.2035922092998379E-3</v>
      </c>
      <c r="U80" s="1"/>
    </row>
    <row r="81" spans="1:21" x14ac:dyDescent="0.25">
      <c r="A81" s="1" t="s">
        <v>18</v>
      </c>
      <c r="B81" s="2" t="s">
        <v>9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 t="s">
        <v>17</v>
      </c>
      <c r="N81" s="1">
        <f>Eigen!R66</f>
        <v>0.17642097137188092</v>
      </c>
      <c r="O81" s="1" t="s">
        <v>16</v>
      </c>
      <c r="P81" s="1" cm="1">
        <f t="array" ref="P81">MMULT(C81:L81,$N$77:$N$86)</f>
        <v>0.8746002877815815</v>
      </c>
      <c r="Q81" s="1" t="s">
        <v>16</v>
      </c>
      <c r="R81" s="1">
        <f t="shared" si="10"/>
        <v>0.18038797669949552</v>
      </c>
      <c r="S81" s="1"/>
      <c r="T81" s="1">
        <f t="shared" si="11"/>
        <v>3.9670053276145978E-3</v>
      </c>
      <c r="U81" s="2">
        <f>SQRT(T77^2+T78^2+T79^2+T80^2+T81^2+T82^2+T83^2+T84^2+T85^2+T86^2)</f>
        <v>1.2629793302774014E-2</v>
      </c>
    </row>
    <row r="82" spans="1:21" x14ac:dyDescent="0.25">
      <c r="A82" s="1"/>
      <c r="B82" s="2" t="s">
        <v>10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/>
      <c r="N82" s="1">
        <f>Eigen!R67</f>
        <v>0.33414411809223588</v>
      </c>
      <c r="O82" s="1"/>
      <c r="P82" s="1" cm="1">
        <f t="array" ref="P82">MMULT(C82:L82,$N$77:$N$86)</f>
        <v>1.6351056863630349</v>
      </c>
      <c r="Q82" s="1"/>
      <c r="R82" s="1">
        <f t="shared" si="10"/>
        <v>0.3372436649901126</v>
      </c>
      <c r="S82" s="1"/>
      <c r="T82" s="1">
        <f t="shared" si="11"/>
        <v>3.099546897876726E-3</v>
      </c>
      <c r="U82" s="1"/>
    </row>
    <row r="83" spans="1:21" x14ac:dyDescent="0.25">
      <c r="A83" s="1"/>
      <c r="B83" s="2" t="s">
        <v>11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 s="1"/>
      <c r="N83" s="1">
        <f>Eigen!R68</f>
        <v>0.27512513415816758</v>
      </c>
      <c r="O83" s="1"/>
      <c r="P83" s="1" cm="1">
        <f t="array" ref="P83">MMULT(C83:L83,$N$77:$N$86)</f>
        <v>1.3383572175738507</v>
      </c>
      <c r="Q83" s="1"/>
      <c r="R83" s="1">
        <f t="shared" si="10"/>
        <v>0.27603872757883818</v>
      </c>
      <c r="S83" s="1"/>
      <c r="T83" s="1">
        <f t="shared" si="11"/>
        <v>9.1359342067059979E-4</v>
      </c>
      <c r="U83" s="1"/>
    </row>
    <row r="84" spans="1:21" x14ac:dyDescent="0.25">
      <c r="A84" s="1"/>
      <c r="B84" s="2" t="s">
        <v>12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 s="1"/>
      <c r="N84" s="1">
        <f>Eigen!R69</f>
        <v>0.24587003436326305</v>
      </c>
      <c r="O84" s="1"/>
      <c r="P84" s="1" cm="1">
        <f t="array" ref="P84">MMULT(C84:L84,$N$77:$N$86)</f>
        <v>1.2093803863041412</v>
      </c>
      <c r="Q84" s="1"/>
      <c r="R84" s="1">
        <f t="shared" si="10"/>
        <v>0.24943701024706269</v>
      </c>
      <c r="S84" s="1"/>
      <c r="T84" s="1">
        <f t="shared" si="11"/>
        <v>3.5669758837996446E-3</v>
      </c>
      <c r="U84" s="1"/>
    </row>
    <row r="85" spans="1:21" x14ac:dyDescent="0.25">
      <c r="A85" s="1"/>
      <c r="B85" s="2" t="s">
        <v>13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 s="1"/>
      <c r="N85" s="1">
        <f>Eigen!R70</f>
        <v>0.1582319310646142</v>
      </c>
      <c r="O85" s="1"/>
      <c r="P85" s="1" cm="1">
        <f t="array" ref="P85">MMULT(C85:L85,$N$77:$N$86)</f>
        <v>0.78301910581492362</v>
      </c>
      <c r="Q85" s="1"/>
      <c r="R85" s="1">
        <f t="shared" si="10"/>
        <v>0.16149918332782057</v>
      </c>
      <c r="S85" s="1"/>
      <c r="T85" s="1">
        <f t="shared" si="11"/>
        <v>3.2672522632063716E-3</v>
      </c>
      <c r="U85" s="1"/>
    </row>
    <row r="86" spans="1:21" x14ac:dyDescent="0.25">
      <c r="A86" s="1"/>
      <c r="B86" s="2" t="s">
        <v>14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/>
      <c r="N86" s="1">
        <f>Eigen!R71</f>
        <v>0.1008664962493883</v>
      </c>
      <c r="O86" s="1"/>
      <c r="P86" s="1" cm="1">
        <f t="array" ref="P86">MMULT(C86:L86,$N$77:$N$86)</f>
        <v>0.50789397165675609</v>
      </c>
      <c r="Q86" s="1"/>
      <c r="R86" s="1">
        <f t="shared" si="10"/>
        <v>0.10475409990708051</v>
      </c>
      <c r="S86" s="1"/>
      <c r="T86" s="1">
        <f t="shared" si="11"/>
        <v>3.8876036576922096E-3</v>
      </c>
      <c r="U86" s="1"/>
    </row>
    <row r="87" spans="1:21" x14ac:dyDescent="0.25">
      <c r="N87" s="1"/>
      <c r="O87" s="1"/>
      <c r="P87" s="1"/>
      <c r="Q87" s="1"/>
      <c r="R87" s="1"/>
      <c r="S87" s="1"/>
      <c r="T87" s="1"/>
      <c r="U87" s="1"/>
    </row>
    <row r="88" spans="1:21" x14ac:dyDescent="0.25">
      <c r="N88" s="1"/>
      <c r="O88" s="1"/>
      <c r="P88" s="2">
        <f>SQRT(POWER(P77,2)+POWER(P78,2)+POWER(P79,2)+POWER(P80,2)+POWER(P81,2)+POWER(P82,2)+POWER(P83,2)+POWER(P84,2)+POWER(P85,2)+POWER(P86,2))</f>
        <v>4.8484400334428024</v>
      </c>
      <c r="Q88" s="1"/>
      <c r="R88" s="1"/>
      <c r="S88" s="1"/>
      <c r="T88" s="1"/>
      <c r="U88" s="1"/>
    </row>
    <row r="89" spans="1:21" x14ac:dyDescent="0.25">
      <c r="N89" s="1"/>
      <c r="O89" s="1"/>
      <c r="P89" s="1"/>
      <c r="Q89" s="1"/>
      <c r="R89" s="1"/>
      <c r="S89" s="1"/>
      <c r="T89" s="1"/>
      <c r="U89" s="1"/>
    </row>
    <row r="91" spans="1:21" x14ac:dyDescent="0.25">
      <c r="A91" s="1"/>
      <c r="B91" s="1"/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2" t="s">
        <v>10</v>
      </c>
      <c r="I91" s="2" t="s">
        <v>11</v>
      </c>
      <c r="J91" s="2" t="s">
        <v>12</v>
      </c>
      <c r="K91" s="2" t="s">
        <v>13</v>
      </c>
      <c r="L91" s="2" t="s">
        <v>14</v>
      </c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2" t="s">
        <v>5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 s="1"/>
      <c r="N92" s="1">
        <f>Eigen!R77</f>
        <v>0.33724366499011266</v>
      </c>
      <c r="O92" s="1"/>
      <c r="P92" s="1" cm="1">
        <f t="array" ref="P92">MMULT(C92:L92,$N$92:$N$101)</f>
        <v>1.6285288018612394</v>
      </c>
      <c r="Q92" s="1"/>
      <c r="R92" s="1">
        <f t="shared" ref="R92:R101" si="12">P92/$P$88</f>
        <v>0.33588717002339541</v>
      </c>
      <c r="S92" s="1"/>
      <c r="T92" s="1">
        <f t="shared" ref="T92:T101" si="13">ABS(R92-N92)</f>
        <v>1.3564949667172477E-3</v>
      </c>
      <c r="U92" s="1"/>
    </row>
    <row r="93" spans="1:21" x14ac:dyDescent="0.25">
      <c r="A93" s="1"/>
      <c r="B93" s="2" t="s">
        <v>6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 s="1"/>
      <c r="N93" s="1">
        <f>Eigen!R78</f>
        <v>0.36691481124478525</v>
      </c>
      <c r="O93" s="1"/>
      <c r="P93" s="1" cm="1">
        <f t="array" ref="P93">MMULT(C93:L93,$N$92:$N$101)</f>
        <v>1.7792456323060621</v>
      </c>
      <c r="Q93" s="1"/>
      <c r="R93" s="1">
        <f t="shared" si="12"/>
        <v>0.36697280363033535</v>
      </c>
      <c r="S93" s="1"/>
      <c r="T93" s="1">
        <f t="shared" si="13"/>
        <v>5.7992385550098557E-5</v>
      </c>
      <c r="U93" s="1"/>
    </row>
    <row r="94" spans="1:21" x14ac:dyDescent="0.25">
      <c r="A94" s="1"/>
      <c r="B94" s="2" t="s">
        <v>7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 s="1"/>
      <c r="N94" s="1">
        <f>Eigen!R79</f>
        <v>0.4256799461788851</v>
      </c>
      <c r="O94" s="1"/>
      <c r="P94" s="1" cm="1">
        <f t="array" ref="P94">MMULT(C94:L94,$N$92:$N$101)</f>
        <v>2.0655682584983679</v>
      </c>
      <c r="Q94" s="1"/>
      <c r="R94" s="1">
        <f t="shared" si="12"/>
        <v>0.42602739113009919</v>
      </c>
      <c r="S94" s="1"/>
      <c r="T94" s="1">
        <f t="shared" si="13"/>
        <v>3.4744495121408203E-4</v>
      </c>
      <c r="U94" s="1"/>
    </row>
    <row r="95" spans="1:21" x14ac:dyDescent="0.25">
      <c r="A95" s="1"/>
      <c r="B95" s="2" t="s">
        <v>8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 s="1"/>
      <c r="N95" s="1">
        <f>Eigen!R80</f>
        <v>0.49869037944745626</v>
      </c>
      <c r="O95" s="1"/>
      <c r="P95" s="1" cm="1">
        <f t="array" ref="P95">MMULT(C95:L95,$N$92:$N$101)</f>
        <v>2.4391990851641934</v>
      </c>
      <c r="Q95" s="1"/>
      <c r="R95" s="1">
        <f t="shared" si="12"/>
        <v>0.50308946142253419</v>
      </c>
      <c r="S95" s="1"/>
      <c r="T95" s="1">
        <f t="shared" si="13"/>
        <v>4.3990819750779342E-3</v>
      </c>
      <c r="U95" s="1"/>
    </row>
    <row r="96" spans="1:21" x14ac:dyDescent="0.25">
      <c r="A96" s="1" t="s">
        <v>18</v>
      </c>
      <c r="B96" s="2" t="s">
        <v>9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 t="s">
        <v>17</v>
      </c>
      <c r="N96" s="1">
        <f>Eigen!R81</f>
        <v>0.18038797669949552</v>
      </c>
      <c r="O96" s="1" t="s">
        <v>16</v>
      </c>
      <c r="P96" s="1" cm="1">
        <f t="array" ref="P96">MMULT(C96:L96,$N$92:$N$101)</f>
        <v>0.86560519069224151</v>
      </c>
      <c r="Q96" s="1" t="s">
        <v>16</v>
      </c>
      <c r="R96" s="1">
        <f t="shared" si="12"/>
        <v>0.17853272077649862</v>
      </c>
      <c r="S96" s="1"/>
      <c r="T96" s="1">
        <f t="shared" si="13"/>
        <v>1.8552559229969012E-3</v>
      </c>
      <c r="U96" s="2">
        <f>SQRT(T92^2+T93^2+T94^2+T95^2+T96^2+T97^2+T98^2+T99^2+T100^2+T101^2)</f>
        <v>6.0782195012928485E-3</v>
      </c>
    </row>
    <row r="97" spans="1:21" x14ac:dyDescent="0.25">
      <c r="A97" s="1"/>
      <c r="B97" s="2" t="s">
        <v>10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/>
      <c r="N97" s="1">
        <f>Eigen!R82</f>
        <v>0.3372436649901126</v>
      </c>
      <c r="O97" s="1"/>
      <c r="P97" s="1" cm="1">
        <f t="array" ref="P97">MMULT(C97:L97,$N$92:$N$101)</f>
        <v>1.6285288018612392</v>
      </c>
      <c r="Q97" s="1"/>
      <c r="R97" s="1">
        <f t="shared" si="12"/>
        <v>0.33588717002339535</v>
      </c>
      <c r="S97" s="1"/>
      <c r="T97" s="1">
        <f t="shared" si="13"/>
        <v>1.3564949667172477E-3</v>
      </c>
      <c r="U97" s="1"/>
    </row>
    <row r="98" spans="1:21" x14ac:dyDescent="0.25">
      <c r="A98" s="1"/>
      <c r="B98" s="2" t="s">
        <v>11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 s="1"/>
      <c r="N98" s="1">
        <f>Eigen!R83</f>
        <v>0.27603872757883818</v>
      </c>
      <c r="O98" s="1"/>
      <c r="P98" s="1" cm="1">
        <f t="array" ref="P98">MMULT(C98:L98,$N$92:$N$101)</f>
        <v>1.3353065192012246</v>
      </c>
      <c r="Q98" s="1"/>
      <c r="R98" s="1">
        <f t="shared" si="12"/>
        <v>0.27540951522360979</v>
      </c>
      <c r="S98" s="1"/>
      <c r="T98" s="1">
        <f t="shared" si="13"/>
        <v>6.2921235522839236E-4</v>
      </c>
      <c r="U98" s="1"/>
    </row>
    <row r="99" spans="1:21" x14ac:dyDescent="0.25">
      <c r="A99" s="1"/>
      <c r="B99" s="2" t="s">
        <v>12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s="1"/>
      <c r="N99" s="1">
        <f>Eigen!R84</f>
        <v>0.24943701024706269</v>
      </c>
      <c r="O99" s="1"/>
      <c r="P99" s="1" cm="1">
        <f t="array" ref="P99">MMULT(C99:L99,$N$92:$N$101)</f>
        <v>1.2004090532051794</v>
      </c>
      <c r="Q99" s="1"/>
      <c r="R99" s="1">
        <f t="shared" si="12"/>
        <v>0.24758665569238514</v>
      </c>
      <c r="S99" s="1"/>
      <c r="T99" s="1">
        <f t="shared" si="13"/>
        <v>1.8503545546775524E-3</v>
      </c>
      <c r="U99" s="1"/>
    </row>
    <row r="100" spans="1:21" x14ac:dyDescent="0.25">
      <c r="A100" s="1"/>
      <c r="B100" s="2" t="s">
        <v>13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s="1"/>
      <c r="N100" s="1">
        <f>Eigen!R85</f>
        <v>0.16149918332782057</v>
      </c>
      <c r="O100" s="1"/>
      <c r="P100" s="1" cm="1">
        <f t="array" ref="P100">MMULT(C100:L100,$N$92:$N$101)</f>
        <v>0.77472910702629449</v>
      </c>
      <c r="Q100" s="1"/>
      <c r="R100" s="1">
        <f t="shared" si="12"/>
        <v>0.15978935527354998</v>
      </c>
      <c r="S100" s="1"/>
      <c r="T100" s="1">
        <f t="shared" si="13"/>
        <v>1.7098280542705846E-3</v>
      </c>
      <c r="U100" s="1"/>
    </row>
    <row r="101" spans="1:21" x14ac:dyDescent="0.25">
      <c r="A101" s="1"/>
      <c r="B101" s="2" t="s">
        <v>14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/>
      <c r="N101" s="1">
        <f>Eigen!R86</f>
        <v>0.10475409990708051</v>
      </c>
      <c r="O101" s="1"/>
      <c r="P101" s="1" cm="1">
        <f t="array" ref="P101">MMULT(C101:L101,$N$92:$N$101)</f>
        <v>0.49869037944745626</v>
      </c>
      <c r="Q101" s="1"/>
      <c r="R101" s="1">
        <f t="shared" si="12"/>
        <v>0.10285584146811524</v>
      </c>
      <c r="S101" s="1"/>
      <c r="T101" s="1">
        <f t="shared" si="13"/>
        <v>1.8982584389652668E-3</v>
      </c>
      <c r="U101" s="1"/>
    </row>
    <row r="102" spans="1:21" x14ac:dyDescent="0.25"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N103" s="1"/>
      <c r="O103" s="1"/>
      <c r="P103" s="2">
        <f>SQRT(POWER(P92,2)+POWER(P93,2)+POWER(P94,2)+POWER(P95,2)+POWER(P96,2)+POWER(P97,2)+POWER(P98,2)+POWER(P99,2)+POWER(P100,2)+POWER(P101,2))</f>
        <v>4.8485447888891393</v>
      </c>
      <c r="Q103" s="1"/>
      <c r="R103" s="1"/>
      <c r="S103" s="1"/>
      <c r="T103" s="1"/>
      <c r="U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A442-73B0-415E-A196-007528E054E9}">
  <dimension ref="A1:P13"/>
  <sheetViews>
    <sheetView zoomScale="85" zoomScaleNormal="85" workbookViewId="0">
      <selection activeCell="P3" sqref="P3"/>
    </sheetView>
  </sheetViews>
  <sheetFormatPr defaultRowHeight="15" x14ac:dyDescent="0.25"/>
  <cols>
    <col min="13" max="13" width="10.7109375" customWidth="1"/>
    <col min="14" max="14" width="13.5703125" customWidth="1"/>
    <col min="15" max="15" width="15.7109375" customWidth="1"/>
  </cols>
  <sheetData>
    <row r="1" spans="1:1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38</v>
      </c>
      <c r="N1" t="s">
        <v>38</v>
      </c>
      <c r="O1" t="s">
        <v>36</v>
      </c>
      <c r="P1" t="s">
        <v>37</v>
      </c>
    </row>
    <row r="2" spans="1:16" x14ac:dyDescent="0.25">
      <c r="A2" t="s">
        <v>5</v>
      </c>
      <c r="B2">
        <v>0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f>SUM(B2:K2)</f>
        <v>14</v>
      </c>
      <c r="M2" s="15">
        <f>1/L2</f>
        <v>7.1428571428571425E-2</v>
      </c>
      <c r="N2" s="17">
        <f>1/L2</f>
        <v>7.1428571428571425E-2</v>
      </c>
      <c r="O2" s="16">
        <f>9*M2</f>
        <v>0.64285714285714279</v>
      </c>
      <c r="P2" s="22">
        <f>9*M2</f>
        <v>0.64285714285714279</v>
      </c>
    </row>
    <row r="3" spans="1:16" x14ac:dyDescent="0.25">
      <c r="A3" t="s">
        <v>6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f t="shared" ref="L3:L11" si="0">SUM(B3:K3)</f>
        <v>13</v>
      </c>
      <c r="M3" s="16">
        <f t="shared" ref="M3:M11" si="1">1/L3</f>
        <v>7.6923076923076927E-2</v>
      </c>
      <c r="N3" s="17">
        <f t="shared" ref="N3:N11" si="2">1/L3</f>
        <v>7.6923076923076927E-2</v>
      </c>
      <c r="O3" s="16">
        <f t="shared" ref="O3:O11" si="3">9*M3</f>
        <v>0.69230769230769229</v>
      </c>
      <c r="P3" s="22">
        <f t="shared" ref="P3:P11" si="4">9*M3</f>
        <v>0.69230769230769229</v>
      </c>
    </row>
    <row r="4" spans="1:16" x14ac:dyDescent="0.25">
      <c r="A4" t="s">
        <v>7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f t="shared" si="0"/>
        <v>12</v>
      </c>
      <c r="M4" s="16">
        <f t="shared" si="1"/>
        <v>8.3333333333333329E-2</v>
      </c>
      <c r="N4" s="17">
        <f t="shared" si="2"/>
        <v>8.3333333333333329E-2</v>
      </c>
      <c r="O4" s="16">
        <f t="shared" si="3"/>
        <v>0.75</v>
      </c>
      <c r="P4" s="22">
        <f t="shared" si="4"/>
        <v>0.75</v>
      </c>
    </row>
    <row r="5" spans="1:16" x14ac:dyDescent="0.25">
      <c r="A5" t="s">
        <v>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f t="shared" si="0"/>
        <v>9</v>
      </c>
      <c r="M5" s="16">
        <f t="shared" si="1"/>
        <v>0.1111111111111111</v>
      </c>
      <c r="N5" s="17">
        <f t="shared" si="2"/>
        <v>0.1111111111111111</v>
      </c>
      <c r="O5" s="16">
        <f t="shared" si="3"/>
        <v>1</v>
      </c>
      <c r="P5" s="22">
        <f t="shared" si="4"/>
        <v>1</v>
      </c>
    </row>
    <row r="6" spans="1:16" x14ac:dyDescent="0.25">
      <c r="A6" t="s">
        <v>9</v>
      </c>
      <c r="B6">
        <v>2</v>
      </c>
      <c r="C6">
        <v>1</v>
      </c>
      <c r="D6">
        <v>2</v>
      </c>
      <c r="E6">
        <v>1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f t="shared" si="0"/>
        <v>16</v>
      </c>
      <c r="M6" s="16">
        <f t="shared" si="1"/>
        <v>6.25E-2</v>
      </c>
      <c r="N6" s="17">
        <f t="shared" si="2"/>
        <v>6.25E-2</v>
      </c>
      <c r="O6" s="16">
        <f t="shared" si="3"/>
        <v>0.5625</v>
      </c>
      <c r="P6" s="22">
        <f t="shared" si="4"/>
        <v>0.5625</v>
      </c>
    </row>
    <row r="7" spans="1:16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2</v>
      </c>
      <c r="G7">
        <v>0</v>
      </c>
      <c r="H7">
        <v>2</v>
      </c>
      <c r="I7">
        <v>2</v>
      </c>
      <c r="J7">
        <v>2</v>
      </c>
      <c r="K7">
        <v>2</v>
      </c>
      <c r="L7">
        <f t="shared" si="0"/>
        <v>14</v>
      </c>
      <c r="M7" s="16">
        <f t="shared" si="1"/>
        <v>7.1428571428571425E-2</v>
      </c>
      <c r="N7" s="17">
        <f t="shared" si="2"/>
        <v>7.1428571428571425E-2</v>
      </c>
      <c r="O7" s="16">
        <f t="shared" si="3"/>
        <v>0.64285714285714279</v>
      </c>
      <c r="P7" s="22">
        <f t="shared" si="4"/>
        <v>0.64285714285714279</v>
      </c>
    </row>
    <row r="8" spans="1:16" x14ac:dyDescent="0.25">
      <c r="A8" t="s">
        <v>11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f t="shared" si="0"/>
        <v>14</v>
      </c>
      <c r="M8" s="16">
        <f t="shared" si="1"/>
        <v>7.1428571428571425E-2</v>
      </c>
      <c r="N8" s="17">
        <f t="shared" si="2"/>
        <v>7.1428571428571425E-2</v>
      </c>
      <c r="O8" s="16">
        <f t="shared" si="3"/>
        <v>0.64285714285714279</v>
      </c>
      <c r="P8" s="22">
        <f t="shared" si="4"/>
        <v>0.64285714285714279</v>
      </c>
    </row>
    <row r="9" spans="1:16" x14ac:dyDescent="0.25">
      <c r="A9" t="s">
        <v>12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  <c r="I9">
        <v>0</v>
      </c>
      <c r="J9">
        <v>2</v>
      </c>
      <c r="K9">
        <v>2</v>
      </c>
      <c r="L9">
        <f t="shared" si="0"/>
        <v>15</v>
      </c>
      <c r="M9" s="16">
        <f t="shared" si="1"/>
        <v>6.6666666666666666E-2</v>
      </c>
      <c r="N9" s="17">
        <f t="shared" si="2"/>
        <v>6.6666666666666666E-2</v>
      </c>
      <c r="O9" s="16">
        <f t="shared" si="3"/>
        <v>0.6</v>
      </c>
      <c r="P9" s="22">
        <f t="shared" si="4"/>
        <v>0.6</v>
      </c>
    </row>
    <row r="10" spans="1:16" x14ac:dyDescent="0.25">
      <c r="A10" t="s">
        <v>13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2</v>
      </c>
      <c r="J10">
        <v>0</v>
      </c>
      <c r="K10">
        <v>2</v>
      </c>
      <c r="L10">
        <f t="shared" si="0"/>
        <v>16</v>
      </c>
      <c r="M10" s="16">
        <f>1/L10</f>
        <v>6.25E-2</v>
      </c>
      <c r="N10" s="17">
        <f>1/L10</f>
        <v>6.25E-2</v>
      </c>
      <c r="O10" s="16">
        <f t="shared" si="3"/>
        <v>0.5625</v>
      </c>
      <c r="P10" s="22">
        <f t="shared" si="4"/>
        <v>0.5625</v>
      </c>
    </row>
    <row r="11" spans="1:16" x14ac:dyDescent="0.25">
      <c r="A11" t="s">
        <v>14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  <c r="L11">
        <f t="shared" si="0"/>
        <v>17</v>
      </c>
      <c r="M11" s="16">
        <f t="shared" si="1"/>
        <v>5.8823529411764705E-2</v>
      </c>
      <c r="N11" s="17">
        <f t="shared" si="2"/>
        <v>5.8823529411764705E-2</v>
      </c>
      <c r="O11" s="16">
        <f t="shared" si="3"/>
        <v>0.52941176470588236</v>
      </c>
      <c r="P11" s="22">
        <f t="shared" si="4"/>
        <v>0.52941176470588236</v>
      </c>
    </row>
    <row r="12" spans="1:16" x14ac:dyDescent="0.25">
      <c r="M12" s="16"/>
      <c r="O12" s="16"/>
    </row>
    <row r="13" spans="1:16" x14ac:dyDescent="0.25">
      <c r="M13" s="16"/>
      <c r="O13" s="16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0D5B-9562-4974-BD61-133388F28808}">
  <dimension ref="A1:F46"/>
  <sheetViews>
    <sheetView workbookViewId="0">
      <selection activeCell="F1" sqref="F1"/>
    </sheetView>
  </sheetViews>
  <sheetFormatPr defaultRowHeight="15" x14ac:dyDescent="0.25"/>
  <cols>
    <col min="4" max="4" width="20" customWidth="1"/>
    <col min="6" max="6" width="21.7109375" customWidth="1"/>
  </cols>
  <sheetData>
    <row r="1" spans="1:6" ht="15.75" x14ac:dyDescent="0.25">
      <c r="A1" s="7" t="s">
        <v>32</v>
      </c>
      <c r="B1" s="8" t="s">
        <v>33</v>
      </c>
      <c r="C1" s="8" t="s">
        <v>34</v>
      </c>
      <c r="D1" s="8" t="s">
        <v>35</v>
      </c>
      <c r="F1" s="8" t="s">
        <v>65</v>
      </c>
    </row>
    <row r="2" spans="1:6" ht="15.75" x14ac:dyDescent="0.25">
      <c r="A2" s="12">
        <v>1</v>
      </c>
      <c r="B2" s="9" t="s">
        <v>5</v>
      </c>
      <c r="C2" s="9" t="s">
        <v>6</v>
      </c>
      <c r="E2" t="s">
        <v>66</v>
      </c>
      <c r="F2">
        <f>0/45</f>
        <v>0</v>
      </c>
    </row>
    <row r="3" spans="1:6" ht="15.75" x14ac:dyDescent="0.25">
      <c r="A3" s="12">
        <v>2</v>
      </c>
      <c r="B3" s="9" t="s">
        <v>5</v>
      </c>
      <c r="C3" s="9" t="s">
        <v>7</v>
      </c>
      <c r="E3" t="s">
        <v>67</v>
      </c>
      <c r="F3">
        <f>1.5/45</f>
        <v>3.3333333333333333E-2</v>
      </c>
    </row>
    <row r="4" spans="1:6" ht="15.75" x14ac:dyDescent="0.25">
      <c r="A4" s="12">
        <v>3</v>
      </c>
      <c r="B4" s="9" t="s">
        <v>5</v>
      </c>
      <c r="C4" s="9" t="s">
        <v>8</v>
      </c>
      <c r="E4" t="s">
        <v>68</v>
      </c>
      <c r="F4">
        <f>3/45</f>
        <v>6.6666666666666666E-2</v>
      </c>
    </row>
    <row r="5" spans="1:6" ht="15.75" x14ac:dyDescent="0.25">
      <c r="A5" s="12">
        <v>4</v>
      </c>
      <c r="B5" s="9" t="s">
        <v>5</v>
      </c>
      <c r="C5" s="9" t="s">
        <v>9</v>
      </c>
      <c r="D5" t="s">
        <v>62</v>
      </c>
      <c r="E5" t="s">
        <v>69</v>
      </c>
      <c r="F5">
        <f>19.5/45</f>
        <v>0.43333333333333335</v>
      </c>
    </row>
    <row r="6" spans="1:6" ht="15.75" x14ac:dyDescent="0.25">
      <c r="A6" s="12">
        <v>5</v>
      </c>
      <c r="B6" s="9" t="s">
        <v>5</v>
      </c>
      <c r="C6" s="9" t="s">
        <v>10</v>
      </c>
      <c r="E6" t="s">
        <v>70</v>
      </c>
      <c r="F6">
        <f>0/45</f>
        <v>0</v>
      </c>
    </row>
    <row r="7" spans="1:6" ht="15.75" x14ac:dyDescent="0.25">
      <c r="A7" s="12">
        <v>6</v>
      </c>
      <c r="B7" s="9" t="s">
        <v>5</v>
      </c>
      <c r="C7" s="9" t="s">
        <v>11</v>
      </c>
      <c r="D7" t="s">
        <v>63</v>
      </c>
      <c r="E7" t="s">
        <v>71</v>
      </c>
      <c r="F7">
        <f t="shared" ref="F7:F11" si="0">0/45</f>
        <v>0</v>
      </c>
    </row>
    <row r="8" spans="1:6" ht="15.75" x14ac:dyDescent="0.25">
      <c r="A8" s="12">
        <v>7</v>
      </c>
      <c r="B8" s="9" t="s">
        <v>5</v>
      </c>
      <c r="C8" s="9" t="s">
        <v>12</v>
      </c>
      <c r="D8" t="s">
        <v>63</v>
      </c>
      <c r="E8" t="s">
        <v>72</v>
      </c>
      <c r="F8">
        <f>1/45</f>
        <v>2.2222222222222223E-2</v>
      </c>
    </row>
    <row r="9" spans="1:6" ht="15.75" x14ac:dyDescent="0.25">
      <c r="A9" s="12">
        <v>8</v>
      </c>
      <c r="B9" s="9" t="s">
        <v>5</v>
      </c>
      <c r="C9" s="9" t="s">
        <v>13</v>
      </c>
      <c r="D9" t="s">
        <v>8</v>
      </c>
      <c r="E9" t="s">
        <v>73</v>
      </c>
      <c r="F9">
        <f t="shared" si="0"/>
        <v>0</v>
      </c>
    </row>
    <row r="10" spans="1:6" ht="15.75" x14ac:dyDescent="0.25">
      <c r="A10" s="12">
        <v>9</v>
      </c>
      <c r="B10" s="9" t="s">
        <v>5</v>
      </c>
      <c r="C10" s="9" t="s">
        <v>14</v>
      </c>
      <c r="D10" t="s">
        <v>8</v>
      </c>
      <c r="E10" t="s">
        <v>74</v>
      </c>
      <c r="F10">
        <f t="shared" si="0"/>
        <v>0</v>
      </c>
    </row>
    <row r="11" spans="1:6" ht="15.75" x14ac:dyDescent="0.25">
      <c r="A11" s="13">
        <v>10</v>
      </c>
      <c r="B11" s="10" t="s">
        <v>6</v>
      </c>
      <c r="C11" s="10" t="s">
        <v>7</v>
      </c>
      <c r="E11" t="s">
        <v>75</v>
      </c>
      <c r="F11">
        <f t="shared" si="0"/>
        <v>0</v>
      </c>
    </row>
    <row r="12" spans="1:6" ht="15.75" x14ac:dyDescent="0.25">
      <c r="A12" s="13">
        <v>11</v>
      </c>
      <c r="B12" s="10" t="s">
        <v>6</v>
      </c>
      <c r="C12" s="10" t="s">
        <v>8</v>
      </c>
    </row>
    <row r="13" spans="1:6" ht="15.75" x14ac:dyDescent="0.25">
      <c r="A13" s="13">
        <v>12</v>
      </c>
      <c r="B13" s="10" t="s">
        <v>6</v>
      </c>
      <c r="C13" s="10" t="s">
        <v>9</v>
      </c>
    </row>
    <row r="14" spans="1:6" ht="15.75" x14ac:dyDescent="0.25">
      <c r="A14" s="13">
        <v>13</v>
      </c>
      <c r="B14" s="10" t="s">
        <v>6</v>
      </c>
      <c r="C14" s="10" t="s">
        <v>10</v>
      </c>
    </row>
    <row r="15" spans="1:6" ht="15.75" x14ac:dyDescent="0.25">
      <c r="A15" s="13">
        <v>14</v>
      </c>
      <c r="B15" s="10" t="s">
        <v>6</v>
      </c>
      <c r="C15" s="10" t="s">
        <v>11</v>
      </c>
      <c r="D15" t="s">
        <v>63</v>
      </c>
    </row>
    <row r="16" spans="1:6" ht="15.75" x14ac:dyDescent="0.25">
      <c r="A16" s="13">
        <v>15</v>
      </c>
      <c r="B16" s="10" t="s">
        <v>6</v>
      </c>
      <c r="C16" s="10" t="s">
        <v>12</v>
      </c>
      <c r="D16" t="s">
        <v>63</v>
      </c>
    </row>
    <row r="17" spans="1:6" ht="15.75" x14ac:dyDescent="0.25">
      <c r="A17" s="13">
        <v>16</v>
      </c>
      <c r="B17" s="10" t="s">
        <v>6</v>
      </c>
      <c r="C17" s="10" t="s">
        <v>13</v>
      </c>
      <c r="D17" t="s">
        <v>8</v>
      </c>
    </row>
    <row r="18" spans="1:6" ht="15.75" x14ac:dyDescent="0.25">
      <c r="A18" s="13">
        <v>17</v>
      </c>
      <c r="B18" s="10" t="s">
        <v>6</v>
      </c>
      <c r="C18" s="10" t="s">
        <v>14</v>
      </c>
      <c r="D18" t="s">
        <v>8</v>
      </c>
      <c r="E18" t="s">
        <v>6</v>
      </c>
      <c r="F18" t="s">
        <v>7</v>
      </c>
    </row>
    <row r="19" spans="1:6" ht="15.75" x14ac:dyDescent="0.25">
      <c r="A19" s="12">
        <v>18</v>
      </c>
      <c r="B19" s="9" t="s">
        <v>7</v>
      </c>
      <c r="C19" s="9" t="s">
        <v>8</v>
      </c>
      <c r="E19">
        <f>0.5+0.5+0.5</f>
        <v>1.5</v>
      </c>
      <c r="F19">
        <f>0.5+0.5+0.5+0.5+0.5+0.5</f>
        <v>3</v>
      </c>
    </row>
    <row r="20" spans="1:6" ht="15.75" x14ac:dyDescent="0.25">
      <c r="A20" s="12">
        <v>19</v>
      </c>
      <c r="B20" s="9" t="s">
        <v>7</v>
      </c>
      <c r="C20" s="9" t="s">
        <v>9</v>
      </c>
      <c r="D20" t="s">
        <v>62</v>
      </c>
      <c r="E20" t="s">
        <v>8</v>
      </c>
      <c r="F20" t="s">
        <v>11</v>
      </c>
    </row>
    <row r="21" spans="1:6" ht="15.75" x14ac:dyDescent="0.25">
      <c r="A21" s="12">
        <v>20</v>
      </c>
      <c r="B21" s="9" t="s">
        <v>7</v>
      </c>
      <c r="C21" s="9" t="s">
        <v>10</v>
      </c>
      <c r="E21">
        <f>0.5*(1+1+1+1+1+1+1+1+1+1+1)+1+1+1+1+1+1+1+1+1+1+1+1+1+1</f>
        <v>19.5</v>
      </c>
      <c r="F21">
        <f>0.5+0.5</f>
        <v>1</v>
      </c>
    </row>
    <row r="22" spans="1:6" ht="15.75" x14ac:dyDescent="0.25">
      <c r="A22" s="12">
        <v>21</v>
      </c>
      <c r="B22" s="9" t="s">
        <v>7</v>
      </c>
      <c r="C22" s="9" t="s">
        <v>11</v>
      </c>
    </row>
    <row r="23" spans="1:6" ht="15.75" x14ac:dyDescent="0.25">
      <c r="A23" s="12">
        <v>22</v>
      </c>
      <c r="B23" s="9" t="s">
        <v>7</v>
      </c>
      <c r="C23" s="9" t="s">
        <v>12</v>
      </c>
    </row>
    <row r="24" spans="1:6" ht="15.75" x14ac:dyDescent="0.25">
      <c r="A24" s="12">
        <v>23</v>
      </c>
      <c r="B24" s="9" t="s">
        <v>7</v>
      </c>
      <c r="C24" s="9" t="s">
        <v>13</v>
      </c>
      <c r="D24" t="s">
        <v>64</v>
      </c>
    </row>
    <row r="25" spans="1:6" ht="15.75" x14ac:dyDescent="0.25">
      <c r="A25" s="12">
        <v>24</v>
      </c>
      <c r="B25" s="9" t="s">
        <v>7</v>
      </c>
      <c r="C25" s="9" t="s">
        <v>14</v>
      </c>
      <c r="D25" t="s">
        <v>8</v>
      </c>
    </row>
    <row r="26" spans="1:6" ht="15.75" x14ac:dyDescent="0.25">
      <c r="A26" s="13">
        <v>25</v>
      </c>
      <c r="B26" s="10" t="s">
        <v>8</v>
      </c>
      <c r="C26" s="10" t="s">
        <v>9</v>
      </c>
    </row>
    <row r="27" spans="1:6" ht="15.75" x14ac:dyDescent="0.25">
      <c r="A27" s="13">
        <v>26</v>
      </c>
      <c r="B27" s="10" t="s">
        <v>8</v>
      </c>
      <c r="C27" s="10" t="s">
        <v>10</v>
      </c>
    </row>
    <row r="28" spans="1:6" ht="15.75" x14ac:dyDescent="0.25">
      <c r="A28" s="13">
        <v>27</v>
      </c>
      <c r="B28" s="10" t="s">
        <v>8</v>
      </c>
      <c r="C28" s="10" t="s">
        <v>11</v>
      </c>
    </row>
    <row r="29" spans="1:6" ht="15.75" x14ac:dyDescent="0.25">
      <c r="A29" s="13">
        <v>28</v>
      </c>
      <c r="B29" s="10" t="s">
        <v>8</v>
      </c>
      <c r="C29" s="10" t="s">
        <v>12</v>
      </c>
    </row>
    <row r="30" spans="1:6" ht="15.75" x14ac:dyDescent="0.25">
      <c r="A30" s="13">
        <v>29</v>
      </c>
      <c r="B30" s="10" t="s">
        <v>8</v>
      </c>
      <c r="C30" s="10" t="s">
        <v>13</v>
      </c>
    </row>
    <row r="31" spans="1:6" ht="15.75" x14ac:dyDescent="0.25">
      <c r="A31" s="13">
        <v>30</v>
      </c>
      <c r="B31" s="10" t="s">
        <v>8</v>
      </c>
      <c r="C31" s="10" t="s">
        <v>14</v>
      </c>
    </row>
    <row r="32" spans="1:6" ht="15.75" x14ac:dyDescent="0.25">
      <c r="A32" s="12">
        <v>31</v>
      </c>
      <c r="B32" s="9" t="s">
        <v>9</v>
      </c>
      <c r="C32" s="9" t="s">
        <v>10</v>
      </c>
      <c r="D32" t="s">
        <v>62</v>
      </c>
    </row>
    <row r="33" spans="1:4" ht="15.75" x14ac:dyDescent="0.25">
      <c r="A33" s="12">
        <v>32</v>
      </c>
      <c r="B33" s="9" t="s">
        <v>9</v>
      </c>
      <c r="C33" s="9" t="s">
        <v>11</v>
      </c>
      <c r="D33" t="s">
        <v>8</v>
      </c>
    </row>
    <row r="34" spans="1:4" ht="15.75" x14ac:dyDescent="0.25">
      <c r="A34" s="12">
        <v>33</v>
      </c>
      <c r="B34" s="9" t="s">
        <v>9</v>
      </c>
      <c r="C34" s="9" t="s">
        <v>12</v>
      </c>
      <c r="D34" t="s">
        <v>8</v>
      </c>
    </row>
    <row r="35" spans="1:4" ht="15.75" x14ac:dyDescent="0.25">
      <c r="A35" s="12">
        <v>34</v>
      </c>
      <c r="B35" s="9" t="s">
        <v>9</v>
      </c>
      <c r="C35" s="9" t="s">
        <v>13</v>
      </c>
      <c r="D35" t="s">
        <v>8</v>
      </c>
    </row>
    <row r="36" spans="1:4" ht="15.75" x14ac:dyDescent="0.25">
      <c r="A36" s="12">
        <v>35</v>
      </c>
      <c r="B36" s="9" t="s">
        <v>9</v>
      </c>
      <c r="C36" s="9" t="s">
        <v>14</v>
      </c>
      <c r="D36" t="s">
        <v>8</v>
      </c>
    </row>
    <row r="37" spans="1:4" ht="15.75" x14ac:dyDescent="0.25">
      <c r="A37" s="13">
        <v>36</v>
      </c>
      <c r="B37" s="10" t="s">
        <v>10</v>
      </c>
      <c r="C37" s="10" t="s">
        <v>11</v>
      </c>
      <c r="D37" t="s">
        <v>63</v>
      </c>
    </row>
    <row r="38" spans="1:4" ht="15.75" x14ac:dyDescent="0.25">
      <c r="A38" s="13">
        <v>37</v>
      </c>
      <c r="B38" s="10" t="s">
        <v>10</v>
      </c>
      <c r="C38" s="10" t="s">
        <v>12</v>
      </c>
      <c r="D38" t="s">
        <v>63</v>
      </c>
    </row>
    <row r="39" spans="1:4" ht="15.75" x14ac:dyDescent="0.25">
      <c r="A39" s="13">
        <v>38</v>
      </c>
      <c r="B39" s="10" t="s">
        <v>10</v>
      </c>
      <c r="C39" s="10" t="s">
        <v>13</v>
      </c>
      <c r="D39" t="s">
        <v>8</v>
      </c>
    </row>
    <row r="40" spans="1:4" ht="15.75" x14ac:dyDescent="0.25">
      <c r="A40" s="13">
        <v>39</v>
      </c>
      <c r="B40" s="10" t="s">
        <v>10</v>
      </c>
      <c r="C40" s="10" t="s">
        <v>14</v>
      </c>
      <c r="D40" t="s">
        <v>8</v>
      </c>
    </row>
    <row r="41" spans="1:4" ht="15.75" x14ac:dyDescent="0.25">
      <c r="A41" s="18">
        <v>40</v>
      </c>
      <c r="B41" s="19" t="s">
        <v>11</v>
      </c>
      <c r="C41" s="19" t="s">
        <v>12</v>
      </c>
    </row>
    <row r="42" spans="1:4" ht="15.75" x14ac:dyDescent="0.25">
      <c r="A42" s="18">
        <v>41</v>
      </c>
      <c r="B42" s="19" t="s">
        <v>11</v>
      </c>
      <c r="C42" s="19" t="s">
        <v>13</v>
      </c>
    </row>
    <row r="43" spans="1:4" ht="15.75" x14ac:dyDescent="0.25">
      <c r="A43" s="18">
        <v>42</v>
      </c>
      <c r="B43" s="19" t="s">
        <v>11</v>
      </c>
      <c r="C43" s="19" t="s">
        <v>14</v>
      </c>
      <c r="D43" t="s">
        <v>8</v>
      </c>
    </row>
    <row r="44" spans="1:4" ht="15.75" x14ac:dyDescent="0.25">
      <c r="A44" s="13">
        <v>43</v>
      </c>
      <c r="B44" s="10" t="s">
        <v>12</v>
      </c>
      <c r="C44" s="10" t="s">
        <v>13</v>
      </c>
      <c r="D44" t="s">
        <v>64</v>
      </c>
    </row>
    <row r="45" spans="1:4" ht="15.75" x14ac:dyDescent="0.25">
      <c r="A45" s="13">
        <v>44</v>
      </c>
      <c r="B45" s="10" t="s">
        <v>12</v>
      </c>
      <c r="C45" s="10" t="s">
        <v>14</v>
      </c>
      <c r="D45" t="s">
        <v>8</v>
      </c>
    </row>
    <row r="46" spans="1:4" ht="15.75" x14ac:dyDescent="0.25">
      <c r="A46" s="14">
        <v>45</v>
      </c>
      <c r="B46" s="11" t="s">
        <v>13</v>
      </c>
      <c r="C46" s="11" t="s">
        <v>14</v>
      </c>
      <c r="D46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1282-C41F-42C0-9258-315C8E500807}">
  <dimension ref="A2:V53"/>
  <sheetViews>
    <sheetView workbookViewId="0">
      <selection activeCell="M53" sqref="M53:V53"/>
    </sheetView>
  </sheetViews>
  <sheetFormatPr defaultRowHeight="15" x14ac:dyDescent="0.25"/>
  <sheetData>
    <row r="2" spans="1:11" x14ac:dyDescent="0.25">
      <c r="A2" s="20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</row>
    <row r="3" spans="1:11" x14ac:dyDescent="0.25">
      <c r="A3" s="20">
        <v>1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t="s">
        <v>39</v>
      </c>
    </row>
    <row r="4" spans="1:11" x14ac:dyDescent="0.25">
      <c r="A4">
        <f>0.15+0.85*(B3/5+C3/4+D3/9+F3/4)</f>
        <v>0.83944444444444444</v>
      </c>
      <c r="B4">
        <f>0.15+0.85*(A4/4+C3/4+D3/9+E3/2+F3/4)</f>
        <v>1.2728263888888887</v>
      </c>
      <c r="C4">
        <f>0.15+0.85*(A4/4+B4/5+D3/9+F3/4)</f>
        <v>0.85170687499999997</v>
      </c>
      <c r="D4">
        <f>0.15+0.85*(A4/4+B4/5+C4/4+E3/2+F3/4+G3/4+H3/3+I3/2+J3)</f>
        <v>3.1340834748263884</v>
      </c>
      <c r="E4">
        <f>0.15+0.85*(B4/5+D4/9)</f>
        <v>0.66237725873360331</v>
      </c>
      <c r="F4">
        <f>0.15+0.85*(A4/4+B4/5+C4/4+D4/9)</f>
        <v>1.0217469141155477</v>
      </c>
      <c r="G4">
        <f>0.15+0.85*(C4/4+D4/9+H3/3+I3/2)</f>
        <v>1.3353178168933253</v>
      </c>
      <c r="H4">
        <f>0.15+0.85*(C4/4+D4/9+G4/4)</f>
        <v>0.9107395196498238</v>
      </c>
      <c r="I4">
        <f>0.15+0.85*(D4/9+G4/4)</f>
        <v>0.72975180871232392</v>
      </c>
      <c r="J4">
        <f>0.15+0.85*(D4/9)</f>
        <v>0.44599677262249227</v>
      </c>
      <c r="K4">
        <v>1</v>
      </c>
    </row>
    <row r="5" spans="1:11" x14ac:dyDescent="0.25">
      <c r="A5">
        <f t="shared" ref="A5:A17" si="0">0.15+0.85*(B4/5+C4/4+D4/9+F4/4)</f>
        <v>1.0604861889206572</v>
      </c>
      <c r="B5">
        <f t="shared" ref="B5:B17" si="1">0.15+0.85*(A5/4+C4/4+D4/9+E4/2+F4/4)</f>
        <v>1.3509693529169671</v>
      </c>
      <c r="C5">
        <f t="shared" ref="C5:C17" si="2">0.15+0.85*(A5/4+B5/5+D4/9+F4/4)</f>
        <v>1.1181360970135703</v>
      </c>
      <c r="D5">
        <f t="shared" ref="D5:D17" si="3">0.15+0.85*(A5/4+B5/5+C5/4+E4/2+F4/4+G4/4+H4/3+I4/2+J4)</f>
        <v>2.5722932553907141</v>
      </c>
      <c r="E5">
        <f t="shared" ref="E5:E17" si="4">0.15+0.85*(B5/5+D5/9)</f>
        <v>0.62260359744945182</v>
      </c>
      <c r="F5">
        <f t="shared" ref="F5:F17" si="5">0.15+0.85*(A5/4+B5/5+C5/4+D5/9)</f>
        <v>1.0855608332104751</v>
      </c>
      <c r="G5">
        <f t="shared" ref="G5:G17" si="6">0.15+0.85*(C5/4+D5/9+H4/3+I4/2)</f>
        <v>1.1987301106724721</v>
      </c>
      <c r="H5">
        <f t="shared" ref="H5:H17" si="7">0.15+0.85*(C5/4+D5/9+G5/4)</f>
        <v>0.8852728765868515</v>
      </c>
      <c r="I5">
        <f t="shared" ref="I5:I17" si="8">0.15+0.85*(D5/9+G5/4)</f>
        <v>0.64766895597146779</v>
      </c>
      <c r="J5">
        <f t="shared" ref="J5:J17" si="9">0.15+0.85*(D5/9)</f>
        <v>0.39293880745356746</v>
      </c>
      <c r="K5">
        <v>2</v>
      </c>
    </row>
    <row r="6" spans="1:11" x14ac:dyDescent="0.25">
      <c r="A6">
        <f t="shared" si="0"/>
        <v>1.0908891951220614</v>
      </c>
      <c r="B6">
        <f t="shared" si="1"/>
        <v>1.357644888005632</v>
      </c>
      <c r="C6">
        <f t="shared" si="2"/>
        <v>1.0862340694351889</v>
      </c>
      <c r="D6">
        <f t="shared" si="3"/>
        <v>2.453541286826864</v>
      </c>
      <c r="E6">
        <f t="shared" si="4"/>
        <v>0.61252297471682793</v>
      </c>
      <c r="F6">
        <f t="shared" si="5"/>
        <v>1.0751616684352434</v>
      </c>
      <c r="G6">
        <f t="shared" si="6"/>
        <v>1.1386347048316632</v>
      </c>
      <c r="H6">
        <f t="shared" si="7"/>
        <v>0.85450795828757653</v>
      </c>
      <c r="I6">
        <f t="shared" si="8"/>
        <v>0.62368321853259889</v>
      </c>
      <c r="J6">
        <f t="shared" si="9"/>
        <v>0.38172334375587047</v>
      </c>
      <c r="K6">
        <v>3</v>
      </c>
    </row>
    <row r="7" spans="1:11" x14ac:dyDescent="0.25">
      <c r="A7">
        <f t="shared" si="0"/>
        <v>1.0718195690142946</v>
      </c>
      <c r="B7">
        <f t="shared" si="1"/>
        <v>1.3291038607235266</v>
      </c>
      <c r="C7">
        <f t="shared" si="2"/>
        <v>1.0639045130368967</v>
      </c>
      <c r="D7">
        <f t="shared" si="3"/>
        <v>2.3921838155830715</v>
      </c>
      <c r="E7">
        <f t="shared" si="4"/>
        <v>0.60187612779473409</v>
      </c>
      <c r="F7">
        <f t="shared" si="5"/>
        <v>1.0557174952306121</v>
      </c>
      <c r="G7">
        <f t="shared" si="6"/>
        <v>1.1091841365499095</v>
      </c>
      <c r="H7">
        <f t="shared" si="7"/>
        <v>0.83770980950893081</v>
      </c>
      <c r="I7">
        <f t="shared" si="8"/>
        <v>0.61163010048859034</v>
      </c>
      <c r="J7">
        <f t="shared" si="9"/>
        <v>0.37592847147173453</v>
      </c>
      <c r="K7">
        <v>4</v>
      </c>
    </row>
    <row r="8" spans="1:11" x14ac:dyDescent="0.25">
      <c r="A8">
        <f t="shared" si="0"/>
        <v>1.0522958045515798</v>
      </c>
      <c r="B8">
        <f t="shared" si="1"/>
        <v>1.3057583610085528</v>
      </c>
      <c r="C8">
        <f t="shared" si="2"/>
        <v>1.0458602190469042</v>
      </c>
      <c r="D8">
        <f t="shared" si="3"/>
        <v>2.350509133605077</v>
      </c>
      <c r="E8">
        <f t="shared" si="4"/>
        <v>0.59397145065637791</v>
      </c>
      <c r="F8">
        <f t="shared" si="5"/>
        <v>1.0398296056710556</v>
      </c>
      <c r="G8">
        <f t="shared" si="6"/>
        <v>1.091531731234239</v>
      </c>
      <c r="H8">
        <f t="shared" si="7"/>
        <v>0.82618831871966703</v>
      </c>
      <c r="I8">
        <f t="shared" si="8"/>
        <v>0.60394302217219975</v>
      </c>
      <c r="J8">
        <f t="shared" si="9"/>
        <v>0.37199252928492393</v>
      </c>
      <c r="K8">
        <v>5</v>
      </c>
    </row>
    <row r="9" spans="1:11" x14ac:dyDescent="0.25">
      <c r="A9">
        <f t="shared" si="0"/>
        <v>1.0371805384089443</v>
      </c>
      <c r="B9">
        <f t="shared" si="1"/>
        <v>1.2880403479783515</v>
      </c>
      <c r="C9">
        <f t="shared" si="2"/>
        <v>1.0323240440582437</v>
      </c>
      <c r="D9">
        <f t="shared" si="3"/>
        <v>2.3210448581712084</v>
      </c>
      <c r="E9">
        <f t="shared" si="4"/>
        <v>0.58817665131693386</v>
      </c>
      <c r="F9">
        <f t="shared" si="5"/>
        <v>1.0279463750912112</v>
      </c>
      <c r="G9">
        <f t="shared" si="6"/>
        <v>1.0793411262500814</v>
      </c>
      <c r="H9">
        <f t="shared" si="7"/>
        <v>0.81793864085113321</v>
      </c>
      <c r="I9">
        <f t="shared" si="8"/>
        <v>0.59856978148875639</v>
      </c>
      <c r="J9">
        <f t="shared" si="9"/>
        <v>0.36920979216061411</v>
      </c>
      <c r="K9">
        <v>6</v>
      </c>
    </row>
    <row r="10" spans="1:11" x14ac:dyDescent="0.25">
      <c r="A10">
        <f t="shared" si="0"/>
        <v>1.0259841153861931</v>
      </c>
      <c r="B10">
        <f t="shared" si="1"/>
        <v>1.2750139575591362</v>
      </c>
      <c r="C10">
        <f t="shared" si="2"/>
        <v>1.0224223941721158</v>
      </c>
      <c r="D10">
        <f t="shared" si="3"/>
        <v>2.2997821889546466</v>
      </c>
      <c r="E10">
        <f t="shared" si="4"/>
        <v>0.58395402396410312</v>
      </c>
      <c r="F10">
        <f t="shared" si="5"/>
        <v>1.0192404072452437</v>
      </c>
      <c r="G10">
        <f t="shared" si="6"/>
        <v>1.0706078486478336</v>
      </c>
      <c r="H10">
        <f t="shared" si="7"/>
        <v>0.81197057777828918</v>
      </c>
      <c r="I10">
        <f t="shared" si="8"/>
        <v>0.59470581901671449</v>
      </c>
      <c r="J10">
        <f t="shared" si="9"/>
        <v>0.3672016511790499</v>
      </c>
      <c r="K10">
        <v>7</v>
      </c>
    </row>
    <row r="11" spans="1:11" x14ac:dyDescent="0.25">
      <c r="A11">
        <f t="shared" si="0"/>
        <v>1.0178073692652918</v>
      </c>
      <c r="B11">
        <f t="shared" si="1"/>
        <v>1.2655195226338569</v>
      </c>
      <c r="C11">
        <f t="shared" si="2"/>
        <v>1.0152126225352944</v>
      </c>
      <c r="D11">
        <f t="shared" si="3"/>
        <v>2.2843579886222143</v>
      </c>
      <c r="E11">
        <f t="shared" si="4"/>
        <v>0.58088323999540925</v>
      </c>
      <c r="F11">
        <f t="shared" si="5"/>
        <v>1.0128999882530338</v>
      </c>
      <c r="G11">
        <f t="shared" si="6"/>
        <v>1.0642859068890225</v>
      </c>
      <c r="H11">
        <f t="shared" si="7"/>
        <v>0.80763835865032096</v>
      </c>
      <c r="I11">
        <f t="shared" si="8"/>
        <v>0.59190567636157088</v>
      </c>
      <c r="J11">
        <f t="shared" si="9"/>
        <v>0.36574492114765356</v>
      </c>
      <c r="K11">
        <v>8</v>
      </c>
    </row>
    <row r="12" spans="1:11" x14ac:dyDescent="0.25">
      <c r="A12">
        <f t="shared" si="0"/>
        <v>1.0118571697879291</v>
      </c>
      <c r="B12">
        <f t="shared" si="1"/>
        <v>1.2586138765181571</v>
      </c>
      <c r="C12">
        <f t="shared" si="2"/>
        <v>1.0099701762394449</v>
      </c>
      <c r="D12">
        <f t="shared" si="3"/>
        <v>2.2731540134680701</v>
      </c>
      <c r="E12">
        <f t="shared" si="4"/>
        <v>0.57865112694673781</v>
      </c>
      <c r="F12">
        <f t="shared" si="5"/>
        <v>1.0082894379775547</v>
      </c>
      <c r="G12">
        <f t="shared" si="6"/>
        <v>1.0596962111274584</v>
      </c>
      <c r="H12">
        <f t="shared" si="7"/>
        <v>0.80449087525411811</v>
      </c>
      <c r="I12">
        <f t="shared" si="8"/>
        <v>0.58987221280323587</v>
      </c>
      <c r="J12">
        <f t="shared" si="9"/>
        <v>0.36468676793865107</v>
      </c>
      <c r="K12">
        <v>9</v>
      </c>
    </row>
    <row r="13" spans="1:11" x14ac:dyDescent="0.25">
      <c r="A13">
        <f t="shared" si="0"/>
        <v>1.0075312949678501</v>
      </c>
      <c r="B13">
        <f t="shared" si="1"/>
        <v>1.253594065092795</v>
      </c>
      <c r="C13">
        <f t="shared" si="2"/>
        <v>1.0061596647553246</v>
      </c>
      <c r="D13">
        <f t="shared" si="3"/>
        <v>2.2650125239053573</v>
      </c>
      <c r="E13">
        <f t="shared" si="4"/>
        <v>0.57702884054572556</v>
      </c>
      <c r="F13">
        <f t="shared" si="5"/>
        <v>1.0049381694869002</v>
      </c>
      <c r="G13">
        <f t="shared" si="6"/>
        <v>1.0563615500038321</v>
      </c>
      <c r="H13">
        <f t="shared" si="7"/>
        <v>0.8022036076162713</v>
      </c>
      <c r="I13">
        <f t="shared" si="8"/>
        <v>0.58839467885576469</v>
      </c>
      <c r="J13">
        <f t="shared" si="9"/>
        <v>0.36391784947995037</v>
      </c>
      <c r="K13">
        <v>10</v>
      </c>
    </row>
    <row r="14" spans="1:11" x14ac:dyDescent="0.25">
      <c r="A14">
        <f t="shared" si="0"/>
        <v>1.0043871303221983</v>
      </c>
      <c r="B14">
        <f t="shared" si="1"/>
        <v>1.2499456616818236</v>
      </c>
      <c r="C14">
        <f t="shared" si="2"/>
        <v>1.0033902381752937</v>
      </c>
      <c r="D14">
        <f t="shared" si="3"/>
        <v>2.2590958336449423</v>
      </c>
      <c r="E14">
        <f t="shared" si="4"/>
        <v>0.57584981344126562</v>
      </c>
      <c r="F14">
        <f t="shared" si="5"/>
        <v>1.0025025042469826</v>
      </c>
      <c r="G14">
        <f t="shared" si="6"/>
        <v>1.053938237239249</v>
      </c>
      <c r="H14">
        <f t="shared" si="7"/>
        <v>0.800541351980946</v>
      </c>
      <c r="I14">
        <f t="shared" si="8"/>
        <v>0.58732092636869604</v>
      </c>
      <c r="J14">
        <f t="shared" si="9"/>
        <v>0.36335905095535564</v>
      </c>
      <c r="K14">
        <v>11</v>
      </c>
    </row>
    <row r="15" spans="1:11" x14ac:dyDescent="0.25">
      <c r="A15">
        <f t="shared" si="0"/>
        <v>1.0021020212059992</v>
      </c>
      <c r="B15">
        <f t="shared" si="1"/>
        <v>1.247294108938902</v>
      </c>
      <c r="C15">
        <f t="shared" si="2"/>
        <v>1.0013775111337275</v>
      </c>
      <c r="D15">
        <f t="shared" si="3"/>
        <v>2.2547958641668497</v>
      </c>
      <c r="E15">
        <f t="shared" si="4"/>
        <v>0.57499294124648248</v>
      </c>
      <c r="F15">
        <f t="shared" si="5"/>
        <v>1.0007323418686744</v>
      </c>
      <c r="G15">
        <f t="shared" si="6"/>
        <v>1.0521771072774166</v>
      </c>
      <c r="H15">
        <f t="shared" si="7"/>
        <v>0.79933329913923723</v>
      </c>
      <c r="I15">
        <f t="shared" si="8"/>
        <v>0.58654057802332016</v>
      </c>
      <c r="J15">
        <f t="shared" si="9"/>
        <v>0.36295294272686912</v>
      </c>
      <c r="K15">
        <v>12</v>
      </c>
    </row>
    <row r="16" spans="1:11" x14ac:dyDescent="0.25">
      <c r="A16">
        <f t="shared" si="0"/>
        <v>1.0004412850094928</v>
      </c>
      <c r="B16">
        <f t="shared" si="1"/>
        <v>1.2453670595841517</v>
      </c>
      <c r="C16">
        <f t="shared" si="2"/>
        <v>0.99991473856778545</v>
      </c>
      <c r="D16">
        <f t="shared" si="3"/>
        <v>2.2516708281799769</v>
      </c>
      <c r="E16">
        <f t="shared" si="4"/>
        <v>0.57437020056852583</v>
      </c>
      <c r="F16">
        <f t="shared" si="5"/>
        <v>0.99944585557869747</v>
      </c>
      <c r="G16">
        <f t="shared" si="6"/>
        <v>1.0508971961342359</v>
      </c>
      <c r="H16">
        <f t="shared" si="7"/>
        <v>0.79845533656339962</v>
      </c>
      <c r="I16">
        <f t="shared" si="8"/>
        <v>0.58597345461774519</v>
      </c>
      <c r="J16">
        <f t="shared" si="9"/>
        <v>0.36265780043922002</v>
      </c>
      <c r="K16">
        <v>13</v>
      </c>
    </row>
    <row r="17" spans="1:11" x14ac:dyDescent="0.25">
      <c r="A17">
        <f t="shared" si="0"/>
        <v>0.99923432682465341</v>
      </c>
      <c r="B17">
        <f t="shared" si="1"/>
        <v>1.24396655638721</v>
      </c>
      <c r="C17">
        <f t="shared" si="2"/>
        <v>0.9988516537857578</v>
      </c>
      <c r="D17">
        <f t="shared" si="3"/>
        <v>2.2493996798083349</v>
      </c>
      <c r="E17">
        <f t="shared" si="4"/>
        <v>0.57391761767883509</v>
      </c>
      <c r="F17">
        <f t="shared" si="5"/>
        <v>0.99851088855854742</v>
      </c>
      <c r="G17">
        <f t="shared" si="6"/>
        <v>1.0499670097613212</v>
      </c>
      <c r="H17">
        <f t="shared" si="7"/>
        <v>0.79781726909676365</v>
      </c>
      <c r="I17">
        <f t="shared" si="8"/>
        <v>0.58556129266729018</v>
      </c>
      <c r="J17">
        <f t="shared" si="9"/>
        <v>0.36244330309300943</v>
      </c>
      <c r="K17">
        <v>14</v>
      </c>
    </row>
    <row r="18" spans="1:11" x14ac:dyDescent="0.25">
      <c r="A18">
        <f>0.15+0.85*(B17/5+C17/4+D17/9+F17/4)</f>
        <v>0.99835715792699986</v>
      </c>
      <c r="B18">
        <f>0.15+0.85*(A18/4+C17/4+D17/9+E17/2+F17/4)</f>
        <v>1.2429487269141666</v>
      </c>
      <c r="C18">
        <f>0.15+0.85*(A18/4+B18/5+D17/9+F17/4)</f>
        <v>0.99807904654659652</v>
      </c>
      <c r="D18">
        <f>0.15+0.85*(A18/4+B18/5+C18/4+E17/2+F17/4+G17/4+H17/3+I17/2+J17)</f>
        <v>2.2477491011892639</v>
      </c>
      <c r="E18">
        <f>0.15+0.85*(B18/5+D18/9)</f>
        <v>0.57358869868772766</v>
      </c>
      <c r="F18">
        <f>0.15+0.85*(A18/4+B18/5+C18/4+D18/9)</f>
        <v>0.99783139213836691</v>
      </c>
      <c r="G18">
        <f>0.15+0.85*(C18/4+D18/9+H17/3+I17/2)</f>
        <v>1.0492909881311525</v>
      </c>
      <c r="H18">
        <f>0.15+0.85*(C18/4+D18/9+G18/4)</f>
        <v>0.79735354748134113</v>
      </c>
      <c r="I18">
        <f>0.15+0.85*(D18/9+G18/4)</f>
        <v>0.58526175009018933</v>
      </c>
      <c r="J18">
        <f>0.15+0.85*(D18/9)</f>
        <v>0.36228741511231932</v>
      </c>
      <c r="K18">
        <v>15</v>
      </c>
    </row>
    <row r="19" spans="1:11" x14ac:dyDescent="0.25">
      <c r="A19">
        <f t="shared" ref="A19:A20" si="10">0.15+0.85*(B18/5+C18/4+D18/9+F18/4)</f>
        <v>0.9977196669082824</v>
      </c>
      <c r="B19">
        <f t="shared" ref="B19:B20" si="11">0.15+0.85*(A19/4+C18/4+D18/9+E18/2+F18/4)</f>
        <v>1.2422090094931681</v>
      </c>
      <c r="C19">
        <f t="shared" ref="C19:C20" si="12">0.15+0.85*(A19/4+B19/5+D18/9+F18/4)</f>
        <v>0.99751754677357085</v>
      </c>
      <c r="D19">
        <f t="shared" ref="D19:D20" si="13">0.15+0.85*(A19/4+B19/5+C19/4+E18/2+F18/4+G18/4+H18/3+I18/2+J18)</f>
        <v>2.2465495273576384</v>
      </c>
      <c r="E19">
        <f t="shared" ref="E19:E20" si="14">0.15+0.85*(B19/5+D19/9)</f>
        <v>0.57334965364205992</v>
      </c>
      <c r="F19">
        <f t="shared" ref="F19:F20" si="15">0.15+0.85*(A19/4+B19/5+C19/4+D19/9)</f>
        <v>0.99733756154945374</v>
      </c>
      <c r="G19">
        <f t="shared" ref="G19:G20" si="16">0.15+0.85*(C19/4+D19/9+H18/3+I18/2)</f>
        <v>1.0487996829589823</v>
      </c>
      <c r="H19">
        <f t="shared" ref="H19:H20" si="17">0.15+0.85*(C19/4+D19/9+G19/4)</f>
        <v>0.79701653334638889</v>
      </c>
      <c r="I19">
        <f t="shared" ref="I19:I20" si="18">0.15+0.85*(D19/9+G19/4)</f>
        <v>0.58504405465700515</v>
      </c>
      <c r="J19">
        <f t="shared" ref="J19:J20" si="19">0.15+0.85*(D19/9)</f>
        <v>0.36217412202822141</v>
      </c>
      <c r="K19">
        <v>16</v>
      </c>
    </row>
    <row r="20" spans="1:11" x14ac:dyDescent="0.25">
      <c r="A20">
        <f t="shared" si="10"/>
        <v>0.99725636416070274</v>
      </c>
      <c r="B20">
        <f t="shared" si="11"/>
        <v>1.2416714127288888</v>
      </c>
      <c r="C20">
        <f t="shared" si="12"/>
        <v>0.99710947140554074</v>
      </c>
      <c r="D20">
        <f t="shared" si="13"/>
        <v>2.2456777255456815</v>
      </c>
      <c r="E20">
        <f t="shared" si="14"/>
        <v>0.57317592535433659</v>
      </c>
      <c r="F20">
        <f t="shared" si="15"/>
        <v>0.9969786654121634</v>
      </c>
      <c r="G20">
        <f t="shared" si="16"/>
        <v>1.0484426222081402</v>
      </c>
      <c r="H20">
        <f t="shared" si="17"/>
        <v>0.79677160508333267</v>
      </c>
      <c r="I20">
        <f t="shared" si="18"/>
        <v>0.58488584240965524</v>
      </c>
      <c r="J20">
        <f t="shared" si="19"/>
        <v>0.36209178519042551</v>
      </c>
      <c r="K20">
        <v>17</v>
      </c>
    </row>
    <row r="21" spans="1:11" x14ac:dyDescent="0.25">
      <c r="A21">
        <f>0.15+0.85*(B20/5+C20/4+D20/9+F20/4)</f>
        <v>0.99691965442809871</v>
      </c>
      <c r="B21">
        <f>0.15+0.85*(A21/4+C20/4+D20/9+E20/2+F20/4)</f>
        <v>1.2412807091057514</v>
      </c>
      <c r="C21">
        <f>0.15+0.85*(A21/4+B21/5+D20/9+F20/4)</f>
        <v>0.99681289870445888</v>
      </c>
      <c r="D21">
        <f>0.15+0.85*(A21/4+B21/5+C21/4+E20/2+F20/4+G20/4+H20/3+I20/2+J20)</f>
        <v>2.2450441351931301</v>
      </c>
      <c r="E21">
        <f>0.15+0.85*(B21/5+D21/9)</f>
        <v>0.57304966664955115</v>
      </c>
      <c r="F21">
        <f>0.15+0.85*(A21/4+B21/5+C21/4+D21/9)</f>
        <v>0.99671783419021964</v>
      </c>
      <c r="G21">
        <f>0.15+0.85*(C21/4+D21/9+H20/3+I20/2)</f>
        <v>1.0481831248739852</v>
      </c>
      <c r="H21">
        <f>0.15+0.85*(C21/4+D21/9+G21/4)</f>
        <v>0.79659360111199273</v>
      </c>
      <c r="I21">
        <f>0.15+0.85*(D21/9+G21/4)</f>
        <v>0.58477086013729529</v>
      </c>
      <c r="J21">
        <f>0.15+0.85*(D21/9)</f>
        <v>0.36203194610157341</v>
      </c>
      <c r="K21">
        <v>18</v>
      </c>
    </row>
    <row r="22" spans="1:11" x14ac:dyDescent="0.25">
      <c r="A22">
        <f t="shared" ref="A22:A28" si="20">0.15+0.85*(B21/5+C21/4+D21/9+F21/4)</f>
        <v>0.99667494738967033</v>
      </c>
      <c r="B22">
        <f t="shared" ref="B22:B28" si="21">0.15+0.85*(A22/4+C21/4+D21/9+E21/2+F21/4)</f>
        <v>1.2409967614880566</v>
      </c>
      <c r="C22">
        <f t="shared" ref="C22:C28" si="22">0.15+0.85*(A22/4+B22/5+D21/9+F21/4)</f>
        <v>0.99659736164026957</v>
      </c>
      <c r="D22">
        <f t="shared" ref="D22:D28" si="23">0.15+0.85*(A22/4+B22/5+C22/4+E21/2+F21/4+G21/4+H21/3+I21/2+J21)</f>
        <v>2.2445836673087873</v>
      </c>
      <c r="E22">
        <f t="shared" ref="E22:E28" si="24">0.15+0.85*(B22/5+D22/9)</f>
        <v>0.57295790692102178</v>
      </c>
      <c r="F22">
        <f t="shared" ref="F22:F28" si="25">0.15+0.85*(A22/4+B22/5+C22/4+D22/9)</f>
        <v>0.99652827258988397</v>
      </c>
      <c r="G22">
        <f t="shared" ref="G22:G28" si="26">0.15+0.85*(C22/4+D22/9+H21/3+I21/2)</f>
        <v>1.0479945326900244</v>
      </c>
      <c r="H22">
        <f t="shared" ref="H22:H28" si="27">0.15+0.85*(C22/4+D22/9+G22/4)</f>
        <v>0.7964642350132396</v>
      </c>
      <c r="I22">
        <f t="shared" ref="I22:I28" si="28">0.15+0.85*(D22/9+G22/4)</f>
        <v>0.58468729566468236</v>
      </c>
      <c r="J22">
        <f t="shared" ref="J22:J28" si="29">0.15+0.85*(D22/9)</f>
        <v>0.36198845746805214</v>
      </c>
      <c r="K22">
        <v>19</v>
      </c>
    </row>
    <row r="23" spans="1:11" x14ac:dyDescent="0.25">
      <c r="A23">
        <f t="shared" si="20"/>
        <v>0.99649710419492932</v>
      </c>
      <c r="B23">
        <f t="shared" si="21"/>
        <v>1.2407903998248164</v>
      </c>
      <c r="C23">
        <f t="shared" si="22"/>
        <v>0.99644071800504375</v>
      </c>
      <c r="D23">
        <f t="shared" si="23"/>
        <v>2.2442490178435461</v>
      </c>
      <c r="E23">
        <f t="shared" si="24"/>
        <v>0.57289121965544265</v>
      </c>
      <c r="F23">
        <f t="shared" si="25"/>
        <v>0.99639050687293684</v>
      </c>
      <c r="G23">
        <f t="shared" si="26"/>
        <v>1.0478574715058699</v>
      </c>
      <c r="H23">
        <f t="shared" si="27"/>
        <v>0.79637021695629295</v>
      </c>
      <c r="I23">
        <f t="shared" si="28"/>
        <v>0.58462656438022109</v>
      </c>
      <c r="J23">
        <f t="shared" si="29"/>
        <v>0.36195685168522379</v>
      </c>
      <c r="K23">
        <v>20</v>
      </c>
    </row>
    <row r="24" spans="1:11" x14ac:dyDescent="0.25">
      <c r="A24">
        <f t="shared" si="20"/>
        <v>0.99636785494201352</v>
      </c>
      <c r="B24">
        <f t="shared" si="21"/>
        <v>1.2406404245005354</v>
      </c>
      <c r="C24">
        <f t="shared" si="22"/>
        <v>0.99632687573599177</v>
      </c>
      <c r="D24">
        <f t="shared" si="23"/>
        <v>2.2440058081248768</v>
      </c>
      <c r="E24">
        <f t="shared" si="24"/>
        <v>0.57284275404355156</v>
      </c>
      <c r="F24">
        <f t="shared" si="25"/>
        <v>0.99629038431262773</v>
      </c>
      <c r="G24">
        <f t="shared" si="26"/>
        <v>1.0477578609715692</v>
      </c>
      <c r="H24">
        <f t="shared" si="27"/>
        <v>0.79630188842881733</v>
      </c>
      <c r="I24">
        <f t="shared" si="28"/>
        <v>0.58458242733491894</v>
      </c>
      <c r="J24">
        <f t="shared" si="29"/>
        <v>0.36193388187846054</v>
      </c>
      <c r="K24">
        <v>21</v>
      </c>
    </row>
    <row r="25" spans="1:11" x14ac:dyDescent="0.25">
      <c r="A25">
        <f t="shared" si="20"/>
        <v>0.99627392180388319</v>
      </c>
      <c r="B25">
        <f t="shared" si="21"/>
        <v>1.2405314284906268</v>
      </c>
      <c r="C25">
        <f t="shared" si="22"/>
        <v>0.99624413977162574</v>
      </c>
      <c r="D25">
        <f t="shared" si="23"/>
        <v>2.2438290531218001</v>
      </c>
      <c r="E25">
        <f t="shared" si="24"/>
        <v>0.57280753119379879</v>
      </c>
      <c r="F25">
        <f t="shared" si="25"/>
        <v>0.99621761927859454</v>
      </c>
      <c r="G25">
        <f t="shared" si="26"/>
        <v>1.0476854680573682</v>
      </c>
      <c r="H25">
        <f t="shared" si="27"/>
        <v>0.79625223001405343</v>
      </c>
      <c r="I25">
        <f t="shared" si="28"/>
        <v>0.58455035031258296</v>
      </c>
      <c r="J25">
        <f t="shared" si="29"/>
        <v>0.36191718835039222</v>
      </c>
      <c r="K25">
        <v>22</v>
      </c>
    </row>
    <row r="26" spans="1:11" x14ac:dyDescent="0.25">
      <c r="A26">
        <f t="shared" si="20"/>
        <v>0.99620565499197056</v>
      </c>
      <c r="B26">
        <f t="shared" si="21"/>
        <v>1.2404522145917223</v>
      </c>
      <c r="C26">
        <f t="shared" si="22"/>
        <v>0.99618401061348016</v>
      </c>
      <c r="D26">
        <f t="shared" si="23"/>
        <v>2.2437005947226702</v>
      </c>
      <c r="E26">
        <f t="shared" si="24"/>
        <v>0.57278193264884492</v>
      </c>
      <c r="F26">
        <f t="shared" si="25"/>
        <v>0.99616473659000315</v>
      </c>
      <c r="G26">
        <f t="shared" si="26"/>
        <v>1.0476328558104462</v>
      </c>
      <c r="H26">
        <f t="shared" si="27"/>
        <v>0.79621614028333654</v>
      </c>
      <c r="I26">
        <f t="shared" si="28"/>
        <v>0.58452703802797201</v>
      </c>
      <c r="J26">
        <f t="shared" si="29"/>
        <v>0.36190505616825219</v>
      </c>
      <c r="K26">
        <v>23</v>
      </c>
    </row>
    <row r="27" spans="1:11" x14ac:dyDescent="0.25">
      <c r="A27">
        <f t="shared" si="20"/>
        <v>0.99615604142958514</v>
      </c>
      <c r="B27">
        <f t="shared" si="21"/>
        <v>1.2403946451285381</v>
      </c>
      <c r="C27">
        <f t="shared" si="22"/>
        <v>0.99614031116926616</v>
      </c>
      <c r="D27">
        <f t="shared" si="23"/>
        <v>2.2436072363451429</v>
      </c>
      <c r="E27">
        <f t="shared" si="24"/>
        <v>0.5727633286600039</v>
      </c>
      <c r="F27">
        <f t="shared" si="25"/>
        <v>0.99612630358725984</v>
      </c>
      <c r="G27">
        <f t="shared" si="26"/>
        <v>1.0475946193537882</v>
      </c>
      <c r="H27">
        <f t="shared" si="27"/>
        <v>0.79618991172430131</v>
      </c>
      <c r="I27">
        <f t="shared" si="28"/>
        <v>0.58451009560083234</v>
      </c>
      <c r="J27">
        <f t="shared" si="29"/>
        <v>0.36189623898815237</v>
      </c>
      <c r="K27">
        <v>24</v>
      </c>
    </row>
    <row r="28" spans="1:11" x14ac:dyDescent="0.25">
      <c r="A28">
        <f t="shared" si="20"/>
        <v>0.99611998429576565</v>
      </c>
      <c r="B28">
        <f t="shared" si="21"/>
        <v>1.2403528059672659</v>
      </c>
      <c r="C28">
        <f t="shared" si="22"/>
        <v>0.99610855217773042</v>
      </c>
      <c r="D28">
        <f t="shared" si="23"/>
        <v>2.2435393872460287</v>
      </c>
      <c r="E28">
        <f t="shared" si="24"/>
        <v>0.57274980803211573</v>
      </c>
      <c r="F28">
        <f t="shared" si="25"/>
        <v>0.99609837203273366</v>
      </c>
      <c r="G28">
        <f t="shared" si="26"/>
        <v>1.0475668306410206</v>
      </c>
      <c r="H28">
        <f t="shared" si="27"/>
        <v>0.79617084986666509</v>
      </c>
      <c r="I28">
        <f t="shared" si="28"/>
        <v>0.58449778252889739</v>
      </c>
      <c r="J28">
        <f t="shared" si="29"/>
        <v>0.36188983101768046</v>
      </c>
      <c r="K28">
        <v>25</v>
      </c>
    </row>
    <row r="29" spans="1:11" x14ac:dyDescent="0.25">
      <c r="A29">
        <f>0.15+0.85*(B28/5+C28/4+D28/9+F28/4)</f>
        <v>0.9960937794268393</v>
      </c>
      <c r="B29">
        <f>0.15+0.85*(A29/4+C28/4+D28/9+E28/2+F28/4)</f>
        <v>1.2403223989542567</v>
      </c>
      <c r="C29">
        <f>0.15+0.85*(A29/4+B29/5+D28/9+F28/4)</f>
        <v>0.9960854710250634</v>
      </c>
      <c r="D29">
        <f>0.15+0.85*(A29/4+B29/5+C29/4+E28/2+F28/4+G28/4+H28/3+I28/2+J28)</f>
        <v>2.2434900772604394</v>
      </c>
      <c r="E29">
        <f>0.15+0.85*(B29/5+D29/9)</f>
        <v>0.57273998178570951</v>
      </c>
      <c r="F29">
        <f>0.15+0.85*(A29/4+B29/5+C29/4+D29/9)</f>
        <v>0.99607807250673885</v>
      </c>
      <c r="G29">
        <f>0.15+0.85*(C29/4+D29/9+H28/3+I28/2)</f>
        <v>1.0475466349266485</v>
      </c>
      <c r="H29">
        <f>0.15+0.85*(C29/4+D29/9+G29/4)</f>
        <v>0.79615699647822469</v>
      </c>
      <c r="I29">
        <f>0.15+0.85*(D29/9+G29/4)</f>
        <v>0.58448883388539874</v>
      </c>
      <c r="J29">
        <f>0.15+0.85*(D29/9)</f>
        <v>0.36188517396348596</v>
      </c>
      <c r="K29">
        <v>26</v>
      </c>
    </row>
    <row r="30" spans="1:11" x14ac:dyDescent="0.25">
      <c r="A30">
        <f t="shared" ref="A30:A42" si="30">0.15+0.85*(B29/5+C29/4+D29/9+F29/4)</f>
        <v>0.99607473478621755</v>
      </c>
      <c r="B30">
        <f t="shared" ref="B30:B42" si="31">0.15+0.85*(A30/4+C29/4+D29/9+E29/2+F29/4)</f>
        <v>1.2403003003649917</v>
      </c>
      <c r="C30">
        <f t="shared" ref="C30:C42" si="32">0.15+0.85*(A30/4+B30/5+D29/9+F29/4)</f>
        <v>0.99606869657528785</v>
      </c>
      <c r="D30">
        <f t="shared" ref="D30:D42" si="33">0.15+0.85*(A30/4+B30/5+C30/4+E29/2+F29/4+G29/4+H29/3+I29/2+J29)</f>
        <v>2.2434542407539775</v>
      </c>
      <c r="E30">
        <f t="shared" ref="E30:E42" si="34">0.15+0.85*(B30/5+D30/9)</f>
        <v>0.5727328404665909</v>
      </c>
      <c r="F30">
        <f t="shared" ref="F30:F42" si="35">0.15+0.85*(A30/4+B30/5+C30/4+D30/9)</f>
        <v>0.99606331963091088</v>
      </c>
      <c r="G30">
        <f t="shared" ref="G30:G42" si="36">0.15+0.85*(C30/4+D30/9+H29/3+I29/2)</f>
        <v>1.0475319574969157</v>
      </c>
      <c r="H30">
        <f t="shared" ref="H30:H42" si="37">0.15+0.85*(C30/4+D30/9+G30/4)</f>
        <v>0.79614692839488566</v>
      </c>
      <c r="I30">
        <f t="shared" ref="I30:I42" si="38">0.15+0.85*(D30/9+G30/4)</f>
        <v>0.58448233037263686</v>
      </c>
      <c r="J30">
        <f t="shared" ref="J30:J42" si="39">0.15+0.85*(D30/9)</f>
        <v>0.3618817894045423</v>
      </c>
      <c r="K30">
        <v>27</v>
      </c>
    </row>
    <row r="31" spans="1:11" x14ac:dyDescent="0.25">
      <c r="A31">
        <f t="shared" si="30"/>
        <v>0.9960608939104082</v>
      </c>
      <c r="B31">
        <f t="shared" si="31"/>
        <v>1.2402842400026222</v>
      </c>
      <c r="C31">
        <f t="shared" si="32"/>
        <v>0.99605650558251835</v>
      </c>
      <c r="D31">
        <f t="shared" si="33"/>
        <v>2.243428196228106</v>
      </c>
      <c r="E31">
        <f t="shared" si="34"/>
        <v>0.57272765044421126</v>
      </c>
      <c r="F31">
        <f t="shared" si="35"/>
        <v>0.99605259783645828</v>
      </c>
      <c r="G31">
        <f t="shared" si="36"/>
        <v>1.0475212905336391</v>
      </c>
      <c r="H31">
        <f t="shared" si="37"/>
        <v>0.79613961131844901</v>
      </c>
      <c r="I31">
        <f t="shared" si="38"/>
        <v>0.58447760388216385</v>
      </c>
      <c r="J31">
        <f t="shared" si="39"/>
        <v>0.36187932964376557</v>
      </c>
      <c r="K31">
        <v>28</v>
      </c>
    </row>
    <row r="32" spans="1:11" x14ac:dyDescent="0.25">
      <c r="A32">
        <f t="shared" si="30"/>
        <v>0.99605083492074387</v>
      </c>
      <c r="B32">
        <f t="shared" si="31"/>
        <v>1.2402725679797459</v>
      </c>
      <c r="C32">
        <f t="shared" si="32"/>
        <v>0.99604764566122783</v>
      </c>
      <c r="D32">
        <f t="shared" si="33"/>
        <v>2.243409268118342</v>
      </c>
      <c r="E32">
        <f t="shared" si="34"/>
        <v>0.57272387854551132</v>
      </c>
      <c r="F32">
        <f t="shared" si="35"/>
        <v>0.9960448056691803</v>
      </c>
      <c r="G32">
        <f t="shared" si="36"/>
        <v>1.0475135382154457</v>
      </c>
      <c r="H32">
        <f t="shared" si="37"/>
        <v>0.79613429356274756</v>
      </c>
      <c r="I32">
        <f t="shared" si="38"/>
        <v>0.58447416885973669</v>
      </c>
      <c r="J32">
        <f t="shared" si="39"/>
        <v>0.3618775419889545</v>
      </c>
      <c r="K32">
        <v>29</v>
      </c>
    </row>
    <row r="33" spans="1:21" x14ac:dyDescent="0.25">
      <c r="A33">
        <f t="shared" si="30"/>
        <v>0.99604352445322308</v>
      </c>
      <c r="B33">
        <f t="shared" si="31"/>
        <v>1.2402640852248183</v>
      </c>
      <c r="C33">
        <f t="shared" si="32"/>
        <v>0.99604120662818429</v>
      </c>
      <c r="D33">
        <f t="shared" si="33"/>
        <v>2.2433955119324551</v>
      </c>
      <c r="E33">
        <f t="shared" si="34"/>
        <v>0.57272113728183982</v>
      </c>
      <c r="F33">
        <f t="shared" si="35"/>
        <v>0.99603914263663895</v>
      </c>
      <c r="G33">
        <f t="shared" si="36"/>
        <v>1.0475079041436097</v>
      </c>
      <c r="H33">
        <f t="shared" si="37"/>
        <v>0.79613042883262697</v>
      </c>
      <c r="I33">
        <f t="shared" si="38"/>
        <v>0.58447167242413778</v>
      </c>
      <c r="J33">
        <f t="shared" si="39"/>
        <v>0.36187624279362074</v>
      </c>
      <c r="K33">
        <v>30</v>
      </c>
    </row>
    <row r="34" spans="1:21" x14ac:dyDescent="0.25">
      <c r="A34">
        <f t="shared" si="30"/>
        <v>0.99603821150061489</v>
      </c>
      <c r="B34">
        <f t="shared" si="31"/>
        <v>1.2402579203010582</v>
      </c>
      <c r="C34">
        <f t="shared" si="32"/>
        <v>0.99603652699896716</v>
      </c>
      <c r="D34">
        <f t="shared" si="33"/>
        <v>2.2433855144920063</v>
      </c>
      <c r="E34">
        <f t="shared" si="34"/>
        <v>0.57271914504209154</v>
      </c>
      <c r="F34">
        <f t="shared" si="35"/>
        <v>0.99603502697325286</v>
      </c>
      <c r="G34">
        <f t="shared" si="36"/>
        <v>1.0475038095276952</v>
      </c>
      <c r="H34">
        <f t="shared" si="37"/>
        <v>0.79612762010282745</v>
      </c>
      <c r="I34">
        <f t="shared" si="38"/>
        <v>0.58446985811554686</v>
      </c>
      <c r="J34">
        <f t="shared" si="39"/>
        <v>0.36187529859091172</v>
      </c>
      <c r="K34">
        <v>31</v>
      </c>
    </row>
    <row r="35" spans="1:21" x14ac:dyDescent="0.25">
      <c r="A35">
        <f t="shared" si="30"/>
        <v>0.99603435026118836</v>
      </c>
      <c r="B35">
        <f t="shared" si="31"/>
        <v>1.2402534398833998</v>
      </c>
      <c r="C35">
        <f t="shared" si="32"/>
        <v>0.99603312603340843</v>
      </c>
      <c r="D35">
        <f t="shared" si="33"/>
        <v>2.2433782487559704</v>
      </c>
      <c r="E35">
        <f t="shared" si="34"/>
        <v>0.57271769716268628</v>
      </c>
      <c r="F35">
        <f t="shared" si="35"/>
        <v>0.99603203587528799</v>
      </c>
      <c r="G35">
        <f t="shared" si="36"/>
        <v>1.0475008337261826</v>
      </c>
      <c r="H35">
        <f t="shared" si="37"/>
        <v>0.79612557883142143</v>
      </c>
      <c r="I35">
        <f t="shared" si="38"/>
        <v>0.5844685395493221</v>
      </c>
      <c r="J35">
        <f t="shared" si="39"/>
        <v>0.36187461238250829</v>
      </c>
      <c r="K35">
        <v>32</v>
      </c>
    </row>
    <row r="36" spans="1:21" x14ac:dyDescent="0.25">
      <c r="A36">
        <f t="shared" si="30"/>
        <v>0.99603154406828431</v>
      </c>
      <c r="B36">
        <f t="shared" si="31"/>
        <v>1.2402501836967583</v>
      </c>
      <c r="C36">
        <f t="shared" si="32"/>
        <v>0.99603065434896632</v>
      </c>
      <c r="D36">
        <f t="shared" si="33"/>
        <v>2.2433729683123986</v>
      </c>
      <c r="E36">
        <f t="shared" si="34"/>
        <v>0.5727166449023976</v>
      </c>
      <c r="F36">
        <f t="shared" si="35"/>
        <v>0.99602986206606337</v>
      </c>
      <c r="G36">
        <f t="shared" si="36"/>
        <v>1.0474986710338021</v>
      </c>
      <c r="H36">
        <f t="shared" si="37"/>
        <v>0.79612409531778694</v>
      </c>
      <c r="I36">
        <f t="shared" si="38"/>
        <v>0.58446758126863174</v>
      </c>
      <c r="J36">
        <f t="shared" si="39"/>
        <v>0.36187411367394873</v>
      </c>
      <c r="K36">
        <v>33</v>
      </c>
      <c r="L36" t="s">
        <v>5</v>
      </c>
      <c r="M36" t="s">
        <v>6</v>
      </c>
      <c r="N36" t="s">
        <v>7</v>
      </c>
      <c r="O36" t="s">
        <v>8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</row>
    <row r="37" spans="1:21" x14ac:dyDescent="0.25">
      <c r="A37">
        <f t="shared" si="30"/>
        <v>0.99602950464059148</v>
      </c>
      <c r="B37">
        <f t="shared" si="31"/>
        <v>1.240247817231787</v>
      </c>
      <c r="C37">
        <f t="shared" si="32"/>
        <v>0.99602885802851671</v>
      </c>
      <c r="D37">
        <f t="shared" si="33"/>
        <v>2.2433691306992274</v>
      </c>
      <c r="E37">
        <f t="shared" si="34"/>
        <v>0.57271588016210861</v>
      </c>
      <c r="F37">
        <f t="shared" si="35"/>
        <v>0.99602828222929407</v>
      </c>
      <c r="G37">
        <f t="shared" si="36"/>
        <v>1.0474970992763062</v>
      </c>
      <c r="H37">
        <f t="shared" si="37"/>
        <v>0.79612301715997968</v>
      </c>
      <c r="I37">
        <f t="shared" si="38"/>
        <v>0.58446688482891984</v>
      </c>
      <c r="J37">
        <f t="shared" si="39"/>
        <v>0.36187375123270482</v>
      </c>
      <c r="K37">
        <v>34</v>
      </c>
      <c r="L37" s="21">
        <v>4</v>
      </c>
      <c r="M37" s="21">
        <v>5</v>
      </c>
      <c r="N37" s="21">
        <v>4</v>
      </c>
      <c r="O37" s="21">
        <v>9</v>
      </c>
      <c r="P37" s="21">
        <v>2</v>
      </c>
      <c r="Q37" s="21">
        <v>4</v>
      </c>
      <c r="R37" s="21">
        <v>4</v>
      </c>
      <c r="S37" s="21">
        <v>3</v>
      </c>
      <c r="T37" s="21">
        <v>2</v>
      </c>
      <c r="U37" s="21">
        <v>1</v>
      </c>
    </row>
    <row r="38" spans="1:21" x14ac:dyDescent="0.25">
      <c r="A38">
        <f t="shared" si="30"/>
        <v>0.99602802246689337</v>
      </c>
      <c r="B38">
        <f t="shared" si="31"/>
        <v>1.2402460973806004</v>
      </c>
      <c r="C38">
        <f t="shared" si="32"/>
        <v>0.99602755253534669</v>
      </c>
      <c r="D38">
        <f t="shared" si="33"/>
        <v>2.2433663416769316</v>
      </c>
      <c r="E38">
        <f t="shared" si="34"/>
        <v>0.57271532437974559</v>
      </c>
      <c r="F38">
        <f t="shared" si="35"/>
        <v>0.99602713406772159</v>
      </c>
      <c r="G38">
        <f t="shared" si="36"/>
        <v>1.0474959569864233</v>
      </c>
      <c r="H38">
        <f t="shared" si="37"/>
        <v>0.79612223359841972</v>
      </c>
      <c r="I38">
        <f t="shared" si="38"/>
        <v>0.58446637868465845</v>
      </c>
      <c r="J38">
        <f t="shared" si="39"/>
        <v>0.36187348782504353</v>
      </c>
      <c r="K38">
        <v>35</v>
      </c>
      <c r="L38" s="21" t="s">
        <v>6</v>
      </c>
      <c r="M38" s="21" t="s">
        <v>5</v>
      </c>
      <c r="N38" s="21" t="s">
        <v>5</v>
      </c>
      <c r="O38" s="21" t="s">
        <v>5</v>
      </c>
      <c r="P38" s="21" t="s">
        <v>6</v>
      </c>
      <c r="Q38" s="21" t="s">
        <v>5</v>
      </c>
      <c r="R38" s="21" t="s">
        <v>7</v>
      </c>
      <c r="S38" s="21" t="s">
        <v>7</v>
      </c>
      <c r="T38" s="21" t="s">
        <v>8</v>
      </c>
      <c r="U38" s="21" t="s">
        <v>8</v>
      </c>
    </row>
    <row r="39" spans="1:21" x14ac:dyDescent="0.25">
      <c r="A39">
        <f t="shared" si="30"/>
        <v>0.99602694528289759</v>
      </c>
      <c r="B39">
        <f t="shared" si="31"/>
        <v>1.240244847462203</v>
      </c>
      <c r="C39">
        <f t="shared" si="32"/>
        <v>0.99602660375562457</v>
      </c>
      <c r="D39">
        <f t="shared" si="33"/>
        <v>2.2433643147281437</v>
      </c>
      <c r="E39">
        <f t="shared" si="34"/>
        <v>0.57271492045956585</v>
      </c>
      <c r="F39">
        <f t="shared" si="35"/>
        <v>0.9960262996302518</v>
      </c>
      <c r="G39">
        <f t="shared" si="36"/>
        <v>1.0474951268162604</v>
      </c>
      <c r="H39">
        <f t="shared" si="37"/>
        <v>0.79612166413751684</v>
      </c>
      <c r="I39">
        <f t="shared" si="38"/>
        <v>0.58446601083944671</v>
      </c>
      <c r="J39">
        <f t="shared" si="39"/>
        <v>0.36187329639099131</v>
      </c>
      <c r="K39">
        <v>36</v>
      </c>
      <c r="L39" s="21" t="s">
        <v>7</v>
      </c>
      <c r="M39" s="21" t="s">
        <v>7</v>
      </c>
      <c r="N39" s="21" t="s">
        <v>6</v>
      </c>
      <c r="O39" s="21" t="s">
        <v>6</v>
      </c>
      <c r="P39" s="21" t="s">
        <v>8</v>
      </c>
      <c r="Q39" s="21" t="s">
        <v>6</v>
      </c>
      <c r="R39" s="21" t="s">
        <v>8</v>
      </c>
      <c r="S39" s="21" t="s">
        <v>8</v>
      </c>
      <c r="T39" s="21" t="s">
        <v>11</v>
      </c>
      <c r="U39" s="21"/>
    </row>
    <row r="40" spans="1:21" x14ac:dyDescent="0.25">
      <c r="A40">
        <f t="shared" si="30"/>
        <v>0.99602616242906461</v>
      </c>
      <c r="B40">
        <f t="shared" si="31"/>
        <v>1.2402439390719817</v>
      </c>
      <c r="C40">
        <f t="shared" si="32"/>
        <v>0.99602591422083298</v>
      </c>
      <c r="D40">
        <f t="shared" si="33"/>
        <v>2.2433628416236098</v>
      </c>
      <c r="E40">
        <f t="shared" si="34"/>
        <v>0.57271462690668895</v>
      </c>
      <c r="F40">
        <f t="shared" si="35"/>
        <v>0.99602569319479217</v>
      </c>
      <c r="G40">
        <f t="shared" si="36"/>
        <v>1.0474945234821069</v>
      </c>
      <c r="H40">
        <f t="shared" si="37"/>
        <v>0.79612125027632685</v>
      </c>
      <c r="I40">
        <f t="shared" si="38"/>
        <v>0.58446574350439973</v>
      </c>
      <c r="J40">
        <f t="shared" si="39"/>
        <v>0.36187315726445202</v>
      </c>
      <c r="K40">
        <v>37</v>
      </c>
      <c r="L40" s="21" t="s">
        <v>8</v>
      </c>
      <c r="M40" s="21" t="s">
        <v>8</v>
      </c>
      <c r="N40" s="21" t="s">
        <v>8</v>
      </c>
      <c r="O40" s="21" t="s">
        <v>7</v>
      </c>
      <c r="P40" s="21"/>
      <c r="Q40" s="21" t="s">
        <v>7</v>
      </c>
      <c r="R40" s="21" t="s">
        <v>13</v>
      </c>
      <c r="S40" s="21" t="s">
        <v>11</v>
      </c>
      <c r="T40" s="21"/>
      <c r="U40" s="21"/>
    </row>
    <row r="41" spans="1:21" x14ac:dyDescent="0.25">
      <c r="A41">
        <f t="shared" si="30"/>
        <v>0.9960255934825093</v>
      </c>
      <c r="B41">
        <f t="shared" si="31"/>
        <v>1.2402432788906481</v>
      </c>
      <c r="C41">
        <f t="shared" si="32"/>
        <v>0.99602541309478876</v>
      </c>
      <c r="D41">
        <f t="shared" si="33"/>
        <v>2.2433617710307163</v>
      </c>
      <c r="E41">
        <f t="shared" si="34"/>
        <v>0.57271441356431119</v>
      </c>
      <c r="F41">
        <f t="shared" si="35"/>
        <v>0.99602525246198703</v>
      </c>
      <c r="G41">
        <f t="shared" si="36"/>
        <v>1.047494085003206</v>
      </c>
      <c r="H41">
        <f t="shared" si="37"/>
        <v>0.79612094949872492</v>
      </c>
      <c r="I41">
        <f t="shared" si="38"/>
        <v>0.58446554921608218</v>
      </c>
      <c r="J41">
        <f t="shared" si="39"/>
        <v>0.361873056152901</v>
      </c>
      <c r="K41">
        <v>38</v>
      </c>
      <c r="L41" s="21" t="s">
        <v>10</v>
      </c>
      <c r="M41" s="21" t="s">
        <v>9</v>
      </c>
      <c r="N41" s="21" t="s">
        <v>10</v>
      </c>
      <c r="O41" s="21" t="s">
        <v>9</v>
      </c>
      <c r="P41" s="21"/>
      <c r="Q41" s="21" t="s">
        <v>8</v>
      </c>
      <c r="R41" s="21" t="s">
        <v>12</v>
      </c>
      <c r="S41" s="21"/>
      <c r="T41" s="21"/>
      <c r="U41" s="21"/>
    </row>
    <row r="42" spans="1:21" x14ac:dyDescent="0.25">
      <c r="A42">
        <f t="shared" si="30"/>
        <v>0.99602517999512608</v>
      </c>
      <c r="B42">
        <f t="shared" si="31"/>
        <v>1.2402427990975122</v>
      </c>
      <c r="C42">
        <f t="shared" si="32"/>
        <v>0.9960250488966147</v>
      </c>
      <c r="D42">
        <f t="shared" si="33"/>
        <v>2.24336099296703</v>
      </c>
      <c r="E42">
        <f t="shared" si="34"/>
        <v>0.57271425851568547</v>
      </c>
      <c r="F42">
        <f t="shared" si="35"/>
        <v>0.9960249321551804</v>
      </c>
      <c r="G42">
        <f t="shared" si="36"/>
        <v>1.0474937663344459</v>
      </c>
      <c r="H42">
        <f t="shared" si="37"/>
        <v>0.79612073090570878</v>
      </c>
      <c r="I42">
        <f t="shared" si="38"/>
        <v>0.5844654080151781</v>
      </c>
      <c r="J42">
        <f t="shared" si="39"/>
        <v>0.36187298266910839</v>
      </c>
      <c r="K42">
        <v>39</v>
      </c>
      <c r="L42" s="21"/>
      <c r="M42" s="21" t="s">
        <v>10</v>
      </c>
      <c r="N42" s="21"/>
      <c r="O42" s="21" t="s">
        <v>10</v>
      </c>
      <c r="P42" s="21"/>
      <c r="Q42" s="21"/>
      <c r="R42" s="21"/>
      <c r="S42" s="21"/>
      <c r="T42" s="21"/>
      <c r="U42" s="21"/>
    </row>
    <row r="43" spans="1:21" x14ac:dyDescent="0.25">
      <c r="A43">
        <f>0.15+0.85*(B42/5+C42/4+D42/9+F42/4)</f>
        <v>0.99602487948919194</v>
      </c>
      <c r="B43">
        <f>0.15+0.85*(A43/4+C42/4+D42/9+E42/2+F42/4)</f>
        <v>1.2402424504032343</v>
      </c>
      <c r="C43">
        <f>0.15+0.85*(A43/4+B43/5+D42/9+F42/4)</f>
        <v>0.9960247842120874</v>
      </c>
      <c r="D43">
        <f>0.15+0.85*(A43/4+B43/5+C43/4+E42/2+F42/4+G42/4+H42/3+I42/2+J42)</f>
        <v>2.2433604275017602</v>
      </c>
      <c r="E43">
        <f>0.15+0.85*(B43/5+D43/9)</f>
        <v>0.57271414583260494</v>
      </c>
      <c r="F43">
        <f>0.15+0.85*(A43/4+B43/5+C43/4+D43/9)</f>
        <v>0.99602469936912685</v>
      </c>
      <c r="G43">
        <f>0.15+0.85*(C43/4+D43/9+H42/3+I42/2)</f>
        <v>1.0474935347388585</v>
      </c>
      <c r="H43">
        <f>0.15+0.85*(C43/4+D43/9+G43/4)</f>
        <v>0.79612057204113118</v>
      </c>
      <c r="I43">
        <f>0.15+0.85*(D43/9+G43/4)</f>
        <v>0.58446530539606256</v>
      </c>
      <c r="J43">
        <f>0.15+0.85*(D43/9)</f>
        <v>0.36187292926405512</v>
      </c>
      <c r="K43">
        <v>40</v>
      </c>
      <c r="L43" s="21"/>
      <c r="M43" s="21"/>
      <c r="N43" s="21"/>
      <c r="O43" s="21" t="s">
        <v>11</v>
      </c>
      <c r="P43" s="21"/>
      <c r="Q43" s="21"/>
      <c r="R43" s="21"/>
      <c r="S43" s="21"/>
      <c r="T43" s="21"/>
      <c r="U43" s="21"/>
    </row>
    <row r="44" spans="1:21" x14ac:dyDescent="0.25">
      <c r="A44">
        <f t="shared" ref="A44" si="40">0.15+0.85*(B43/5+C43/4+D43/9+F43/4)</f>
        <v>0.99602466109361298</v>
      </c>
      <c r="B44">
        <f t="shared" ref="B44" si="41">0.15+0.85*(A44/4+C43/4+D43/9+E43/2+F43/4)</f>
        <v>1.2402421969863129</v>
      </c>
      <c r="C44">
        <f t="shared" ref="C44" si="42">0.15+0.85*(A44/4+B44/5+D43/9+F43/4)</f>
        <v>0.99602459185006054</v>
      </c>
      <c r="D44">
        <f t="shared" ref="D44" si="43">0.15+0.85*(A44/4+B44/5+C44/4+E43/2+F43/4+G43/4+H43/3+I43/2+J43)</f>
        <v>2.2433600165444352</v>
      </c>
      <c r="E44">
        <f t="shared" ref="E44" si="44">0.15+0.85*(B44/5+D44/9)</f>
        <v>0.57271406393909208</v>
      </c>
      <c r="F44">
        <f t="shared" ref="F44" si="45">0.15+0.85*(A44/4+B44/5+C44/4+D44/9)</f>
        <v>0.99602453018962267</v>
      </c>
      <c r="G44">
        <f t="shared" ref="G44" si="46">0.15+0.85*(C44/4+D44/9+H43/3+I43/2)</f>
        <v>1.0474933664245372</v>
      </c>
      <c r="H44">
        <f t="shared" ref="H44" si="47">0.15+0.85*(C44/4+D44/9+G44/4)</f>
        <v>0.79612045658477082</v>
      </c>
      <c r="I44">
        <f t="shared" ref="I44" si="48">0.15+0.85*(D44/9+G44/4)</f>
        <v>0.58446523081663304</v>
      </c>
      <c r="J44">
        <f t="shared" ref="J44" si="49">0.15+0.85*(D44/9)</f>
        <v>0.3618728904514189</v>
      </c>
      <c r="K44">
        <v>41</v>
      </c>
      <c r="L44" s="21"/>
      <c r="M44" s="21"/>
      <c r="N44" s="21"/>
      <c r="O44" s="21" t="s">
        <v>12</v>
      </c>
      <c r="P44" s="21"/>
      <c r="Q44" s="21"/>
      <c r="R44" s="21"/>
      <c r="S44" s="21"/>
      <c r="T44" s="21"/>
      <c r="U44" s="21"/>
    </row>
    <row r="45" spans="1:21" x14ac:dyDescent="0.25">
      <c r="A45">
        <f>0.15+0.85*(B44/5+C44/4+D44/9+F44/4)</f>
        <v>0.99602450237252471</v>
      </c>
      <c r="B45">
        <f>0.15+0.85*(A45/4+C44/4+D44/9+E44/2+F44/4)</f>
        <v>1.2402420128131271</v>
      </c>
      <c r="C45">
        <f>0.15+0.85*(A45/4+B45/5+D44/9+F44/4)</f>
        <v>0.99602445204910683</v>
      </c>
      <c r="D45">
        <f>0.15+0.85*(A45/4+B45/5+C45/4+E44/2+F44/4+G44/4+H44/3+I44/2+J44)</f>
        <v>2.2433597178772446</v>
      </c>
      <c r="E45">
        <f>0.15+0.85*(B45/5+D45/9)</f>
        <v>0.57271400442219356</v>
      </c>
      <c r="F45">
        <f>0.15+0.85*(A45/4+B45/5+C45/4+D45/9)</f>
        <v>0.9960244072367902</v>
      </c>
      <c r="G45">
        <f>0.15+0.85*(C45/4+D45/9+H44/3+I44/2)</f>
        <v>1.0474932441004845</v>
      </c>
      <c r="H45">
        <f>0.15+0.85*(C45/4+D45/9+G45/4)</f>
        <v>0.79612037267575009</v>
      </c>
      <c r="I45">
        <f>0.15+0.85*(D45/9+G45/4)</f>
        <v>0.58446517661531494</v>
      </c>
      <c r="J45">
        <f>0.15+0.85*(D45/9)</f>
        <v>0.36187286224396198</v>
      </c>
      <c r="K45">
        <v>42</v>
      </c>
      <c r="L45" s="21"/>
      <c r="M45" s="21"/>
      <c r="N45" s="21"/>
      <c r="O45" s="21" t="s">
        <v>13</v>
      </c>
      <c r="P45" s="21"/>
      <c r="Q45" s="21"/>
      <c r="R45" s="21"/>
      <c r="S45" s="21"/>
      <c r="T45" s="21"/>
      <c r="U45" s="21"/>
    </row>
    <row r="46" spans="1:21" x14ac:dyDescent="0.25">
      <c r="A46">
        <f t="shared" ref="A46:A49" si="50">0.15+0.85*(B45/5+C45/4+D45/9+F45/4)</f>
        <v>0.99602438702044671</v>
      </c>
      <c r="B46">
        <f t="shared" ref="B46:B49" si="51">0.15+0.85*(A46/4+C45/4+D45/9+E45/2+F45/4)</f>
        <v>1.2402418789634921</v>
      </c>
      <c r="C46">
        <f t="shared" ref="C46:C49" si="52">0.15+0.85*(A46/4+B46/5+D45/9+F45/4)</f>
        <v>0.99602435044741844</v>
      </c>
      <c r="D46">
        <f t="shared" ref="D46:D49" si="53">0.15+0.85*(A46/4+B46/5+C46/4+E45/2+F45/4+G45/4+H45/3+I45/2+J45)</f>
        <v>2.2433595008179901</v>
      </c>
      <c r="E46">
        <f t="shared" ref="E46:E49" si="54">0.15+0.85*(B46/5+D46/9)</f>
        <v>0.57271396116771489</v>
      </c>
      <c r="F46">
        <f t="shared" ref="F46:F49" si="55">0.15+0.85*(A46/4+B46/5+C46/4+D46/9)</f>
        <v>0.9960243178796363</v>
      </c>
      <c r="G46">
        <f t="shared" ref="G46:G49" si="56">0.15+0.85*(C46/4+D46/9+H45/3+I45/2)</f>
        <v>1.0474931552003024</v>
      </c>
      <c r="H46">
        <f t="shared" ref="H46:H49" si="57">0.15+0.85*(C46/4+D46/9+G46/4)</f>
        <v>0.79612031169406194</v>
      </c>
      <c r="I46">
        <f t="shared" ref="I46:I49" si="58">0.15+0.85*(D46/9+G46/4)</f>
        <v>0.58446513722398552</v>
      </c>
      <c r="J46">
        <f t="shared" ref="J46:J49" si="59">0.15+0.85*(D46/9)</f>
        <v>0.36187284174392126</v>
      </c>
      <c r="K46">
        <v>43</v>
      </c>
      <c r="L46" s="21"/>
      <c r="M46" s="21"/>
      <c r="N46" s="21"/>
      <c r="O46" s="21" t="s">
        <v>14</v>
      </c>
      <c r="P46" s="21"/>
      <c r="Q46" s="21"/>
      <c r="R46" s="21"/>
      <c r="S46" s="21"/>
      <c r="T46" s="21"/>
      <c r="U46" s="21"/>
    </row>
    <row r="47" spans="1:21" x14ac:dyDescent="0.25">
      <c r="A47">
        <f t="shared" si="50"/>
        <v>0.99602430318721402</v>
      </c>
      <c r="B47">
        <f t="shared" si="51"/>
        <v>1.2402417816869822</v>
      </c>
      <c r="C47">
        <f t="shared" si="52"/>
        <v>0.99602427660741388</v>
      </c>
      <c r="D47">
        <f t="shared" si="53"/>
        <v>2.2433593430680889</v>
      </c>
      <c r="E47">
        <f t="shared" si="54"/>
        <v>0.57271392973210644</v>
      </c>
      <c r="F47">
        <f t="shared" si="55"/>
        <v>0.99602425293846497</v>
      </c>
      <c r="G47">
        <f t="shared" si="56"/>
        <v>1.0474930905912396</v>
      </c>
      <c r="H47">
        <f t="shared" si="57"/>
        <v>0.79612026737503339</v>
      </c>
      <c r="I47">
        <f t="shared" si="58"/>
        <v>0.58446510859595791</v>
      </c>
      <c r="J47">
        <f t="shared" si="59"/>
        <v>0.36187282684531952</v>
      </c>
      <c r="K47">
        <v>44</v>
      </c>
    </row>
    <row r="48" spans="1:21" x14ac:dyDescent="0.25">
      <c r="A48">
        <f t="shared" si="50"/>
        <v>0.99602424226060571</v>
      </c>
      <c r="B48">
        <f t="shared" si="51"/>
        <v>1.2402417109903425</v>
      </c>
      <c r="C48">
        <f t="shared" si="52"/>
        <v>0.99602422294348025</v>
      </c>
      <c r="D48">
        <f t="shared" si="53"/>
        <v>2.2433592284218302</v>
      </c>
      <c r="E48">
        <f t="shared" si="54"/>
        <v>0.57271390688597545</v>
      </c>
      <c r="F48">
        <f t="shared" si="55"/>
        <v>0.9960242057418438</v>
      </c>
      <c r="G48">
        <f t="shared" si="56"/>
        <v>1.0474930436359815</v>
      </c>
      <c r="H48">
        <f t="shared" si="57"/>
        <v>0.79612023516575292</v>
      </c>
      <c r="I48">
        <f t="shared" si="58"/>
        <v>0.5844650877902634</v>
      </c>
      <c r="J48">
        <f t="shared" si="59"/>
        <v>0.36187281601761728</v>
      </c>
      <c r="K48">
        <v>45</v>
      </c>
    </row>
    <row r="49" spans="1:22" x14ac:dyDescent="0.25">
      <c r="A49">
        <f t="shared" si="50"/>
        <v>0.99602419798160691</v>
      </c>
      <c r="B49">
        <f t="shared" si="51"/>
        <v>1.2402416596108796</v>
      </c>
      <c r="C49">
        <f t="shared" si="52"/>
        <v>0.99602418394270009</v>
      </c>
      <c r="D49">
        <f t="shared" si="53"/>
        <v>2.2433591451015591</v>
      </c>
      <c r="E49">
        <f t="shared" si="54"/>
        <v>0.57271389028233011</v>
      </c>
      <c r="F49">
        <f t="shared" si="55"/>
        <v>0.99602417144124533</v>
      </c>
      <c r="G49">
        <f t="shared" si="56"/>
        <v>1.0474930095107964</v>
      </c>
      <c r="H49">
        <f t="shared" si="57"/>
        <v>0.79612021175734859</v>
      </c>
      <c r="I49">
        <f t="shared" si="58"/>
        <v>0.58446507266952485</v>
      </c>
      <c r="J49">
        <f t="shared" si="59"/>
        <v>0.36187280814848055</v>
      </c>
      <c r="K49">
        <v>46</v>
      </c>
    </row>
    <row r="50" spans="1:22" x14ac:dyDescent="0.25">
      <c r="A50">
        <f>0.15+0.85*(B49/5+C49/4+D49/9+F49/4)</f>
        <v>0.9960241658014185</v>
      </c>
      <c r="B50">
        <f>0.15+0.85*(A50/4+C49/4+D49/9+E49/2+F49/4)</f>
        <v>1.2402416222703607</v>
      </c>
      <c r="C50">
        <f>0.15+0.85*(A50/4+B50/5+D49/9+F49/4)</f>
        <v>0.99602415559850799</v>
      </c>
      <c r="D50">
        <f>0.15+0.85*(A50/4+B50/5+C50/4+E49/2+F49/4+G49/4+H49/3+I49/2+J49)</f>
        <v>2.2433590845477505</v>
      </c>
      <c r="E50">
        <f>0.15+0.85*(B50/5+D50/9)</f>
        <v>0.57271387821547104</v>
      </c>
      <c r="F50">
        <f>0.15+0.85*(A50/4+B50/5+C50/4+D50/9)</f>
        <v>0.99602414651295546</v>
      </c>
      <c r="G50">
        <f>0.15+0.85*(C50/4+D50/9+H49/3+I49/2)</f>
        <v>1.0474929847099894</v>
      </c>
      <c r="H50">
        <f>0.15+0.85*(C50/4+D50/9+G50/4)</f>
        <v>0.79612019474506557</v>
      </c>
      <c r="I50">
        <f>0.15+0.85*(D50/9+G50/4)</f>
        <v>0.58446506168038248</v>
      </c>
      <c r="J50">
        <f>0.15+0.85*(D50/9)</f>
        <v>0.36187280242950975</v>
      </c>
      <c r="K50">
        <v>47</v>
      </c>
    </row>
    <row r="51" spans="1:22" x14ac:dyDescent="0.25">
      <c r="A51">
        <f t="shared" ref="A51" si="60">0.15+0.85*(B50/5+C50/4+D50/9+F50/4)</f>
        <v>0.99602414241415704</v>
      </c>
      <c r="B51">
        <f t="shared" ref="B51" si="61">0.15+0.85*(A51/4+C50/4+D50/9+E50/2+F50/4)</f>
        <v>1.2402415951327792</v>
      </c>
      <c r="C51">
        <f t="shared" ref="C51" si="62">0.15+0.85*(A51/4+B51/5+D50/9+F50/4)</f>
        <v>0.99602413499909359</v>
      </c>
      <c r="D51">
        <f t="shared" ref="D51" si="63">0.15+0.85*(A51/4+B51/5+C51/4+E50/2+F50/4+G50/4+H50/3+I50/2+J50)</f>
        <v>2.243359040539687</v>
      </c>
      <c r="E51">
        <f t="shared" ref="E51" si="64">0.15+0.85*(B51/5+D51/9)</f>
        <v>0.57271386944576508</v>
      </c>
      <c r="F51">
        <f t="shared" ref="F51" si="65">0.15+0.85*(A51/4+B51/5+C51/4+D51/9)</f>
        <v>0.9960241283960809</v>
      </c>
      <c r="G51">
        <f t="shared" ref="G51" si="66">0.15+0.85*(C51/4+D51/9+H50/3+I50/2)</f>
        <v>1.0474929666857644</v>
      </c>
      <c r="H51">
        <f t="shared" ref="H51" si="67">0.15+0.85*(C51/4+D51/9+G51/4)</f>
        <v>0.79612018238122495</v>
      </c>
      <c r="I51">
        <f t="shared" ref="I51" si="68">0.15+0.85*(D51/9+G51/4)</f>
        <v>0.58446505369391766</v>
      </c>
      <c r="J51">
        <f t="shared" ref="J51" si="69">0.15+0.85*(D51/9)</f>
        <v>0.36187279827319263</v>
      </c>
      <c r="K51">
        <v>48</v>
      </c>
    </row>
    <row r="53" spans="1:22" x14ac:dyDescent="0.25">
      <c r="M53">
        <v>0.99602414241415704</v>
      </c>
      <c r="N53">
        <v>1.2402415951327792</v>
      </c>
      <c r="O53">
        <v>0.99602413499909359</v>
      </c>
      <c r="P53">
        <v>2.243359040539687</v>
      </c>
      <c r="Q53">
        <v>0.57271386944576508</v>
      </c>
      <c r="R53">
        <v>0.9960241283960809</v>
      </c>
      <c r="S53">
        <v>1.0474929666857644</v>
      </c>
      <c r="T53">
        <v>0.79612018238122495</v>
      </c>
      <c r="U53">
        <v>0.58446505369391766</v>
      </c>
      <c r="V53">
        <v>0.36187279827319263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D82A-E912-40F6-802B-F2559D04EFAB}">
  <dimension ref="A1:R50"/>
  <sheetViews>
    <sheetView workbookViewId="0">
      <selection activeCell="F29" sqref="F29"/>
    </sheetView>
  </sheetViews>
  <sheetFormatPr defaultRowHeight="15" x14ac:dyDescent="0.25"/>
  <cols>
    <col min="13" max="13" width="17.140625" customWidth="1"/>
  </cols>
  <sheetData>
    <row r="1" spans="1:18" x14ac:dyDescent="0.25">
      <c r="A1" s="35" t="s">
        <v>40</v>
      </c>
      <c r="B1" s="36"/>
      <c r="C1" s="37"/>
    </row>
    <row r="2" spans="1:18" x14ac:dyDescent="0.25">
      <c r="A2" s="23" t="s">
        <v>41</v>
      </c>
      <c r="B2" s="38" t="s">
        <v>42</v>
      </c>
      <c r="C2" s="38"/>
      <c r="I2">
        <v>4</v>
      </c>
      <c r="J2">
        <v>5</v>
      </c>
      <c r="K2">
        <v>6</v>
      </c>
      <c r="L2">
        <v>9</v>
      </c>
      <c r="M2">
        <v>2</v>
      </c>
      <c r="N2">
        <v>4</v>
      </c>
      <c r="O2">
        <v>4</v>
      </c>
      <c r="P2">
        <v>3</v>
      </c>
      <c r="Q2">
        <v>2</v>
      </c>
      <c r="R2">
        <v>1</v>
      </c>
    </row>
    <row r="3" spans="1:18" x14ac:dyDescent="0.25">
      <c r="A3" s="23" t="s">
        <v>43</v>
      </c>
      <c r="B3" s="38" t="s">
        <v>44</v>
      </c>
      <c r="C3" s="38"/>
    </row>
    <row r="4" spans="1:18" x14ac:dyDescent="0.25">
      <c r="A4" s="23" t="s">
        <v>45</v>
      </c>
      <c r="B4" s="38" t="s">
        <v>46</v>
      </c>
      <c r="C4" s="38"/>
    </row>
    <row r="6" spans="1:18" ht="15.75" x14ac:dyDescent="0.25">
      <c r="B6" s="39" t="s">
        <v>47</v>
      </c>
      <c r="C6" s="39"/>
      <c r="D6" s="39"/>
      <c r="E6" s="39"/>
      <c r="F6" s="39"/>
      <c r="G6" s="39"/>
      <c r="H6" s="39"/>
      <c r="I6" s="39"/>
      <c r="J6" s="39"/>
      <c r="K6" s="39"/>
    </row>
    <row r="7" spans="1:18" x14ac:dyDescent="0.25">
      <c r="B7" s="24" t="s">
        <v>5</v>
      </c>
      <c r="C7" s="24" t="s">
        <v>6</v>
      </c>
      <c r="D7" s="24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  <c r="K7" s="24" t="s">
        <v>14</v>
      </c>
    </row>
    <row r="8" spans="1:18" x14ac:dyDescent="0.25">
      <c r="B8" s="1">
        <v>4</v>
      </c>
      <c r="C8" s="1">
        <v>5</v>
      </c>
      <c r="D8" s="1">
        <v>6</v>
      </c>
      <c r="E8" s="1">
        <v>9</v>
      </c>
      <c r="F8" s="1">
        <v>2</v>
      </c>
      <c r="G8" s="1">
        <v>4</v>
      </c>
      <c r="H8" s="1">
        <v>4</v>
      </c>
      <c r="I8" s="1">
        <v>3</v>
      </c>
      <c r="J8" s="1">
        <v>2</v>
      </c>
      <c r="K8" s="1">
        <v>1</v>
      </c>
    </row>
    <row r="10" spans="1:18" x14ac:dyDescent="0.25">
      <c r="A10" t="s">
        <v>48</v>
      </c>
      <c r="B10" s="24" t="s">
        <v>5</v>
      </c>
      <c r="C10" s="24" t="s">
        <v>6</v>
      </c>
      <c r="D10" s="24" t="s">
        <v>7</v>
      </c>
      <c r="E10" s="24" t="s">
        <v>8</v>
      </c>
      <c r="F10" s="24" t="s">
        <v>9</v>
      </c>
      <c r="G10" s="24" t="s">
        <v>10</v>
      </c>
      <c r="H10" s="24" t="s">
        <v>11</v>
      </c>
      <c r="I10" s="24" t="s">
        <v>12</v>
      </c>
      <c r="J10" s="24" t="s">
        <v>13</v>
      </c>
      <c r="K10" s="24" t="s">
        <v>14</v>
      </c>
      <c r="L10" s="25" t="s">
        <v>49</v>
      </c>
      <c r="M10" s="24" t="s">
        <v>50</v>
      </c>
    </row>
    <row r="11" spans="1:18" x14ac:dyDescent="0.25">
      <c r="A11" s="23" t="s">
        <v>41</v>
      </c>
      <c r="B11" s="20">
        <f t="shared" ref="B11:K11" si="0">ABS(B8-$L$11)</f>
        <v>1</v>
      </c>
      <c r="C11" s="20">
        <f t="shared" si="0"/>
        <v>0</v>
      </c>
      <c r="D11" s="20">
        <f t="shared" si="0"/>
        <v>1</v>
      </c>
      <c r="E11" s="20">
        <f t="shared" si="0"/>
        <v>4</v>
      </c>
      <c r="F11" s="20">
        <f t="shared" si="0"/>
        <v>3</v>
      </c>
      <c r="G11" s="20">
        <f t="shared" si="0"/>
        <v>1</v>
      </c>
      <c r="H11" s="20">
        <f t="shared" si="0"/>
        <v>1</v>
      </c>
      <c r="I11" s="20">
        <f t="shared" si="0"/>
        <v>2</v>
      </c>
      <c r="J11" s="20">
        <f t="shared" si="0"/>
        <v>3</v>
      </c>
      <c r="K11" s="20">
        <f t="shared" si="0"/>
        <v>4</v>
      </c>
      <c r="L11" s="25">
        <f>AVERAGE(B8:D8)</f>
        <v>5</v>
      </c>
      <c r="M11" s="24" t="s">
        <v>53</v>
      </c>
    </row>
    <row r="12" spans="1:18" x14ac:dyDescent="0.25">
      <c r="A12" s="23" t="s">
        <v>43</v>
      </c>
      <c r="B12" s="20">
        <f t="shared" ref="B12:K12" si="1">ABS(B8-$L$12)</f>
        <v>0.75</v>
      </c>
      <c r="C12" s="20">
        <f t="shared" si="1"/>
        <v>0.25</v>
      </c>
      <c r="D12" s="20">
        <f t="shared" si="1"/>
        <v>1.25</v>
      </c>
      <c r="E12" s="20">
        <f t="shared" si="1"/>
        <v>4.25</v>
      </c>
      <c r="F12" s="20">
        <f t="shared" si="1"/>
        <v>2.75</v>
      </c>
      <c r="G12" s="20">
        <f t="shared" si="1"/>
        <v>0.75</v>
      </c>
      <c r="H12" s="20">
        <f t="shared" si="1"/>
        <v>0.75</v>
      </c>
      <c r="I12" s="20">
        <f t="shared" si="1"/>
        <v>1.75</v>
      </c>
      <c r="J12" s="20">
        <f t="shared" si="1"/>
        <v>2.75</v>
      </c>
      <c r="K12" s="20">
        <f t="shared" si="1"/>
        <v>3.75</v>
      </c>
      <c r="L12" s="25">
        <f>AVERAGE(E8:H8)</f>
        <v>4.75</v>
      </c>
      <c r="M12" s="24" t="s">
        <v>54</v>
      </c>
    </row>
    <row r="13" spans="1:18" x14ac:dyDescent="0.25">
      <c r="A13" s="23" t="s">
        <v>45</v>
      </c>
      <c r="B13" s="20">
        <f t="shared" ref="B13:K13" si="2">ABS(B8-$L$13)</f>
        <v>2</v>
      </c>
      <c r="C13" s="20">
        <f t="shared" si="2"/>
        <v>3</v>
      </c>
      <c r="D13" s="20">
        <f t="shared" si="2"/>
        <v>4</v>
      </c>
      <c r="E13" s="20">
        <f t="shared" si="2"/>
        <v>7</v>
      </c>
      <c r="F13" s="20">
        <f t="shared" si="2"/>
        <v>0</v>
      </c>
      <c r="G13" s="20">
        <f t="shared" si="2"/>
        <v>2</v>
      </c>
      <c r="H13" s="20">
        <f t="shared" si="2"/>
        <v>2</v>
      </c>
      <c r="I13" s="20">
        <f t="shared" si="2"/>
        <v>1</v>
      </c>
      <c r="J13" s="20">
        <f t="shared" si="2"/>
        <v>0</v>
      </c>
      <c r="K13" s="20">
        <f t="shared" si="2"/>
        <v>1</v>
      </c>
      <c r="L13" s="25">
        <f>AVERAGE(I8:K8)</f>
        <v>2</v>
      </c>
      <c r="M13" s="24" t="s">
        <v>55</v>
      </c>
    </row>
    <row r="16" spans="1:18" x14ac:dyDescent="0.25">
      <c r="A16" t="s">
        <v>48</v>
      </c>
      <c r="B16" s="24" t="s">
        <v>5</v>
      </c>
      <c r="C16" s="24" t="s">
        <v>6</v>
      </c>
      <c r="D16" s="24" t="s">
        <v>7</v>
      </c>
      <c r="E16" s="24" t="s">
        <v>8</v>
      </c>
      <c r="F16" s="24" t="s">
        <v>9</v>
      </c>
      <c r="G16" s="24" t="s">
        <v>10</v>
      </c>
      <c r="H16" s="24" t="s">
        <v>11</v>
      </c>
      <c r="I16" s="24" t="s">
        <v>12</v>
      </c>
      <c r="J16" s="24" t="s">
        <v>13</v>
      </c>
      <c r="K16" s="24" t="s">
        <v>14</v>
      </c>
      <c r="L16" s="25" t="s">
        <v>49</v>
      </c>
      <c r="M16" s="24" t="s">
        <v>51</v>
      </c>
    </row>
    <row r="17" spans="1:13" x14ac:dyDescent="0.25">
      <c r="A17" s="23" t="s">
        <v>41</v>
      </c>
      <c r="B17" s="20">
        <f t="shared" ref="B17:K17" si="3">ABS(B$8-$L$17)</f>
        <v>2.666666666666667</v>
      </c>
      <c r="C17" s="20">
        <f t="shared" si="3"/>
        <v>1.666666666666667</v>
      </c>
      <c r="D17" s="20">
        <f t="shared" si="3"/>
        <v>0.66666666666666696</v>
      </c>
      <c r="E17" s="20">
        <f t="shared" si="3"/>
        <v>2.333333333333333</v>
      </c>
      <c r="F17" s="20">
        <f t="shared" si="3"/>
        <v>4.666666666666667</v>
      </c>
      <c r="G17" s="20">
        <f t="shared" si="3"/>
        <v>2.666666666666667</v>
      </c>
      <c r="H17" s="20">
        <f t="shared" si="3"/>
        <v>2.666666666666667</v>
      </c>
      <c r="I17" s="20">
        <f t="shared" si="3"/>
        <v>3.666666666666667</v>
      </c>
      <c r="J17" s="20">
        <f t="shared" si="3"/>
        <v>4.666666666666667</v>
      </c>
      <c r="K17" s="20">
        <f t="shared" si="3"/>
        <v>5.666666666666667</v>
      </c>
      <c r="L17" s="25">
        <f>AVERAGE(C8,D8,E8)</f>
        <v>6.666666666666667</v>
      </c>
      <c r="M17" s="24" t="s">
        <v>58</v>
      </c>
    </row>
    <row r="18" spans="1:13" x14ac:dyDescent="0.25">
      <c r="A18" s="23" t="s">
        <v>43</v>
      </c>
      <c r="B18" s="20">
        <f t="shared" ref="B18:K18" si="4">ABS(B$8-$L$18)</f>
        <v>0</v>
      </c>
      <c r="C18" s="20">
        <f t="shared" si="4"/>
        <v>1</v>
      </c>
      <c r="D18" s="20">
        <f t="shared" si="4"/>
        <v>2</v>
      </c>
      <c r="E18" s="20">
        <f t="shared" si="4"/>
        <v>5</v>
      </c>
      <c r="F18" s="20">
        <f t="shared" si="4"/>
        <v>2</v>
      </c>
      <c r="G18" s="20">
        <f t="shared" si="4"/>
        <v>0</v>
      </c>
      <c r="H18" s="20">
        <f t="shared" si="4"/>
        <v>0</v>
      </c>
      <c r="I18" s="20">
        <f t="shared" si="4"/>
        <v>1</v>
      </c>
      <c r="J18" s="20">
        <f t="shared" si="4"/>
        <v>2</v>
      </c>
      <c r="K18" s="20">
        <f t="shared" si="4"/>
        <v>3</v>
      </c>
      <c r="L18" s="25">
        <f>AVERAGE(B8,G8,H8)</f>
        <v>4</v>
      </c>
      <c r="M18" s="24" t="s">
        <v>59</v>
      </c>
    </row>
    <row r="19" spans="1:13" x14ac:dyDescent="0.25">
      <c r="A19" s="23" t="s">
        <v>45</v>
      </c>
      <c r="B19" s="20">
        <f t="shared" ref="B19:K19" si="5">ABS(B$8-$L$19)</f>
        <v>2</v>
      </c>
      <c r="C19" s="20">
        <f t="shared" si="5"/>
        <v>3</v>
      </c>
      <c r="D19" s="20">
        <f t="shared" si="5"/>
        <v>4</v>
      </c>
      <c r="E19" s="20">
        <f t="shared" si="5"/>
        <v>7</v>
      </c>
      <c r="F19" s="20">
        <f t="shared" si="5"/>
        <v>0</v>
      </c>
      <c r="G19" s="20">
        <f t="shared" si="5"/>
        <v>2</v>
      </c>
      <c r="H19" s="20">
        <f t="shared" si="5"/>
        <v>2</v>
      </c>
      <c r="I19" s="20">
        <f t="shared" si="5"/>
        <v>1</v>
      </c>
      <c r="J19" s="20">
        <f t="shared" si="5"/>
        <v>0</v>
      </c>
      <c r="K19" s="20">
        <f t="shared" si="5"/>
        <v>1</v>
      </c>
      <c r="L19" s="25">
        <f>AVERAGE(F8,I8:K8)</f>
        <v>2</v>
      </c>
      <c r="M19" s="24" t="s">
        <v>55</v>
      </c>
    </row>
    <row r="35" spans="1:13" ht="15.75" x14ac:dyDescent="0.25">
      <c r="B35" s="39" t="s">
        <v>52</v>
      </c>
      <c r="C35" s="39"/>
      <c r="D35" s="39"/>
      <c r="E35" s="39"/>
      <c r="F35" s="39"/>
      <c r="G35" s="39"/>
      <c r="H35" s="39"/>
      <c r="I35" s="39"/>
      <c r="J35" s="39"/>
      <c r="K35" s="39"/>
    </row>
    <row r="36" spans="1:13" x14ac:dyDescent="0.25">
      <c r="B36" s="24" t="s">
        <v>5</v>
      </c>
      <c r="C36" s="24" t="s">
        <v>6</v>
      </c>
      <c r="D36" s="24" t="s">
        <v>7</v>
      </c>
      <c r="E36" s="24" t="s">
        <v>8</v>
      </c>
      <c r="F36" s="24" t="s">
        <v>9</v>
      </c>
      <c r="G36" s="24" t="s">
        <v>10</v>
      </c>
      <c r="H36" s="24" t="s">
        <v>11</v>
      </c>
      <c r="I36" s="24" t="s">
        <v>12</v>
      </c>
      <c r="J36" s="24" t="s">
        <v>13</v>
      </c>
      <c r="K36" s="24" t="s">
        <v>14</v>
      </c>
    </row>
    <row r="37" spans="1:13" x14ac:dyDescent="0.25">
      <c r="B37" s="1">
        <v>0.99602414241415704</v>
      </c>
      <c r="C37" s="1">
        <v>1.2402415951327792</v>
      </c>
      <c r="D37" s="1">
        <v>0.99602413499909359</v>
      </c>
      <c r="E37" s="1">
        <v>2.243359040539687</v>
      </c>
      <c r="F37" s="1">
        <v>0.57271386944576508</v>
      </c>
      <c r="G37" s="1">
        <v>0.9960241283960809</v>
      </c>
      <c r="H37" s="1">
        <v>1.0474929666857644</v>
      </c>
      <c r="I37" s="1">
        <v>0.79612018238122495</v>
      </c>
      <c r="J37" s="1">
        <v>0.58446505369391766</v>
      </c>
      <c r="K37" s="1">
        <v>0.36187279827319263</v>
      </c>
    </row>
    <row r="39" spans="1:13" x14ac:dyDescent="0.25">
      <c r="A39" t="s">
        <v>48</v>
      </c>
      <c r="B39" s="24" t="s">
        <v>5</v>
      </c>
      <c r="C39" s="24" t="s">
        <v>6</v>
      </c>
      <c r="D39" s="24" t="s">
        <v>7</v>
      </c>
      <c r="E39" s="24" t="s">
        <v>8</v>
      </c>
      <c r="F39" s="24" t="s">
        <v>9</v>
      </c>
      <c r="G39" s="24" t="s">
        <v>10</v>
      </c>
      <c r="H39" s="24" t="s">
        <v>11</v>
      </c>
      <c r="I39" s="24" t="s">
        <v>12</v>
      </c>
      <c r="J39" s="24" t="s">
        <v>13</v>
      </c>
      <c r="K39" s="24" t="s">
        <v>14</v>
      </c>
      <c r="L39" s="25" t="s">
        <v>49</v>
      </c>
      <c r="M39" s="24" t="s">
        <v>50</v>
      </c>
    </row>
    <row r="40" spans="1:13" x14ac:dyDescent="0.25">
      <c r="A40" s="23" t="s">
        <v>41</v>
      </c>
      <c r="B40" s="20">
        <f t="shared" ref="B40:K40" si="6">ABS(B37-$L$40)</f>
        <v>8.1405815101186163E-2</v>
      </c>
      <c r="C40" s="20">
        <f t="shared" si="6"/>
        <v>0.162811637617436</v>
      </c>
      <c r="D40" s="20">
        <f t="shared" si="6"/>
        <v>8.1405822516249615E-2</v>
      </c>
      <c r="E40" s="20">
        <f t="shared" si="6"/>
        <v>1.1659290830243438</v>
      </c>
      <c r="F40" s="20">
        <f t="shared" si="6"/>
        <v>0.50471608806957813</v>
      </c>
      <c r="G40" s="20">
        <f t="shared" si="6"/>
        <v>8.1405829119262307E-2</v>
      </c>
      <c r="H40" s="20">
        <f t="shared" si="6"/>
        <v>2.9936990829578791E-2</v>
      </c>
      <c r="I40" s="20">
        <f t="shared" si="6"/>
        <v>0.28130977513411826</v>
      </c>
      <c r="J40" s="20">
        <f t="shared" si="6"/>
        <v>0.49296490382142555</v>
      </c>
      <c r="K40" s="20">
        <f t="shared" si="6"/>
        <v>0.71555715924215058</v>
      </c>
      <c r="L40" s="25">
        <f>AVERAGE(B37:D37)</f>
        <v>1.0774299575153432</v>
      </c>
      <c r="M40" s="24" t="s">
        <v>57</v>
      </c>
    </row>
    <row r="41" spans="1:13" x14ac:dyDescent="0.25">
      <c r="A41" s="23" t="s">
        <v>43</v>
      </c>
      <c r="B41" s="20">
        <f t="shared" ref="B41:K41" si="7">ABS(B37-$L$41)</f>
        <v>0.21887335885266734</v>
      </c>
      <c r="C41" s="20">
        <f t="shared" si="7"/>
        <v>2.534409386595482E-2</v>
      </c>
      <c r="D41" s="20">
        <f t="shared" si="7"/>
        <v>0.2188733662677308</v>
      </c>
      <c r="E41" s="20">
        <f t="shared" si="7"/>
        <v>1.0284615392728627</v>
      </c>
      <c r="F41" s="20">
        <f t="shared" si="7"/>
        <v>0.64218363182105931</v>
      </c>
      <c r="G41" s="20">
        <f t="shared" si="7"/>
        <v>0.21887337287074349</v>
      </c>
      <c r="H41" s="20">
        <f t="shared" si="7"/>
        <v>0.16740453458105997</v>
      </c>
      <c r="I41" s="20">
        <f t="shared" si="7"/>
        <v>0.41877731888559944</v>
      </c>
      <c r="J41" s="20">
        <f t="shared" si="7"/>
        <v>0.63043244757290673</v>
      </c>
      <c r="K41" s="20">
        <f t="shared" si="7"/>
        <v>0.85302470299363176</v>
      </c>
      <c r="L41" s="25">
        <f>AVERAGE(E37:H37)</f>
        <v>1.2148975012668244</v>
      </c>
      <c r="M41" s="24" t="s">
        <v>56</v>
      </c>
    </row>
    <row r="42" spans="1:13" x14ac:dyDescent="0.25">
      <c r="A42" s="23" t="s">
        <v>45</v>
      </c>
      <c r="B42" s="20">
        <f t="shared" ref="B42:K42" si="8">ABS(B37-$L$42)</f>
        <v>0.41520479763137863</v>
      </c>
      <c r="C42" s="20">
        <f t="shared" si="8"/>
        <v>0.65942225035000079</v>
      </c>
      <c r="D42" s="20">
        <f t="shared" si="8"/>
        <v>0.41520479021631518</v>
      </c>
      <c r="E42" s="20">
        <f t="shared" si="8"/>
        <v>1.6625396957569087</v>
      </c>
      <c r="F42" s="20">
        <f t="shared" si="8"/>
        <v>8.1054753370133348E-3</v>
      </c>
      <c r="G42" s="20">
        <f t="shared" si="8"/>
        <v>0.41520478361330249</v>
      </c>
      <c r="H42" s="20">
        <f t="shared" si="8"/>
        <v>0.466673621902986</v>
      </c>
      <c r="I42" s="20">
        <f t="shared" si="8"/>
        <v>0.21530083759844654</v>
      </c>
      <c r="J42" s="20">
        <f t="shared" si="8"/>
        <v>3.6457089111392449E-3</v>
      </c>
      <c r="K42" s="20">
        <f t="shared" si="8"/>
        <v>0.21894654650958578</v>
      </c>
      <c r="L42" s="25">
        <f>AVERAGE(I37:K37)</f>
        <v>0.58081934478277841</v>
      </c>
      <c r="M42" s="24" t="s">
        <v>55</v>
      </c>
    </row>
    <row r="45" spans="1:13" x14ac:dyDescent="0.25">
      <c r="A45" t="s">
        <v>48</v>
      </c>
      <c r="B45" s="24" t="s">
        <v>5</v>
      </c>
      <c r="C45" s="24" t="s">
        <v>6</v>
      </c>
      <c r="D45" s="24" t="s">
        <v>7</v>
      </c>
      <c r="E45" s="24" t="s">
        <v>8</v>
      </c>
      <c r="F45" s="24" t="s">
        <v>9</v>
      </c>
      <c r="G45" s="24" t="s">
        <v>10</v>
      </c>
      <c r="H45" s="24" t="s">
        <v>11</v>
      </c>
      <c r="I45" s="24" t="s">
        <v>12</v>
      </c>
      <c r="J45" s="24" t="s">
        <v>13</v>
      </c>
      <c r="K45" s="24" t="s">
        <v>14</v>
      </c>
      <c r="L45" s="25" t="s">
        <v>49</v>
      </c>
      <c r="M45" s="24" t="s">
        <v>51</v>
      </c>
    </row>
    <row r="46" spans="1:13" x14ac:dyDescent="0.25">
      <c r="A46" s="23" t="s">
        <v>41</v>
      </c>
      <c r="B46" s="20">
        <f t="shared" ref="B46:K46" si="9">ABS(B$37-$L$46)</f>
        <v>1.2867200709616999E-2</v>
      </c>
      <c r="C46" s="20">
        <f t="shared" si="9"/>
        <v>0.23135025200900516</v>
      </c>
      <c r="D46" s="20">
        <f t="shared" si="9"/>
        <v>1.2867208124680451E-2</v>
      </c>
      <c r="E46" s="20">
        <f t="shared" si="9"/>
        <v>1.234467697415913</v>
      </c>
      <c r="F46" s="20">
        <f t="shared" si="9"/>
        <v>0.43617747367800896</v>
      </c>
      <c r="G46" s="20">
        <f t="shared" si="9"/>
        <v>1.2867214727693144E-2</v>
      </c>
      <c r="H46" s="20">
        <f t="shared" si="9"/>
        <v>3.8601623561990372E-2</v>
      </c>
      <c r="I46" s="20">
        <f t="shared" si="9"/>
        <v>0.21277116074254909</v>
      </c>
      <c r="J46" s="20">
        <f t="shared" si="9"/>
        <v>0.42442628942985638</v>
      </c>
      <c r="K46" s="20">
        <f t="shared" si="9"/>
        <v>0.64701854485058141</v>
      </c>
      <c r="L46" s="25">
        <f>AVERAGE(B37,D37,G37,H37)</f>
        <v>1.008891343123774</v>
      </c>
      <c r="M46" s="24" t="s">
        <v>60</v>
      </c>
    </row>
    <row r="47" spans="1:13" x14ac:dyDescent="0.25">
      <c r="A47" s="23" t="s">
        <v>43</v>
      </c>
      <c r="B47" s="20">
        <f t="shared" ref="B47:K47" si="10">ABS(B$37-$L$47)</f>
        <v>0.74577617542207608</v>
      </c>
      <c r="C47" s="20">
        <f t="shared" si="10"/>
        <v>0.50155872270345392</v>
      </c>
      <c r="D47" s="20">
        <f t="shared" si="10"/>
        <v>0.74577618283713953</v>
      </c>
      <c r="E47" s="20">
        <f t="shared" si="10"/>
        <v>0.50155872270345392</v>
      </c>
      <c r="F47" s="20">
        <f t="shared" si="10"/>
        <v>1.1690864483904679</v>
      </c>
      <c r="G47" s="20">
        <f t="shared" si="10"/>
        <v>0.74577618944015223</v>
      </c>
      <c r="H47" s="20">
        <f t="shared" si="10"/>
        <v>0.69430735115046871</v>
      </c>
      <c r="I47" s="20">
        <f t="shared" si="10"/>
        <v>0.94568013545500818</v>
      </c>
      <c r="J47" s="20">
        <f t="shared" si="10"/>
        <v>1.1573352641423154</v>
      </c>
      <c r="K47" s="20">
        <f t="shared" si="10"/>
        <v>1.3799275195630405</v>
      </c>
      <c r="L47" s="25">
        <f>AVERAGE(C37,E37)</f>
        <v>1.7418003178362331</v>
      </c>
      <c r="M47" s="24" t="s">
        <v>8</v>
      </c>
    </row>
    <row r="48" spans="1:13" x14ac:dyDescent="0.25">
      <c r="A48" s="23" t="s">
        <v>45</v>
      </c>
      <c r="B48" s="20">
        <f t="shared" ref="B48:K48" si="11">ABS(B$37-$L$48)</f>
        <v>0.41723116646563196</v>
      </c>
      <c r="C48" s="20">
        <f t="shared" si="11"/>
        <v>0.66144861918425413</v>
      </c>
      <c r="D48" s="20">
        <f t="shared" si="11"/>
        <v>0.41723115905056851</v>
      </c>
      <c r="E48" s="20">
        <f t="shared" si="11"/>
        <v>1.664566064591162</v>
      </c>
      <c r="F48" s="20">
        <f t="shared" si="11"/>
        <v>6.0791065027600011E-3</v>
      </c>
      <c r="G48" s="20">
        <f t="shared" si="11"/>
        <v>0.41723115244755582</v>
      </c>
      <c r="H48" s="20">
        <f t="shared" si="11"/>
        <v>0.46869999073723934</v>
      </c>
      <c r="I48" s="20">
        <f t="shared" si="11"/>
        <v>0.21732720643269987</v>
      </c>
      <c r="J48" s="20">
        <f t="shared" si="11"/>
        <v>5.6720777453925786E-3</v>
      </c>
      <c r="K48" s="20">
        <f t="shared" si="11"/>
        <v>0.21692017767533245</v>
      </c>
      <c r="L48" s="25">
        <f>AVERAGE(F37,I37:K37)</f>
        <v>0.57879297594852508</v>
      </c>
      <c r="M48" s="24" t="s">
        <v>61</v>
      </c>
    </row>
    <row r="49" spans="2:11" x14ac:dyDescent="0.25">
      <c r="B49">
        <f>MIN(B46:B48)</f>
        <v>1.2867200709616999E-2</v>
      </c>
      <c r="C49">
        <f t="shared" ref="C49:K49" si="12">MIN(C46:C48)</f>
        <v>0.23135025200900516</v>
      </c>
      <c r="D49">
        <f t="shared" si="12"/>
        <v>1.2867208124680451E-2</v>
      </c>
      <c r="E49">
        <f t="shared" si="12"/>
        <v>0.50155872270345392</v>
      </c>
      <c r="F49">
        <f t="shared" si="12"/>
        <v>6.0791065027600011E-3</v>
      </c>
      <c r="G49">
        <f t="shared" si="12"/>
        <v>1.2867214727693144E-2</v>
      </c>
      <c r="H49">
        <f t="shared" si="12"/>
        <v>3.8601623561990372E-2</v>
      </c>
      <c r="I49">
        <f t="shared" si="12"/>
        <v>0.21277116074254909</v>
      </c>
      <c r="J49">
        <f t="shared" si="12"/>
        <v>5.6720777453925786E-3</v>
      </c>
      <c r="K49">
        <f t="shared" si="12"/>
        <v>0.21692017767533245</v>
      </c>
    </row>
    <row r="50" spans="2:11" x14ac:dyDescent="0.25">
      <c r="B50">
        <v>1</v>
      </c>
      <c r="C50">
        <v>1</v>
      </c>
      <c r="D50">
        <v>1</v>
      </c>
      <c r="E50">
        <v>2</v>
      </c>
      <c r="F50">
        <v>3</v>
      </c>
      <c r="G50">
        <v>1</v>
      </c>
      <c r="H50">
        <v>1</v>
      </c>
      <c r="I50">
        <v>1</v>
      </c>
      <c r="J50">
        <v>3</v>
      </c>
      <c r="K50">
        <v>3</v>
      </c>
    </row>
  </sheetData>
  <mergeCells count="6">
    <mergeCell ref="B35:K35"/>
    <mergeCell ref="A1:C1"/>
    <mergeCell ref="B2:C2"/>
    <mergeCell ref="B3:C3"/>
    <mergeCell ref="B4:C4"/>
    <mergeCell ref="B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1A80-6EB5-45AC-9068-1652012F550C}">
  <dimension ref="A1:M46"/>
  <sheetViews>
    <sheetView topLeftCell="A12" workbookViewId="0">
      <selection activeCell="M26" sqref="M26"/>
    </sheetView>
  </sheetViews>
  <sheetFormatPr defaultRowHeight="15" x14ac:dyDescent="0.25"/>
  <cols>
    <col min="13" max="13" width="26.28515625" customWidth="1"/>
  </cols>
  <sheetData>
    <row r="1" spans="1:13" ht="15.75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M1" s="8" t="s">
        <v>131</v>
      </c>
    </row>
    <row r="2" spans="1:13" x14ac:dyDescent="0.25">
      <c r="A2" t="s">
        <v>76</v>
      </c>
      <c r="B2">
        <v>1.5</v>
      </c>
      <c r="C2">
        <v>1</v>
      </c>
      <c r="F2">
        <v>0.5</v>
      </c>
      <c r="M2">
        <f>SUM(B2:K2)</f>
        <v>3</v>
      </c>
    </row>
    <row r="3" spans="1:13" x14ac:dyDescent="0.25">
      <c r="A3" t="s">
        <v>77</v>
      </c>
      <c r="B3">
        <v>2</v>
      </c>
      <c r="D3">
        <v>1</v>
      </c>
      <c r="H3">
        <v>0.5</v>
      </c>
      <c r="I3">
        <v>0.5</v>
      </c>
      <c r="M3">
        <f>SUM(B3:K3)</f>
        <v>4</v>
      </c>
    </row>
    <row r="4" spans="1:13" x14ac:dyDescent="0.25">
      <c r="A4" t="s">
        <v>78</v>
      </c>
      <c r="B4">
        <v>4.5</v>
      </c>
      <c r="E4">
        <v>1</v>
      </c>
      <c r="F4">
        <v>0.5</v>
      </c>
      <c r="H4">
        <v>0.5</v>
      </c>
      <c r="I4">
        <v>0.5</v>
      </c>
      <c r="J4">
        <v>1</v>
      </c>
      <c r="K4">
        <v>1</v>
      </c>
      <c r="M4">
        <f>SUM(B4:K4)</f>
        <v>9</v>
      </c>
    </row>
    <row r="5" spans="1:13" x14ac:dyDescent="0.25">
      <c r="A5" t="s">
        <v>79</v>
      </c>
      <c r="M5">
        <f>SUM(B5:K5)</f>
        <v>0</v>
      </c>
    </row>
    <row r="6" spans="1:13" x14ac:dyDescent="0.25">
      <c r="A6" t="s">
        <v>80</v>
      </c>
      <c r="B6">
        <v>1</v>
      </c>
      <c r="G6">
        <v>1</v>
      </c>
      <c r="M6">
        <f>SUM(B6:K6)</f>
        <v>2</v>
      </c>
    </row>
    <row r="7" spans="1:13" x14ac:dyDescent="0.25">
      <c r="A7" t="s">
        <v>81</v>
      </c>
      <c r="M7">
        <f>SUM(B7:K7)</f>
        <v>0</v>
      </c>
    </row>
    <row r="8" spans="1:13" x14ac:dyDescent="0.25">
      <c r="A8" t="s">
        <v>82</v>
      </c>
      <c r="M8">
        <f>SUM(B8:K8)</f>
        <v>0</v>
      </c>
    </row>
    <row r="9" spans="1:13" x14ac:dyDescent="0.25">
      <c r="A9" t="s">
        <v>83</v>
      </c>
      <c r="M9">
        <f>SUM(B9:K9)</f>
        <v>0</v>
      </c>
    </row>
    <row r="10" spans="1:13" x14ac:dyDescent="0.25">
      <c r="A10" t="s">
        <v>84</v>
      </c>
      <c r="M10">
        <f>SUM(B10:K10)</f>
        <v>0</v>
      </c>
    </row>
    <row r="11" spans="1:13" x14ac:dyDescent="0.25">
      <c r="A11" t="s">
        <v>85</v>
      </c>
      <c r="C11">
        <v>2</v>
      </c>
      <c r="D11">
        <v>1.5</v>
      </c>
      <c r="F11">
        <v>0.5</v>
      </c>
      <c r="H11">
        <v>0.5</v>
      </c>
      <c r="I11">
        <v>0.5</v>
      </c>
      <c r="M11">
        <f>SUM(B11:K11)</f>
        <v>5</v>
      </c>
    </row>
    <row r="12" spans="1:13" x14ac:dyDescent="0.25">
      <c r="A12" t="s">
        <v>86</v>
      </c>
      <c r="C12">
        <v>4</v>
      </c>
      <c r="E12">
        <v>1</v>
      </c>
      <c r="H12">
        <v>0.5</v>
      </c>
      <c r="I12">
        <v>0.5</v>
      </c>
      <c r="J12">
        <v>1</v>
      </c>
      <c r="K12">
        <v>1</v>
      </c>
      <c r="M12">
        <f>SUM(B12:K12)</f>
        <v>8</v>
      </c>
    </row>
    <row r="13" spans="1:13" x14ac:dyDescent="0.25">
      <c r="A13" t="s">
        <v>87</v>
      </c>
      <c r="B13">
        <v>0.5</v>
      </c>
      <c r="C13">
        <v>1</v>
      </c>
      <c r="D13">
        <v>0.5</v>
      </c>
      <c r="F13">
        <v>2.5</v>
      </c>
      <c r="G13">
        <v>0.5</v>
      </c>
      <c r="M13">
        <f>SUM(B13:K13)</f>
        <v>5</v>
      </c>
    </row>
    <row r="14" spans="1:13" x14ac:dyDescent="0.25">
      <c r="A14" t="s">
        <v>88</v>
      </c>
      <c r="C14">
        <v>1</v>
      </c>
      <c r="F14">
        <v>0.5</v>
      </c>
      <c r="G14">
        <v>1.5</v>
      </c>
      <c r="M14">
        <f>SUM(B14:K14)</f>
        <v>3</v>
      </c>
    </row>
    <row r="15" spans="1:13" x14ac:dyDescent="0.25">
      <c r="A15" t="s">
        <v>89</v>
      </c>
      <c r="M15">
        <f>SUM(B15:K15)</f>
        <v>0</v>
      </c>
    </row>
    <row r="16" spans="1:13" x14ac:dyDescent="0.25">
      <c r="A16" t="s">
        <v>90</v>
      </c>
      <c r="M16">
        <f>SUM(B16:K16)</f>
        <v>0</v>
      </c>
    </row>
    <row r="17" spans="1:13" x14ac:dyDescent="0.25">
      <c r="A17" t="s">
        <v>91</v>
      </c>
      <c r="M17">
        <f>SUM(B17:K17)</f>
        <v>0</v>
      </c>
    </row>
    <row r="18" spans="1:13" x14ac:dyDescent="0.25">
      <c r="A18" t="s">
        <v>92</v>
      </c>
      <c r="M18">
        <f>SUM(B18:K18)</f>
        <v>0</v>
      </c>
    </row>
    <row r="19" spans="1:13" x14ac:dyDescent="0.25">
      <c r="A19" t="s">
        <v>93</v>
      </c>
      <c r="D19">
        <v>3</v>
      </c>
      <c r="E19">
        <v>1</v>
      </c>
      <c r="F19">
        <v>0.5</v>
      </c>
      <c r="J19">
        <v>0.5</v>
      </c>
      <c r="K19">
        <v>1</v>
      </c>
      <c r="M19">
        <f>SUM(B19:K19)</f>
        <v>6</v>
      </c>
    </row>
    <row r="20" spans="1:13" x14ac:dyDescent="0.25">
      <c r="A20" t="s">
        <v>94</v>
      </c>
      <c r="M20">
        <f>SUM(B20:K20)</f>
        <v>0</v>
      </c>
    </row>
    <row r="21" spans="1:13" x14ac:dyDescent="0.25">
      <c r="A21" t="s">
        <v>95</v>
      </c>
      <c r="D21">
        <v>1</v>
      </c>
      <c r="G21">
        <v>2</v>
      </c>
      <c r="I21">
        <v>0.5</v>
      </c>
      <c r="M21">
        <f>SUM(B21:K21)</f>
        <v>3.5</v>
      </c>
    </row>
    <row r="22" spans="1:13" x14ac:dyDescent="0.25">
      <c r="A22" t="s">
        <v>96</v>
      </c>
      <c r="B22">
        <v>0.5</v>
      </c>
      <c r="C22">
        <v>0.5</v>
      </c>
      <c r="D22">
        <v>1.5</v>
      </c>
      <c r="G22">
        <v>0.5</v>
      </c>
      <c r="H22">
        <v>2.5</v>
      </c>
      <c r="J22">
        <v>0.5</v>
      </c>
      <c r="M22">
        <f>SUM(B22:K22)</f>
        <v>6</v>
      </c>
    </row>
    <row r="23" spans="1:13" x14ac:dyDescent="0.25">
      <c r="A23" t="s">
        <v>97</v>
      </c>
      <c r="B23">
        <v>0.5</v>
      </c>
      <c r="C23">
        <v>0.5</v>
      </c>
      <c r="D23">
        <v>1</v>
      </c>
      <c r="G23">
        <v>0.5</v>
      </c>
      <c r="I23">
        <v>2.5</v>
      </c>
      <c r="M23">
        <f>SUM(B23:K23)</f>
        <v>5</v>
      </c>
    </row>
    <row r="24" spans="1:13" x14ac:dyDescent="0.25">
      <c r="A24" t="s">
        <v>98</v>
      </c>
      <c r="M24">
        <f>SUM(B24:K24)</f>
        <v>0</v>
      </c>
    </row>
    <row r="25" spans="1:13" x14ac:dyDescent="0.25">
      <c r="A25" t="s">
        <v>99</v>
      </c>
      <c r="M25">
        <f>SUM(B25:K25)</f>
        <v>0</v>
      </c>
    </row>
    <row r="26" spans="1:13" x14ac:dyDescent="0.25">
      <c r="A26" t="s">
        <v>100</v>
      </c>
      <c r="B26">
        <v>0.5</v>
      </c>
      <c r="D26">
        <v>0.5</v>
      </c>
      <c r="E26">
        <v>1</v>
      </c>
      <c r="F26">
        <v>6.5</v>
      </c>
      <c r="G26">
        <v>0.5</v>
      </c>
      <c r="H26">
        <v>1</v>
      </c>
      <c r="I26">
        <v>1</v>
      </c>
      <c r="J26">
        <v>1</v>
      </c>
      <c r="K26">
        <v>1</v>
      </c>
      <c r="M26">
        <f>SUM(B26:K26)</f>
        <v>13</v>
      </c>
    </row>
    <row r="27" spans="1:13" x14ac:dyDescent="0.25">
      <c r="A27" t="s">
        <v>101</v>
      </c>
      <c r="E27">
        <v>1</v>
      </c>
      <c r="F27">
        <v>0.5</v>
      </c>
      <c r="G27">
        <v>4.5</v>
      </c>
      <c r="H27">
        <v>0.5</v>
      </c>
      <c r="I27">
        <v>0.5</v>
      </c>
      <c r="J27">
        <v>1</v>
      </c>
      <c r="K27">
        <v>1</v>
      </c>
      <c r="M27">
        <f>SUM(B27:K27)</f>
        <v>9</v>
      </c>
    </row>
    <row r="28" spans="1:13" x14ac:dyDescent="0.25">
      <c r="A28" t="s">
        <v>102</v>
      </c>
      <c r="B28">
        <v>0.5</v>
      </c>
      <c r="C28">
        <v>0.5</v>
      </c>
      <c r="E28">
        <v>1</v>
      </c>
      <c r="F28">
        <v>1</v>
      </c>
      <c r="G28">
        <v>0.5</v>
      </c>
      <c r="H28">
        <v>4.5</v>
      </c>
      <c r="K28">
        <v>1</v>
      </c>
      <c r="M28">
        <f>SUM(B28:K28)</f>
        <v>9</v>
      </c>
    </row>
    <row r="29" spans="1:13" x14ac:dyDescent="0.25">
      <c r="A29" t="s">
        <v>103</v>
      </c>
      <c r="B29">
        <v>0.5</v>
      </c>
      <c r="C29">
        <v>0.5</v>
      </c>
      <c r="E29">
        <v>1</v>
      </c>
      <c r="F29">
        <v>1</v>
      </c>
      <c r="G29">
        <v>0.5</v>
      </c>
      <c r="I29">
        <v>5</v>
      </c>
      <c r="J29">
        <v>0.5</v>
      </c>
      <c r="K29">
        <v>1</v>
      </c>
      <c r="M29">
        <f>SUM(B29:K29)</f>
        <v>10</v>
      </c>
    </row>
    <row r="30" spans="1:13" x14ac:dyDescent="0.25">
      <c r="A30" t="s">
        <v>104</v>
      </c>
      <c r="B30">
        <v>1</v>
      </c>
      <c r="C30">
        <v>1</v>
      </c>
      <c r="D30">
        <v>0.5</v>
      </c>
      <c r="E30">
        <v>1</v>
      </c>
      <c r="F30">
        <v>1</v>
      </c>
      <c r="G30">
        <v>1</v>
      </c>
      <c r="I30">
        <v>0.5</v>
      </c>
      <c r="J30">
        <v>7</v>
      </c>
      <c r="K30">
        <v>1</v>
      </c>
      <c r="M30">
        <f>SUM(B30:K30)</f>
        <v>14</v>
      </c>
    </row>
    <row r="31" spans="1:13" x14ac:dyDescent="0.25">
      <c r="A31" t="s">
        <v>105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9</v>
      </c>
      <c r="M31">
        <f>SUM(B31:K31)</f>
        <v>18</v>
      </c>
    </row>
    <row r="32" spans="1:13" x14ac:dyDescent="0.25">
      <c r="A32" t="s">
        <v>106</v>
      </c>
      <c r="M32">
        <f>SUM(B32:K32)</f>
        <v>0</v>
      </c>
    </row>
    <row r="33" spans="1:13" x14ac:dyDescent="0.25">
      <c r="A33" t="s">
        <v>107</v>
      </c>
      <c r="M33">
        <f>SUM(B33:K33)</f>
        <v>0</v>
      </c>
    </row>
    <row r="34" spans="1:13" x14ac:dyDescent="0.25">
      <c r="A34" t="s">
        <v>108</v>
      </c>
      <c r="M34">
        <f>SUM(B34:K34)</f>
        <v>0</v>
      </c>
    </row>
    <row r="35" spans="1:13" x14ac:dyDescent="0.25">
      <c r="A35" t="s">
        <v>109</v>
      </c>
      <c r="M35">
        <f>SUM(B35:K35)</f>
        <v>0</v>
      </c>
    </row>
    <row r="36" spans="1:13" x14ac:dyDescent="0.25">
      <c r="A36" t="s">
        <v>110</v>
      </c>
      <c r="M36">
        <f>SUM(B36:K36)</f>
        <v>0</v>
      </c>
    </row>
    <row r="37" spans="1:13" x14ac:dyDescent="0.25">
      <c r="A37" t="s">
        <v>111</v>
      </c>
      <c r="M37">
        <f>SUM(B37:K37)</f>
        <v>0</v>
      </c>
    </row>
    <row r="38" spans="1:13" x14ac:dyDescent="0.25">
      <c r="A38" t="s">
        <v>112</v>
      </c>
      <c r="M38">
        <f>SUM(B38:K38)</f>
        <v>0</v>
      </c>
    </row>
    <row r="39" spans="1:13" x14ac:dyDescent="0.25">
      <c r="A39" t="s">
        <v>113</v>
      </c>
      <c r="M39">
        <f>SUM(B39:K39)</f>
        <v>0</v>
      </c>
    </row>
    <row r="40" spans="1:13" x14ac:dyDescent="0.25">
      <c r="A40" t="s">
        <v>114</v>
      </c>
      <c r="M40">
        <f>SUM(B40:K40)</f>
        <v>0</v>
      </c>
    </row>
    <row r="41" spans="1:13" x14ac:dyDescent="0.25">
      <c r="A41" t="s">
        <v>115</v>
      </c>
      <c r="H41">
        <v>1</v>
      </c>
      <c r="I41">
        <v>1.5</v>
      </c>
      <c r="J41">
        <v>0.5</v>
      </c>
      <c r="M41">
        <f>SUM(B41:K41)</f>
        <v>3</v>
      </c>
    </row>
    <row r="42" spans="1:13" x14ac:dyDescent="0.25">
      <c r="A42" t="s">
        <v>116</v>
      </c>
      <c r="D42">
        <v>0.5</v>
      </c>
      <c r="H42">
        <v>1</v>
      </c>
      <c r="I42">
        <v>0.5</v>
      </c>
      <c r="J42">
        <v>2</v>
      </c>
      <c r="M42">
        <f>SUM(B42:K42)</f>
        <v>4</v>
      </c>
    </row>
    <row r="43" spans="1:13" x14ac:dyDescent="0.25">
      <c r="A43" t="s">
        <v>117</v>
      </c>
      <c r="M43">
        <f>SUM(B43:K43)</f>
        <v>0</v>
      </c>
    </row>
    <row r="44" spans="1:13" x14ac:dyDescent="0.25">
      <c r="A44" t="s">
        <v>118</v>
      </c>
      <c r="M44">
        <f>SUM(B44:K44)</f>
        <v>0</v>
      </c>
    </row>
    <row r="45" spans="1:13" x14ac:dyDescent="0.25">
      <c r="A45" t="s">
        <v>119</v>
      </c>
      <c r="M45">
        <f>SUM(B45:K45)</f>
        <v>0</v>
      </c>
    </row>
    <row r="46" spans="1:13" x14ac:dyDescent="0.25">
      <c r="A46" t="s">
        <v>120</v>
      </c>
      <c r="M46">
        <f>SUM(B46:K46)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2" ma:contentTypeDescription="Tạo tài liệu mới." ma:contentTypeScope="" ma:versionID="53dcacc8336a4cecd67b1a2d41458e6d">
  <xsd:schema xmlns:xsd="http://www.w3.org/2001/XMLSchema" xmlns:xs="http://www.w3.org/2001/XMLSchema" xmlns:p="http://schemas.microsoft.com/office/2006/metadata/properties" xmlns:ns3="32a3f031-5e38-462b-b0c0-9200614458f0" xmlns:ns4="a069508f-c851-4346-9bc8-e3754af750ae" targetNamespace="http://schemas.microsoft.com/office/2006/metadata/properties" ma:root="true" ma:fieldsID="fe3e273b66f470a7c085fee849dc7f58" ns3:_="" ns4:_="">
    <xsd:import namespace="32a3f031-5e38-462b-b0c0-9200614458f0"/>
    <xsd:import namespace="a069508f-c851-4346-9bc8-e3754af75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43856-F4F3-4DB2-8312-1EF22E4D7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1A321D-6A2B-4068-B961-09050FAD10EB}">
  <ds:schemaRefs>
    <ds:schemaRef ds:uri="http://www.w3.org/XML/1998/namespace"/>
    <ds:schemaRef ds:uri="http://purl.org/dc/elements/1.1/"/>
    <ds:schemaRef ds:uri="32a3f031-5e38-462b-b0c0-9200614458f0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069508f-c851-4346-9bc8-e3754af750ae"/>
  </ds:schemaRefs>
</ds:datastoreItem>
</file>

<file path=customXml/itemProps3.xml><?xml version="1.0" encoding="utf-8"?>
<ds:datastoreItem xmlns:ds="http://schemas.openxmlformats.org/officeDocument/2006/customXml" ds:itemID="{395AFD88-EAFB-4248-AF67-3990F3BAA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f031-5e38-462b-b0c0-9200614458f0"/>
    <ds:schemaRef ds:uri="a069508f-c851-4346-9bc8-e3754af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Eigen</vt:lpstr>
      <vt:lpstr>Closeness</vt:lpstr>
      <vt:lpstr>Betweeness</vt:lpstr>
      <vt:lpstr>PageRank</vt:lpstr>
      <vt:lpstr>K-mean</vt:lpstr>
      <vt:lpstr>girvan newman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2022-11-20T10:15:46Z</dcterms:created>
  <dcterms:modified xsi:type="dcterms:W3CDTF">2022-11-29T08:41:47Z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