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35460" windowHeight="22752" activeTab="1"/>
  </bookViews>
  <sheets>
    <sheet name="Sheet1" sheetId="1" r:id="rId1"/>
    <sheet name="BO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  <c r="A24" i="1"/>
  <c r="C3" i="1"/>
  <c r="E3" i="1" s="1"/>
  <c r="C2" i="1"/>
  <c r="E2" i="1" s="1"/>
  <c r="L3" i="1" l="1"/>
  <c r="L2" i="1"/>
  <c r="D2" i="1"/>
  <c r="G5" i="1"/>
  <c r="G3" i="1" s="1"/>
  <c r="E11" i="1"/>
  <c r="D3" i="1"/>
  <c r="K3" i="1" s="1"/>
  <c r="N3" i="1" l="1"/>
  <c r="O3" i="1" s="1"/>
  <c r="I3" i="1"/>
</calcChain>
</file>

<file path=xl/sharedStrings.xml><?xml version="1.0" encoding="utf-8"?>
<sst xmlns="http://schemas.openxmlformats.org/spreadsheetml/2006/main" count="327" uniqueCount="249">
  <si>
    <t>L</t>
  </si>
  <si>
    <t>delta IL</t>
  </si>
  <si>
    <t>Rsense</t>
  </si>
  <si>
    <t>Rsense,comp</t>
  </si>
  <si>
    <t>Vcs</t>
  </si>
  <si>
    <t>Psense</t>
  </si>
  <si>
    <t>Id peak</t>
  </si>
  <si>
    <t>Rcomp</t>
  </si>
  <si>
    <t>fr</t>
  </si>
  <si>
    <t>fc</t>
  </si>
  <si>
    <t>Ccomp</t>
  </si>
  <si>
    <t>Ccomp2</t>
  </si>
  <si>
    <t>100pF</t>
  </si>
  <si>
    <t>Current</t>
  </si>
  <si>
    <t>Mmin</t>
  </si>
  <si>
    <t>Mmax</t>
  </si>
  <si>
    <t>Rout</t>
  </si>
  <si>
    <t>v  BT401, BT501</t>
  </si>
  <si>
    <t>Battery</t>
  </si>
  <si>
    <t>~</t>
  </si>
  <si>
    <t xml:space="preserve">    C201</t>
  </si>
  <si>
    <t>0.01uF</t>
  </si>
  <si>
    <t>&gt;  C202, C204</t>
  </si>
  <si>
    <t>10nF</t>
  </si>
  <si>
    <t>&gt;  C203, C206, C301, C302, C1101, C1103, C1105, C1107, C1109-C1115, C1117-C1120, C1124, C1125, C1202</t>
  </si>
  <si>
    <t>0.1uF</t>
  </si>
  <si>
    <t>&gt;  C205, C207, C303, C1102, C1104, C1106, C1108, C1206, C1207</t>
  </si>
  <si>
    <t>4.7uF</t>
  </si>
  <si>
    <t>&gt;  C208, C209</t>
  </si>
  <si>
    <t>230nF</t>
  </si>
  <si>
    <t>&gt;  C210, C211</t>
  </si>
  <si>
    <t>100pF, 50V</t>
  </si>
  <si>
    <t>&gt;  C401, C501, C1209, C1211-C1213</t>
  </si>
  <si>
    <t>C_Small</t>
  </si>
  <si>
    <t>&gt;  C601, C602, C611</t>
  </si>
  <si>
    <t>22uF,35V</t>
  </si>
  <si>
    <t>Capacitor_SMD:C_1210_3225Metric</t>
  </si>
  <si>
    <t>587-5853-1-ND</t>
  </si>
  <si>
    <t>&gt;  C603-C606, C612, C613</t>
  </si>
  <si>
    <t>Capacitor_SMD:C_0402_1005Metric</t>
  </si>
  <si>
    <t>1276-1044-1-ND</t>
  </si>
  <si>
    <t>&gt;  C607-C610, C614, C615</t>
  </si>
  <si>
    <t>22uF</t>
  </si>
  <si>
    <t>1276-1851-1-ND</t>
  </si>
  <si>
    <t>&gt;  C701-C704, C1123</t>
  </si>
  <si>
    <t>1.0uF</t>
  </si>
  <si>
    <t xml:space="preserve">    C901</t>
  </si>
  <si>
    <t>10uF, 25V</t>
  </si>
  <si>
    <t xml:space="preserve">    C902</t>
  </si>
  <si>
    <t>0.01uF, 16V</t>
  </si>
  <si>
    <t>&gt;  C903, C904</t>
  </si>
  <si>
    <t>1uF, 16V</t>
  </si>
  <si>
    <t>&gt;  C1116, C1121, C1122</t>
  </si>
  <si>
    <t>2.2uF</t>
  </si>
  <si>
    <t xml:space="preserve">    C1201</t>
  </si>
  <si>
    <t>22uF, 25V</t>
  </si>
  <si>
    <t xml:space="preserve">    C1203</t>
  </si>
  <si>
    <t>33nF</t>
  </si>
  <si>
    <t xml:space="preserve">    C1204</t>
  </si>
  <si>
    <t>6.8nF</t>
  </si>
  <si>
    <t xml:space="preserve">    C1205</t>
  </si>
  <si>
    <t>22uF, 63V, X7R</t>
  </si>
  <si>
    <t xml:space="preserve">    C1208</t>
  </si>
  <si>
    <t>0.1uF, 50V</t>
  </si>
  <si>
    <t xml:space="preserve">    C1210</t>
  </si>
  <si>
    <t>CP1</t>
  </si>
  <si>
    <t>&gt;  D201-D203, D1101</t>
  </si>
  <si>
    <t>LED</t>
  </si>
  <si>
    <t xml:space="preserve">    D901</t>
  </si>
  <si>
    <t>BZX84C11</t>
  </si>
  <si>
    <t xml:space="preserve">    D902</t>
  </si>
  <si>
    <t xml:space="preserve">CMDSH-3 </t>
  </si>
  <si>
    <t xml:space="preserve">    D903</t>
  </si>
  <si>
    <t>SS13</t>
  </si>
  <si>
    <t xml:space="preserve">    D1201</t>
  </si>
  <si>
    <t>50V,4A</t>
  </si>
  <si>
    <t xml:space="preserve">    D1202</t>
  </si>
  <si>
    <t>D</t>
  </si>
  <si>
    <t xml:space="preserve">    F101</t>
  </si>
  <si>
    <t>6A</t>
  </si>
  <si>
    <t>&gt;  FB201, FB202</t>
  </si>
  <si>
    <t>FB</t>
  </si>
  <si>
    <t xml:space="preserve">    FL201</t>
  </si>
  <si>
    <t>2.2mH</t>
  </si>
  <si>
    <t xml:space="preserve">    J201</t>
  </si>
  <si>
    <t>Ethernet</t>
  </si>
  <si>
    <t xml:space="preserve">    J301</t>
  </si>
  <si>
    <t>RS485</t>
  </si>
  <si>
    <t>&gt;  J401-J404, J501-J504, J913</t>
  </si>
  <si>
    <t>Conn_01x02</t>
  </si>
  <si>
    <t>&gt;  J701-J704</t>
  </si>
  <si>
    <t>PTC thermistor</t>
  </si>
  <si>
    <t xml:space="preserve">    J705</t>
  </si>
  <si>
    <t>water sensor</t>
  </si>
  <si>
    <t xml:space="preserve">    J706</t>
  </si>
  <si>
    <t>IMU</t>
  </si>
  <si>
    <t>&gt;  J801, J1101, J1102</t>
  </si>
  <si>
    <t>USB_B_Micro</t>
  </si>
  <si>
    <t xml:space="preserve">    J802</t>
  </si>
  <si>
    <t>Cam0</t>
  </si>
  <si>
    <t>&gt;  J803, J1104</t>
  </si>
  <si>
    <t>Micro_SD_Card_Det</t>
  </si>
  <si>
    <t>https://www.hirose.com/product/en/download_file/key_name/DM3/category/Catalog/doc_file_id/49662/?file_category_id=4&amp;item_id=195&amp;is_series=1</t>
  </si>
  <si>
    <t xml:space="preserve">    J804</t>
  </si>
  <si>
    <t>Cam1</t>
  </si>
  <si>
    <t>&gt;  J901-J912</t>
  </si>
  <si>
    <t>Conn_01x03</t>
  </si>
  <si>
    <t xml:space="preserve">    J1001</t>
  </si>
  <si>
    <t>Raspberry_Pi_Zero</t>
  </si>
  <si>
    <t>https://www.raspberrypi.org/documentation/hardware/raspberrypi/schematics/rpi_SCH_3bplus_1p0_reduced.pdf</t>
  </si>
  <si>
    <t xml:space="preserve">    J1103</t>
  </si>
  <si>
    <t>JTAG</t>
  </si>
  <si>
    <t xml:space="preserve">    J1201</t>
  </si>
  <si>
    <t>lidar</t>
  </si>
  <si>
    <t xml:space="preserve">    J1202</t>
  </si>
  <si>
    <t>barometer</t>
  </si>
  <si>
    <t xml:space="preserve">    J1203</t>
  </si>
  <si>
    <t>pinger</t>
  </si>
  <si>
    <t xml:space="preserve">    J1204</t>
  </si>
  <si>
    <t>depth</t>
  </si>
  <si>
    <t xml:space="preserve">    L601</t>
  </si>
  <si>
    <t>2.0uH</t>
  </si>
  <si>
    <t>holo:NR8040</t>
  </si>
  <si>
    <t>587-1997-1-ND</t>
  </si>
  <si>
    <t xml:space="preserve">    L602</t>
  </si>
  <si>
    <t>3.6uH</t>
  </si>
  <si>
    <t>587-1998-1-ND</t>
  </si>
  <si>
    <t xml:space="preserve">    L603</t>
  </si>
  <si>
    <t>4.7uH</t>
  </si>
  <si>
    <t>587-1999-1-ND</t>
  </si>
  <si>
    <t xml:space="preserve">    L901</t>
  </si>
  <si>
    <t>6.8uH, 1.5A</t>
  </si>
  <si>
    <t xml:space="preserve">    L1201</t>
  </si>
  <si>
    <t>13.3uH, 4A</t>
  </si>
  <si>
    <t xml:space="preserve">    Q1201</t>
  </si>
  <si>
    <t>2N7002K</t>
  </si>
  <si>
    <t>Package_TO_SOT_SMD:SOT-23</t>
  </si>
  <si>
    <t>https://www.diodes.com/assets/Datasheets/ds30896.pdf</t>
  </si>
  <si>
    <t>&gt;  R101-R104, R801, R802, R1201, R1209-R1211, R1213</t>
  </si>
  <si>
    <t>4.7K</t>
  </si>
  <si>
    <t xml:space="preserve">    R105</t>
  </si>
  <si>
    <t>0R</t>
  </si>
  <si>
    <t>&gt;  R201, R204</t>
  </si>
  <si>
    <t>50R</t>
  </si>
  <si>
    <t>&gt;  R202, R203</t>
  </si>
  <si>
    <t>2K</t>
  </si>
  <si>
    <t>&gt;  R205-R207</t>
  </si>
  <si>
    <t>470R</t>
  </si>
  <si>
    <t>&gt;  R301, R1203</t>
  </si>
  <si>
    <t>40K</t>
  </si>
  <si>
    <t xml:space="preserve">    R302</t>
  </si>
  <si>
    <t>120R</t>
  </si>
  <si>
    <t>&gt;  R401, R501</t>
  </si>
  <si>
    <t>0m5</t>
  </si>
  <si>
    <t>WSLP4026</t>
  </si>
  <si>
    <t>&gt;  R601, R602, R608</t>
  </si>
  <si>
    <t>100K</t>
  </si>
  <si>
    <t>Resistor_SMD:R_0402_1005Metric</t>
  </si>
  <si>
    <t>RMCS0402JT100KCT-ND</t>
  </si>
  <si>
    <t xml:space="preserve">    R603</t>
  </si>
  <si>
    <t>47K</t>
  </si>
  <si>
    <t>541-3966-1-ND</t>
  </si>
  <si>
    <t xml:space="preserve">    R604</t>
  </si>
  <si>
    <t>5.0K</t>
  </si>
  <si>
    <t>541-3972-1-ND</t>
  </si>
  <si>
    <t xml:space="preserve">    R605</t>
  </si>
  <si>
    <t>10.31K</t>
  </si>
  <si>
    <t>RR12P10.2KDCT-ND</t>
  </si>
  <si>
    <t>&gt;  R606, R609</t>
  </si>
  <si>
    <t>75K</t>
  </si>
  <si>
    <t>541-5078-1-ND</t>
  </si>
  <si>
    <t xml:space="preserve">    R607</t>
  </si>
  <si>
    <t>27.6K</t>
  </si>
  <si>
    <t>‎311-27.4KLRCT-ND‎</t>
  </si>
  <si>
    <t xml:space="preserve">    R610</t>
  </si>
  <si>
    <t>14.46K</t>
  </si>
  <si>
    <t>&gt;  R701-R704</t>
  </si>
  <si>
    <t>SOT</t>
  </si>
  <si>
    <t xml:space="preserve">    R705</t>
  </si>
  <si>
    <t>1.0M</t>
  </si>
  <si>
    <t>&gt;  R706, R707</t>
  </si>
  <si>
    <t>&gt;  R803-R806</t>
  </si>
  <si>
    <t>1.8K</t>
  </si>
  <si>
    <t>&gt;  R901, R1205</t>
  </si>
  <si>
    <t>10K</t>
  </si>
  <si>
    <t xml:space="preserve">    R902</t>
  </si>
  <si>
    <t>0R2, 0.5W</t>
  </si>
  <si>
    <t xml:space="preserve">    R1101</t>
  </si>
  <si>
    <t>8.06K, 1%</t>
  </si>
  <si>
    <t xml:space="preserve">    R1102</t>
  </si>
  <si>
    <t>330R</t>
  </si>
  <si>
    <t xml:space="preserve">    R1202</t>
  </si>
  <si>
    <t>66.5K</t>
  </si>
  <si>
    <t xml:space="preserve">    R1204</t>
  </si>
  <si>
    <t>276K</t>
  </si>
  <si>
    <t xml:space="preserve">    R1206</t>
  </si>
  <si>
    <t>10R</t>
  </si>
  <si>
    <t>&gt;  R1207, R1208</t>
  </si>
  <si>
    <t>NIP</t>
  </si>
  <si>
    <t xml:space="preserve">    R1212</t>
  </si>
  <si>
    <t>1.0K</t>
  </si>
  <si>
    <t xml:space="preserve">    RL1201</t>
  </si>
  <si>
    <t>G2RL-2-ASI-DC5</t>
  </si>
  <si>
    <t>Relay_THT:Relay_DPDT_Omron_G2RL</t>
  </si>
  <si>
    <t>https://omronfs.omron.com/en_US/ecb/products/pdf/en-g2rl.pdf</t>
  </si>
  <si>
    <t xml:space="preserve">    T1201</t>
  </si>
  <si>
    <t>Transformer_SP_1S</t>
  </si>
  <si>
    <t xml:space="preserve">    U201</t>
  </si>
  <si>
    <t>DP83TD510E</t>
  </si>
  <si>
    <t xml:space="preserve">    U301</t>
  </si>
  <si>
    <t>MAX22500E</t>
  </si>
  <si>
    <t>&gt;  U401, U501</t>
  </si>
  <si>
    <t>LTC2943</t>
  </si>
  <si>
    <t>&gt;  U601-U603</t>
  </si>
  <si>
    <t>RT7263A</t>
  </si>
  <si>
    <t>holo:SOP-EP-8_3.9x4.9mm_P1.27mm</t>
  </si>
  <si>
    <t>1028-1217-1-ND</t>
  </si>
  <si>
    <t xml:space="preserve">    U701</t>
  </si>
  <si>
    <t>TLV7011</t>
  </si>
  <si>
    <t xml:space="preserve">    U801</t>
  </si>
  <si>
    <t>RaspberryPi-CM3+</t>
  </si>
  <si>
    <t>https://www.raspberrypi.org/documentation/hardware/computemodule/datasheets/rpi_DATA_CM3plus_1p0.pdf</t>
  </si>
  <si>
    <t>&gt;  U901-U903</t>
  </si>
  <si>
    <t>74HCT125</t>
  </si>
  <si>
    <t>1727-2834-1-ND</t>
  </si>
  <si>
    <t xml:space="preserve">    U904</t>
  </si>
  <si>
    <t>LM3405A</t>
  </si>
  <si>
    <t xml:space="preserve">    U1101</t>
  </si>
  <si>
    <t>USB3318</t>
  </si>
  <si>
    <t xml:space="preserve">    U1102</t>
  </si>
  <si>
    <t>STM32F217IETx</t>
  </si>
  <si>
    <t>Package_QFP:LQFP-176_24x24mm_P0.5mm</t>
  </si>
  <si>
    <t>http://www.st.com/st-web-ui/static/active/en/resource/technical/document/datasheet/CD00263874.pdf</t>
  </si>
  <si>
    <t xml:space="preserve">    U1201</t>
  </si>
  <si>
    <t>MP3426</t>
  </si>
  <si>
    <t xml:space="preserve">    U1202</t>
  </si>
  <si>
    <t>ADP165</t>
  </si>
  <si>
    <t xml:space="preserve">    U1203</t>
  </si>
  <si>
    <t>TUSS44x0</t>
  </si>
  <si>
    <t xml:space="preserve">    X1101</t>
  </si>
  <si>
    <t>ASE-13MHz</t>
  </si>
  <si>
    <t>Oscillator:Oscillator_SMD_Abracon_ASE-4Pin_3.2x2.5mm</t>
  </si>
  <si>
    <t>http://www.abracon.com/Oscillators/ASV.pdf</t>
  </si>
  <si>
    <t xml:space="preserve">    X1102</t>
  </si>
  <si>
    <t>ASE-25MHz</t>
  </si>
  <si>
    <t>Qty Required</t>
  </si>
  <si>
    <t>Qty Ordered</t>
  </si>
  <si>
    <t>stock -3</t>
  </si>
  <si>
    <t>stock-3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</si>
</sst>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3" sqref="K3"/>
    </sheetView>
  </sheetViews>
  <sheetFormatPr defaultRowHeight="14.4" x14ac:dyDescent="0.3"/>
  <cols>
    <col min="3" max="3" width="12" bestFit="1" customWidth="1"/>
    <col min="15" max="15" width="12" bestFit="1" customWidth="1"/>
  </cols>
  <sheetData>
    <row r="1" spans="1:16" x14ac:dyDescent="0.3">
      <c r="C1" t="s">
        <v>0</v>
      </c>
      <c r="D1" t="s">
        <v>1</v>
      </c>
      <c r="E1" t="s">
        <v>2</v>
      </c>
      <c r="G1" t="s">
        <v>3</v>
      </c>
      <c r="I1" t="s">
        <v>5</v>
      </c>
      <c r="K1" t="s">
        <v>6</v>
      </c>
      <c r="L1" t="s">
        <v>8</v>
      </c>
      <c r="M1" t="s">
        <v>9</v>
      </c>
      <c r="N1" t="s">
        <v>7</v>
      </c>
      <c r="O1" t="s">
        <v>10</v>
      </c>
      <c r="P1" t="s">
        <v>11</v>
      </c>
    </row>
    <row r="2" spans="1:16" x14ac:dyDescent="0.3">
      <c r="A2">
        <v>12.6</v>
      </c>
      <c r="B2">
        <v>0.65</v>
      </c>
      <c r="C2">
        <f>((1-B2)*B2*12.6)/(2*600000*$A$6)</f>
        <v>4.7774999999999996E-6</v>
      </c>
      <c r="D2">
        <f>B2*12.6/(2*C2*600000)</f>
        <v>1.4285714285714286</v>
      </c>
      <c r="E2">
        <f>0.17/(1.2*($A$6/(1-B2)+(B2*A2)/(2*600000*C2)))</f>
        <v>4.958333333333334E-2</v>
      </c>
      <c r="L2">
        <f>(36/$A$6)*(1-B2)*(1-B2)/(2*3.14159*C2)</f>
        <v>293824.75850665523</v>
      </c>
    </row>
    <row r="3" spans="1:16" x14ac:dyDescent="0.3">
      <c r="A3">
        <v>9</v>
      </c>
      <c r="B3">
        <v>0.75</v>
      </c>
      <c r="C3">
        <f>((1-B3)*B3*9)/(2*600000*$A$6)</f>
        <v>2.8125000000000002E-6</v>
      </c>
      <c r="D3">
        <f>B3*9/(2*C3*600000)</f>
        <v>2</v>
      </c>
      <c r="E3">
        <f>0.17/(1.2*($A$6/(1-B3)+(B3*A3)/(2*600000*C3)))</f>
        <v>3.5416666666666673E-2</v>
      </c>
      <c r="G3">
        <f>(0.17-B3*G5)/(($A$6/(1-B3)) + B3*A3/(2*600000*C2))</f>
        <v>3.2258805922677866E-2</v>
      </c>
      <c r="I3">
        <f>G3*(POWER(0.2/(1-B3),2) + D3*D3/12)</f>
        <v>3.1398571098073126E-2</v>
      </c>
      <c r="K3">
        <f>$A$6/(1-B3)+D3</f>
        <v>4</v>
      </c>
      <c r="L3">
        <f>(36/$A$6)*(1-B3)*(1-B3)/(2*3.14159*C3)</f>
        <v>254648.12403910124</v>
      </c>
      <c r="M3">
        <v>20000</v>
      </c>
      <c r="N3">
        <f>2*3.14159*M3*0.00002*36*36*0.86*G3/(1.275*A3*0.000522)</f>
        <v>15085.789244376878</v>
      </c>
      <c r="O3">
        <f>2/(3.14159*M3*N3)</f>
        <v>2.1100000132079559E-9</v>
      </c>
      <c r="P3" t="s">
        <v>12</v>
      </c>
    </row>
    <row r="5" spans="1:16" x14ac:dyDescent="0.3">
      <c r="A5" t="s">
        <v>13</v>
      </c>
      <c r="F5" t="s">
        <v>4</v>
      </c>
      <c r="G5">
        <f>0.09+E3*0.00004</f>
        <v>9.0001416666666667E-2</v>
      </c>
    </row>
    <row r="6" spans="1:16" x14ac:dyDescent="0.3">
      <c r="A6">
        <v>0.5</v>
      </c>
    </row>
    <row r="11" spans="1:16" x14ac:dyDescent="0.3">
      <c r="E11">
        <f>1/0.00004*(E3*(36-A3)/(2*C2*600000)-0.09)</f>
        <v>1919.9372056514921</v>
      </c>
    </row>
    <row r="23" spans="1:3" x14ac:dyDescent="0.3">
      <c r="A23" t="s">
        <v>14</v>
      </c>
      <c r="B23" t="s">
        <v>15</v>
      </c>
      <c r="C23" t="s">
        <v>16</v>
      </c>
    </row>
    <row r="24" spans="1:3" x14ac:dyDescent="0.3">
      <c r="A24">
        <f>36/A2</f>
        <v>2.8571428571428572</v>
      </c>
      <c r="B24">
        <f>36/A3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61" workbookViewId="0">
      <selection activeCell="B98" sqref="B98"/>
    </sheetView>
  </sheetViews>
  <sheetFormatPr defaultRowHeight="14.4" x14ac:dyDescent="0.3"/>
  <cols>
    <col min="1" max="1" width="23.33203125" customWidth="1"/>
    <col min="2" max="2" width="15.77734375" customWidth="1"/>
    <col min="6" max="6" width="12.77734375" customWidth="1"/>
  </cols>
  <sheetData>
    <row r="1" spans="1:7" x14ac:dyDescent="0.3">
      <c r="F1" t="s">
        <v>245</v>
      </c>
      <c r="G1" t="s">
        <v>246</v>
      </c>
    </row>
    <row r="2" spans="1:7" x14ac:dyDescent="0.3">
      <c r="A2" t="s">
        <v>17</v>
      </c>
      <c r="B2" t="s">
        <v>18</v>
      </c>
      <c r="D2" t="s">
        <v>19</v>
      </c>
      <c r="E2">
        <v>2</v>
      </c>
    </row>
    <row r="3" spans="1:7" x14ac:dyDescent="0.3">
      <c r="A3" t="s">
        <v>20</v>
      </c>
      <c r="B3" t="s">
        <v>21</v>
      </c>
      <c r="D3" t="s">
        <v>19</v>
      </c>
      <c r="E3">
        <v>1</v>
      </c>
    </row>
    <row r="4" spans="1:7" x14ac:dyDescent="0.3">
      <c r="A4" t="s">
        <v>22</v>
      </c>
      <c r="B4" t="s">
        <v>23</v>
      </c>
      <c r="D4" t="s">
        <v>19</v>
      </c>
      <c r="E4">
        <v>2</v>
      </c>
    </row>
    <row r="5" spans="1:7" x14ac:dyDescent="0.3">
      <c r="A5" t="s">
        <v>24</v>
      </c>
      <c r="B5" t="s">
        <v>25</v>
      </c>
      <c r="D5" t="s">
        <v>19</v>
      </c>
      <c r="E5">
        <v>22</v>
      </c>
    </row>
    <row r="6" spans="1:7" x14ac:dyDescent="0.3">
      <c r="A6" t="s">
        <v>26</v>
      </c>
      <c r="B6" t="s">
        <v>27</v>
      </c>
      <c r="D6" t="s">
        <v>19</v>
      </c>
      <c r="E6">
        <v>9</v>
      </c>
    </row>
    <row r="7" spans="1:7" x14ac:dyDescent="0.3">
      <c r="A7" t="s">
        <v>28</v>
      </c>
      <c r="B7" t="s">
        <v>29</v>
      </c>
      <c r="D7" t="s">
        <v>19</v>
      </c>
      <c r="E7">
        <v>2</v>
      </c>
    </row>
    <row r="8" spans="1:7" x14ac:dyDescent="0.3">
      <c r="A8" t="s">
        <v>30</v>
      </c>
      <c r="B8" t="s">
        <v>31</v>
      </c>
      <c r="D8" t="s">
        <v>19</v>
      </c>
      <c r="E8">
        <v>2</v>
      </c>
    </row>
    <row r="9" spans="1:7" x14ac:dyDescent="0.3">
      <c r="A9" t="s">
        <v>32</v>
      </c>
      <c r="B9" t="s">
        <v>33</v>
      </c>
      <c r="D9" t="s">
        <v>19</v>
      </c>
      <c r="E9">
        <v>6</v>
      </c>
    </row>
    <row r="10" spans="1:7" x14ac:dyDescent="0.3">
      <c r="A10" t="s">
        <v>34</v>
      </c>
      <c r="B10" t="s">
        <v>35</v>
      </c>
      <c r="C10" t="s">
        <v>36</v>
      </c>
      <c r="D10" t="s">
        <v>37</v>
      </c>
      <c r="E10">
        <v>3</v>
      </c>
    </row>
    <row r="11" spans="1:7" x14ac:dyDescent="0.3">
      <c r="A11" t="s">
        <v>38</v>
      </c>
      <c r="B11" t="s">
        <v>25</v>
      </c>
      <c r="C11" t="s">
        <v>39</v>
      </c>
      <c r="D11" t="s">
        <v>40</v>
      </c>
      <c r="E11">
        <v>6</v>
      </c>
    </row>
    <row r="12" spans="1:7" x14ac:dyDescent="0.3">
      <c r="A12" t="s">
        <v>41</v>
      </c>
      <c r="B12" t="s">
        <v>42</v>
      </c>
      <c r="C12" t="s">
        <v>36</v>
      </c>
      <c r="D12" t="s">
        <v>43</v>
      </c>
      <c r="E12">
        <v>6</v>
      </c>
    </row>
    <row r="13" spans="1:7" x14ac:dyDescent="0.3">
      <c r="A13" t="s">
        <v>44</v>
      </c>
      <c r="B13" t="s">
        <v>45</v>
      </c>
      <c r="D13" t="s">
        <v>19</v>
      </c>
      <c r="E13">
        <v>5</v>
      </c>
    </row>
    <row r="14" spans="1:7" x14ac:dyDescent="0.3">
      <c r="A14" t="s">
        <v>46</v>
      </c>
      <c r="B14" t="s">
        <v>47</v>
      </c>
      <c r="D14" t="s">
        <v>19</v>
      </c>
      <c r="E14">
        <v>1</v>
      </c>
    </row>
    <row r="15" spans="1:7" x14ac:dyDescent="0.3">
      <c r="A15" t="s">
        <v>48</v>
      </c>
      <c r="B15" t="s">
        <v>49</v>
      </c>
      <c r="D15" t="s">
        <v>19</v>
      </c>
      <c r="E15">
        <v>1</v>
      </c>
    </row>
    <row r="16" spans="1:7" x14ac:dyDescent="0.3">
      <c r="A16" t="s">
        <v>50</v>
      </c>
      <c r="B16" t="s">
        <v>51</v>
      </c>
      <c r="D16" t="s">
        <v>19</v>
      </c>
      <c r="E16">
        <v>2</v>
      </c>
    </row>
    <row r="17" spans="1:5" x14ac:dyDescent="0.3">
      <c r="A17" t="s">
        <v>52</v>
      </c>
      <c r="B17" t="s">
        <v>53</v>
      </c>
      <c r="D17" t="s">
        <v>19</v>
      </c>
      <c r="E17">
        <v>3</v>
      </c>
    </row>
    <row r="18" spans="1:5" x14ac:dyDescent="0.3">
      <c r="A18" t="s">
        <v>54</v>
      </c>
      <c r="B18" t="s">
        <v>55</v>
      </c>
      <c r="D18" t="s">
        <v>19</v>
      </c>
      <c r="E18">
        <v>1</v>
      </c>
    </row>
    <row r="19" spans="1:5" x14ac:dyDescent="0.3">
      <c r="A19" t="s">
        <v>56</v>
      </c>
      <c r="B19" t="s">
        <v>57</v>
      </c>
      <c r="D19" t="s">
        <v>19</v>
      </c>
      <c r="E19">
        <v>1</v>
      </c>
    </row>
    <row r="20" spans="1:5" x14ac:dyDescent="0.3">
      <c r="A20" t="s">
        <v>58</v>
      </c>
      <c r="B20" t="s">
        <v>59</v>
      </c>
      <c r="D20" t="s">
        <v>19</v>
      </c>
      <c r="E20">
        <v>1</v>
      </c>
    </row>
    <row r="21" spans="1:5" x14ac:dyDescent="0.3">
      <c r="A21" t="s">
        <v>60</v>
      </c>
      <c r="B21" t="s">
        <v>61</v>
      </c>
      <c r="D21" t="s">
        <v>19</v>
      </c>
      <c r="E21">
        <v>1</v>
      </c>
    </row>
    <row r="22" spans="1:5" x14ac:dyDescent="0.3">
      <c r="A22" t="s">
        <v>62</v>
      </c>
      <c r="B22" t="s">
        <v>63</v>
      </c>
      <c r="D22" t="s">
        <v>19</v>
      </c>
      <c r="E22">
        <v>1</v>
      </c>
    </row>
    <row r="23" spans="1:5" x14ac:dyDescent="0.3">
      <c r="A23" t="s">
        <v>64</v>
      </c>
      <c r="B23" t="s">
        <v>65</v>
      </c>
      <c r="D23" t="s">
        <v>19</v>
      </c>
      <c r="E23">
        <v>1</v>
      </c>
    </row>
    <row r="24" spans="1:5" x14ac:dyDescent="0.3">
      <c r="A24" t="s">
        <v>66</v>
      </c>
      <c r="B24" t="s">
        <v>67</v>
      </c>
      <c r="D24" t="s">
        <v>19</v>
      </c>
      <c r="E24">
        <v>4</v>
      </c>
    </row>
    <row r="25" spans="1:5" x14ac:dyDescent="0.3">
      <c r="A25" t="s">
        <v>68</v>
      </c>
      <c r="B25" t="s">
        <v>69</v>
      </c>
      <c r="D25" t="s">
        <v>19</v>
      </c>
      <c r="E25">
        <v>1</v>
      </c>
    </row>
    <row r="26" spans="1:5" x14ac:dyDescent="0.3">
      <c r="A26" t="s">
        <v>70</v>
      </c>
      <c r="B26" t="s">
        <v>71</v>
      </c>
      <c r="D26" t="s">
        <v>19</v>
      </c>
      <c r="E26">
        <v>1</v>
      </c>
    </row>
    <row r="27" spans="1:5" x14ac:dyDescent="0.3">
      <c r="A27" t="s">
        <v>72</v>
      </c>
      <c r="B27" t="s">
        <v>73</v>
      </c>
      <c r="D27" t="s">
        <v>19</v>
      </c>
      <c r="E27">
        <v>1</v>
      </c>
    </row>
    <row r="28" spans="1:5" x14ac:dyDescent="0.3">
      <c r="A28" t="s">
        <v>74</v>
      </c>
      <c r="B28" t="s">
        <v>75</v>
      </c>
      <c r="D28" t="s">
        <v>19</v>
      </c>
      <c r="E28">
        <v>1</v>
      </c>
    </row>
    <row r="29" spans="1:5" x14ac:dyDescent="0.3">
      <c r="A29" t="s">
        <v>76</v>
      </c>
      <c r="B29" t="s">
        <v>77</v>
      </c>
      <c r="D29" t="s">
        <v>19</v>
      </c>
      <c r="E29">
        <v>1</v>
      </c>
    </row>
    <row r="30" spans="1:5" x14ac:dyDescent="0.3">
      <c r="A30" t="s">
        <v>78</v>
      </c>
      <c r="B30" t="s">
        <v>79</v>
      </c>
      <c r="D30" t="s">
        <v>19</v>
      </c>
      <c r="E30">
        <v>1</v>
      </c>
    </row>
    <row r="31" spans="1:5" x14ac:dyDescent="0.3">
      <c r="A31" t="s">
        <v>80</v>
      </c>
      <c r="B31" t="s">
        <v>81</v>
      </c>
      <c r="D31" t="s">
        <v>19</v>
      </c>
      <c r="E31">
        <v>2</v>
      </c>
    </row>
    <row r="32" spans="1:5" x14ac:dyDescent="0.3">
      <c r="A32" t="s">
        <v>82</v>
      </c>
      <c r="B32" t="s">
        <v>83</v>
      </c>
      <c r="D32" t="s">
        <v>19</v>
      </c>
      <c r="E32">
        <v>1</v>
      </c>
    </row>
    <row r="33" spans="1:5" x14ac:dyDescent="0.3">
      <c r="A33" t="s">
        <v>84</v>
      </c>
      <c r="B33" t="s">
        <v>85</v>
      </c>
      <c r="D33" t="s">
        <v>19</v>
      </c>
      <c r="E33">
        <v>1</v>
      </c>
    </row>
    <row r="34" spans="1:5" x14ac:dyDescent="0.3">
      <c r="A34" t="s">
        <v>86</v>
      </c>
      <c r="B34" t="s">
        <v>87</v>
      </c>
      <c r="D34" t="s">
        <v>19</v>
      </c>
      <c r="E34">
        <v>1</v>
      </c>
    </row>
    <row r="35" spans="1:5" x14ac:dyDescent="0.3">
      <c r="A35" t="s">
        <v>88</v>
      </c>
      <c r="B35" t="s">
        <v>89</v>
      </c>
      <c r="D35" t="s">
        <v>19</v>
      </c>
      <c r="E35">
        <v>9</v>
      </c>
    </row>
    <row r="36" spans="1:5" x14ac:dyDescent="0.3">
      <c r="A36" t="s">
        <v>90</v>
      </c>
      <c r="B36" t="s">
        <v>91</v>
      </c>
      <c r="D36" t="s">
        <v>19</v>
      </c>
      <c r="E36">
        <v>4</v>
      </c>
    </row>
    <row r="37" spans="1:5" x14ac:dyDescent="0.3">
      <c r="A37" t="s">
        <v>92</v>
      </c>
      <c r="B37" t="s">
        <v>93</v>
      </c>
      <c r="D37" t="s">
        <v>19</v>
      </c>
      <c r="E37">
        <v>1</v>
      </c>
    </row>
    <row r="38" spans="1:5" x14ac:dyDescent="0.3">
      <c r="A38" t="s">
        <v>94</v>
      </c>
      <c r="B38" t="s">
        <v>95</v>
      </c>
      <c r="D38" t="s">
        <v>19</v>
      </c>
      <c r="E38">
        <v>1</v>
      </c>
    </row>
    <row r="39" spans="1:5" x14ac:dyDescent="0.3">
      <c r="A39" t="s">
        <v>96</v>
      </c>
      <c r="B39" t="s">
        <v>97</v>
      </c>
      <c r="D39" t="s">
        <v>19</v>
      </c>
      <c r="E39">
        <v>3</v>
      </c>
    </row>
    <row r="40" spans="1:5" x14ac:dyDescent="0.3">
      <c r="A40" t="s">
        <v>98</v>
      </c>
      <c r="B40" t="s">
        <v>99</v>
      </c>
      <c r="D40" t="s">
        <v>19</v>
      </c>
      <c r="E40">
        <v>1</v>
      </c>
    </row>
    <row r="41" spans="1:5" x14ac:dyDescent="0.3">
      <c r="A41" t="s">
        <v>100</v>
      </c>
      <c r="B41" t="s">
        <v>101</v>
      </c>
      <c r="D41" t="s">
        <v>102</v>
      </c>
      <c r="E41">
        <v>2</v>
      </c>
    </row>
    <row r="42" spans="1:5" x14ac:dyDescent="0.3">
      <c r="A42" t="s">
        <v>103</v>
      </c>
      <c r="B42" t="s">
        <v>104</v>
      </c>
      <c r="D42" t="s">
        <v>19</v>
      </c>
      <c r="E42">
        <v>1</v>
      </c>
    </row>
    <row r="43" spans="1:5" x14ac:dyDescent="0.3">
      <c r="A43" t="s">
        <v>105</v>
      </c>
      <c r="B43" t="s">
        <v>106</v>
      </c>
      <c r="D43" t="s">
        <v>19</v>
      </c>
      <c r="E43">
        <v>12</v>
      </c>
    </row>
    <row r="44" spans="1:5" x14ac:dyDescent="0.3">
      <c r="A44" t="s">
        <v>107</v>
      </c>
      <c r="B44" t="s">
        <v>108</v>
      </c>
      <c r="D44" t="s">
        <v>109</v>
      </c>
      <c r="E44">
        <v>1</v>
      </c>
    </row>
    <row r="45" spans="1:5" x14ac:dyDescent="0.3">
      <c r="A45" t="s">
        <v>110</v>
      </c>
      <c r="B45" t="s">
        <v>111</v>
      </c>
      <c r="D45" t="s">
        <v>19</v>
      </c>
      <c r="E45">
        <v>1</v>
      </c>
    </row>
    <row r="46" spans="1:5" x14ac:dyDescent="0.3">
      <c r="A46" t="s">
        <v>112</v>
      </c>
      <c r="B46" t="s">
        <v>113</v>
      </c>
      <c r="D46" t="s">
        <v>19</v>
      </c>
      <c r="E46">
        <v>1</v>
      </c>
    </row>
    <row r="47" spans="1:5" x14ac:dyDescent="0.3">
      <c r="A47" t="s">
        <v>114</v>
      </c>
      <c r="B47" t="s">
        <v>115</v>
      </c>
      <c r="D47" t="s">
        <v>19</v>
      </c>
      <c r="E47">
        <v>1</v>
      </c>
    </row>
    <row r="48" spans="1:5" x14ac:dyDescent="0.3">
      <c r="A48" t="s">
        <v>116</v>
      </c>
      <c r="B48" t="s">
        <v>117</v>
      </c>
      <c r="D48" t="s">
        <v>19</v>
      </c>
      <c r="E48">
        <v>1</v>
      </c>
    </row>
    <row r="49" spans="1:5" x14ac:dyDescent="0.3">
      <c r="A49" t="s">
        <v>118</v>
      </c>
      <c r="B49" t="s">
        <v>119</v>
      </c>
      <c r="D49" t="s">
        <v>19</v>
      </c>
      <c r="E49">
        <v>1</v>
      </c>
    </row>
    <row r="50" spans="1:5" x14ac:dyDescent="0.3">
      <c r="A50" t="s">
        <v>120</v>
      </c>
      <c r="B50" t="s">
        <v>121</v>
      </c>
      <c r="C50" t="s">
        <v>122</v>
      </c>
      <c r="D50" t="s">
        <v>123</v>
      </c>
      <c r="E50">
        <v>1</v>
      </c>
    </row>
    <row r="51" spans="1:5" x14ac:dyDescent="0.3">
      <c r="A51" t="s">
        <v>124</v>
      </c>
      <c r="B51" t="s">
        <v>125</v>
      </c>
      <c r="C51" t="s">
        <v>122</v>
      </c>
      <c r="D51" t="s">
        <v>126</v>
      </c>
      <c r="E51">
        <v>1</v>
      </c>
    </row>
    <row r="52" spans="1:5" x14ac:dyDescent="0.3">
      <c r="A52" t="s">
        <v>127</v>
      </c>
      <c r="B52" t="s">
        <v>128</v>
      </c>
      <c r="C52" t="s">
        <v>122</v>
      </c>
      <c r="D52" t="s">
        <v>129</v>
      </c>
      <c r="E52">
        <v>1</v>
      </c>
    </row>
    <row r="53" spans="1:5" x14ac:dyDescent="0.3">
      <c r="A53" t="s">
        <v>130</v>
      </c>
      <c r="B53" t="s">
        <v>131</v>
      </c>
      <c r="D53" t="s">
        <v>19</v>
      </c>
      <c r="E53">
        <v>1</v>
      </c>
    </row>
    <row r="54" spans="1:5" x14ac:dyDescent="0.3">
      <c r="A54" t="s">
        <v>132</v>
      </c>
      <c r="B54" t="s">
        <v>133</v>
      </c>
      <c r="D54" t="s">
        <v>19</v>
      </c>
      <c r="E54">
        <v>1</v>
      </c>
    </row>
    <row r="55" spans="1:5" x14ac:dyDescent="0.3">
      <c r="A55" t="s">
        <v>134</v>
      </c>
      <c r="B55" t="s">
        <v>135</v>
      </c>
      <c r="C55" t="s">
        <v>136</v>
      </c>
      <c r="D55" t="s">
        <v>137</v>
      </c>
      <c r="E55">
        <v>1</v>
      </c>
    </row>
    <row r="56" spans="1:5" x14ac:dyDescent="0.3">
      <c r="A56" t="s">
        <v>138</v>
      </c>
      <c r="B56" t="s">
        <v>139</v>
      </c>
      <c r="D56" t="s">
        <v>19</v>
      </c>
      <c r="E56">
        <v>11</v>
      </c>
    </row>
    <row r="57" spans="1:5" x14ac:dyDescent="0.3">
      <c r="A57" t="s">
        <v>140</v>
      </c>
      <c r="B57" t="s">
        <v>141</v>
      </c>
      <c r="D57" t="s">
        <v>19</v>
      </c>
      <c r="E57">
        <v>1</v>
      </c>
    </row>
    <row r="58" spans="1:5" x14ac:dyDescent="0.3">
      <c r="A58" t="s">
        <v>142</v>
      </c>
      <c r="B58" t="s">
        <v>143</v>
      </c>
      <c r="D58" t="s">
        <v>19</v>
      </c>
      <c r="E58">
        <v>2</v>
      </c>
    </row>
    <row r="59" spans="1:5" x14ac:dyDescent="0.3">
      <c r="A59" t="s">
        <v>144</v>
      </c>
      <c r="B59" t="s">
        <v>145</v>
      </c>
      <c r="D59" t="s">
        <v>19</v>
      </c>
      <c r="E59">
        <v>2</v>
      </c>
    </row>
    <row r="60" spans="1:5" x14ac:dyDescent="0.3">
      <c r="A60" t="s">
        <v>146</v>
      </c>
      <c r="B60" t="s">
        <v>147</v>
      </c>
      <c r="D60" t="s">
        <v>19</v>
      </c>
      <c r="E60">
        <v>3</v>
      </c>
    </row>
    <row r="61" spans="1:5" x14ac:dyDescent="0.3">
      <c r="A61" t="s">
        <v>148</v>
      </c>
      <c r="B61" t="s">
        <v>149</v>
      </c>
      <c r="D61" t="s">
        <v>19</v>
      </c>
      <c r="E61">
        <v>2</v>
      </c>
    </row>
    <row r="62" spans="1:5" x14ac:dyDescent="0.3">
      <c r="A62" t="s">
        <v>150</v>
      </c>
      <c r="B62" t="s">
        <v>151</v>
      </c>
      <c r="D62" t="s">
        <v>19</v>
      </c>
      <c r="E62">
        <v>1</v>
      </c>
    </row>
    <row r="63" spans="1:5" x14ac:dyDescent="0.3">
      <c r="A63" t="s">
        <v>152</v>
      </c>
      <c r="B63" t="s">
        <v>153</v>
      </c>
      <c r="D63" t="s">
        <v>154</v>
      </c>
      <c r="E63">
        <v>2</v>
      </c>
    </row>
    <row r="64" spans="1:5" x14ac:dyDescent="0.3">
      <c r="A64" t="s">
        <v>155</v>
      </c>
      <c r="B64" t="s">
        <v>156</v>
      </c>
      <c r="C64" t="s">
        <v>157</v>
      </c>
      <c r="D64" t="s">
        <v>158</v>
      </c>
      <c r="E64">
        <v>3</v>
      </c>
    </row>
    <row r="65" spans="1:5" x14ac:dyDescent="0.3">
      <c r="A65" t="s">
        <v>159</v>
      </c>
      <c r="B65" t="s">
        <v>160</v>
      </c>
      <c r="C65" t="s">
        <v>157</v>
      </c>
      <c r="D65" t="s">
        <v>161</v>
      </c>
      <c r="E65">
        <v>1</v>
      </c>
    </row>
    <row r="66" spans="1:5" x14ac:dyDescent="0.3">
      <c r="A66" t="s">
        <v>162</v>
      </c>
      <c r="B66" t="s">
        <v>163</v>
      </c>
      <c r="C66" t="s">
        <v>157</v>
      </c>
      <c r="D66" t="s">
        <v>164</v>
      </c>
      <c r="E66">
        <v>1</v>
      </c>
    </row>
    <row r="67" spans="1:5" x14ac:dyDescent="0.3">
      <c r="A67" t="s">
        <v>165</v>
      </c>
      <c r="B67" t="s">
        <v>166</v>
      </c>
      <c r="C67" t="s">
        <v>157</v>
      </c>
      <c r="D67" t="s">
        <v>167</v>
      </c>
      <c r="E67">
        <v>1</v>
      </c>
    </row>
    <row r="68" spans="1:5" x14ac:dyDescent="0.3">
      <c r="A68" t="s">
        <v>168</v>
      </c>
      <c r="B68" t="s">
        <v>169</v>
      </c>
      <c r="C68" t="s">
        <v>157</v>
      </c>
      <c r="D68" t="s">
        <v>170</v>
      </c>
      <c r="E68">
        <v>2</v>
      </c>
    </row>
    <row r="69" spans="1:5" x14ac:dyDescent="0.3">
      <c r="A69" t="s">
        <v>171</v>
      </c>
      <c r="B69" t="s">
        <v>172</v>
      </c>
      <c r="C69" t="s">
        <v>157</v>
      </c>
      <c r="D69" t="s">
        <v>173</v>
      </c>
      <c r="E69">
        <v>1</v>
      </c>
    </row>
    <row r="70" spans="1:5" x14ac:dyDescent="0.3">
      <c r="A70" t="s">
        <v>174</v>
      </c>
      <c r="B70" t="s">
        <v>175</v>
      </c>
      <c r="C70" t="s">
        <v>157</v>
      </c>
      <c r="E70">
        <v>1</v>
      </c>
    </row>
    <row r="71" spans="1:5" x14ac:dyDescent="0.3">
      <c r="A71" t="s">
        <v>176</v>
      </c>
      <c r="B71" t="s">
        <v>177</v>
      </c>
      <c r="D71" t="s">
        <v>19</v>
      </c>
      <c r="E71">
        <v>4</v>
      </c>
    </row>
    <row r="72" spans="1:5" x14ac:dyDescent="0.3">
      <c r="A72" t="s">
        <v>178</v>
      </c>
      <c r="B72" t="s">
        <v>179</v>
      </c>
      <c r="D72" t="s">
        <v>19</v>
      </c>
      <c r="E72">
        <v>1</v>
      </c>
    </row>
    <row r="73" spans="1:5" x14ac:dyDescent="0.3">
      <c r="A73" t="s">
        <v>180</v>
      </c>
      <c r="B73" t="s">
        <v>156</v>
      </c>
      <c r="D73" t="s">
        <v>19</v>
      </c>
      <c r="E73">
        <v>2</v>
      </c>
    </row>
    <row r="74" spans="1:5" x14ac:dyDescent="0.3">
      <c r="A74" t="s">
        <v>181</v>
      </c>
      <c r="B74" t="s">
        <v>182</v>
      </c>
      <c r="D74" t="s">
        <v>19</v>
      </c>
      <c r="E74">
        <v>4</v>
      </c>
    </row>
    <row r="75" spans="1:5" x14ac:dyDescent="0.3">
      <c r="A75" t="s">
        <v>183</v>
      </c>
      <c r="B75" t="s">
        <v>184</v>
      </c>
      <c r="D75" t="s">
        <v>19</v>
      </c>
      <c r="E75">
        <v>2</v>
      </c>
    </row>
    <row r="76" spans="1:5" x14ac:dyDescent="0.3">
      <c r="A76" t="s">
        <v>185</v>
      </c>
      <c r="B76" t="s">
        <v>186</v>
      </c>
      <c r="D76" t="s">
        <v>19</v>
      </c>
      <c r="E76">
        <v>1</v>
      </c>
    </row>
    <row r="77" spans="1:5" x14ac:dyDescent="0.3">
      <c r="A77" t="s">
        <v>187</v>
      </c>
      <c r="B77" t="s">
        <v>188</v>
      </c>
      <c r="D77" t="s">
        <v>19</v>
      </c>
      <c r="E77">
        <v>1</v>
      </c>
    </row>
    <row r="78" spans="1:5" x14ac:dyDescent="0.3">
      <c r="A78" t="s">
        <v>189</v>
      </c>
      <c r="B78" t="s">
        <v>190</v>
      </c>
      <c r="D78" t="s">
        <v>19</v>
      </c>
      <c r="E78">
        <v>1</v>
      </c>
    </row>
    <row r="79" spans="1:5" x14ac:dyDescent="0.3">
      <c r="A79" t="s">
        <v>191</v>
      </c>
      <c r="B79" t="s">
        <v>192</v>
      </c>
      <c r="D79" t="s">
        <v>19</v>
      </c>
      <c r="E79">
        <v>1</v>
      </c>
    </row>
    <row r="80" spans="1:5" x14ac:dyDescent="0.3">
      <c r="A80" t="s">
        <v>193</v>
      </c>
      <c r="B80" t="s">
        <v>194</v>
      </c>
      <c r="D80" t="s">
        <v>19</v>
      </c>
      <c r="E80">
        <v>1</v>
      </c>
    </row>
    <row r="81" spans="1:7" x14ac:dyDescent="0.3">
      <c r="A81" t="s">
        <v>195</v>
      </c>
      <c r="B81" t="s">
        <v>196</v>
      </c>
      <c r="D81" t="s">
        <v>19</v>
      </c>
      <c r="E81">
        <v>1</v>
      </c>
    </row>
    <row r="82" spans="1:7" x14ac:dyDescent="0.3">
      <c r="A82" t="s">
        <v>197</v>
      </c>
      <c r="B82" t="s">
        <v>198</v>
      </c>
      <c r="D82" t="s">
        <v>19</v>
      </c>
      <c r="E82">
        <v>2</v>
      </c>
    </row>
    <row r="83" spans="1:7" x14ac:dyDescent="0.3">
      <c r="A83" t="s">
        <v>199</v>
      </c>
      <c r="B83" t="s">
        <v>200</v>
      </c>
      <c r="D83" t="s">
        <v>19</v>
      </c>
      <c r="E83">
        <v>1</v>
      </c>
    </row>
    <row r="84" spans="1:7" x14ac:dyDescent="0.3">
      <c r="A84" t="s">
        <v>201</v>
      </c>
      <c r="B84" t="s">
        <v>202</v>
      </c>
      <c r="C84" t="s">
        <v>203</v>
      </c>
      <c r="D84" t="s">
        <v>204</v>
      </c>
      <c r="E84">
        <v>1</v>
      </c>
    </row>
    <row r="85" spans="1:7" x14ac:dyDescent="0.3">
      <c r="A85" t="s">
        <v>205</v>
      </c>
      <c r="B85" t="s">
        <v>206</v>
      </c>
      <c r="D85" t="s">
        <v>19</v>
      </c>
      <c r="E85">
        <v>1</v>
      </c>
    </row>
    <row r="86" spans="1:7" x14ac:dyDescent="0.3">
      <c r="A86" t="s">
        <v>207</v>
      </c>
      <c r="B86" t="s">
        <v>208</v>
      </c>
      <c r="E86">
        <v>1</v>
      </c>
      <c r="F86">
        <v>2</v>
      </c>
      <c r="G86" t="s">
        <v>248</v>
      </c>
    </row>
    <row r="87" spans="1:7" x14ac:dyDescent="0.3">
      <c r="A87" t="s">
        <v>209</v>
      </c>
      <c r="B87" t="s">
        <v>210</v>
      </c>
      <c r="E87">
        <v>1</v>
      </c>
      <c r="F87">
        <v>0</v>
      </c>
      <c r="G87">
        <v>0</v>
      </c>
    </row>
    <row r="88" spans="1:7" x14ac:dyDescent="0.3">
      <c r="A88" t="s">
        <v>211</v>
      </c>
      <c r="B88" t="s">
        <v>212</v>
      </c>
      <c r="E88">
        <v>2</v>
      </c>
      <c r="F88">
        <v>1</v>
      </c>
      <c r="G88">
        <v>2</v>
      </c>
    </row>
    <row r="89" spans="1:7" x14ac:dyDescent="0.3">
      <c r="A89" t="s">
        <v>213</v>
      </c>
      <c r="B89" t="s">
        <v>214</v>
      </c>
      <c r="C89" t="s">
        <v>215</v>
      </c>
      <c r="D89" t="s">
        <v>216</v>
      </c>
      <c r="E89">
        <v>3</v>
      </c>
      <c r="F89">
        <v>5</v>
      </c>
      <c r="G89">
        <v>10</v>
      </c>
    </row>
    <row r="90" spans="1:7" x14ac:dyDescent="0.3">
      <c r="A90" t="s">
        <v>217</v>
      </c>
      <c r="B90" t="s">
        <v>218</v>
      </c>
      <c r="E90">
        <v>1</v>
      </c>
      <c r="F90">
        <v>1</v>
      </c>
      <c r="G90">
        <v>2</v>
      </c>
    </row>
    <row r="91" spans="1:7" x14ac:dyDescent="0.3">
      <c r="A91" t="s">
        <v>219</v>
      </c>
      <c r="B91" t="s">
        <v>220</v>
      </c>
      <c r="D91" t="s">
        <v>221</v>
      </c>
      <c r="E91">
        <v>1</v>
      </c>
    </row>
    <row r="92" spans="1:7" x14ac:dyDescent="0.3">
      <c r="A92" t="s">
        <v>222</v>
      </c>
      <c r="B92" t="s">
        <v>223</v>
      </c>
      <c r="D92" t="s">
        <v>224</v>
      </c>
      <c r="E92">
        <v>3</v>
      </c>
      <c r="F92">
        <v>3</v>
      </c>
      <c r="G92">
        <v>5</v>
      </c>
    </row>
    <row r="93" spans="1:7" x14ac:dyDescent="0.3">
      <c r="A93" t="s">
        <v>225</v>
      </c>
      <c r="B93" t="s">
        <v>226</v>
      </c>
      <c r="E93">
        <v>1</v>
      </c>
      <c r="F93">
        <v>1</v>
      </c>
      <c r="G93">
        <v>2</v>
      </c>
    </row>
    <row r="94" spans="1:7" x14ac:dyDescent="0.3">
      <c r="A94" t="s">
        <v>227</v>
      </c>
      <c r="B94" t="s">
        <v>228</v>
      </c>
      <c r="E94">
        <v>1</v>
      </c>
      <c r="F94">
        <v>2</v>
      </c>
      <c r="G94">
        <v>3</v>
      </c>
    </row>
    <row r="95" spans="1:7" x14ac:dyDescent="0.3">
      <c r="A95" t="s">
        <v>229</v>
      </c>
      <c r="B95" t="s">
        <v>230</v>
      </c>
      <c r="C95" t="s">
        <v>231</v>
      </c>
      <c r="D95" t="s">
        <v>232</v>
      </c>
      <c r="E95">
        <v>1</v>
      </c>
      <c r="F95">
        <v>2</v>
      </c>
      <c r="G95" t="s">
        <v>247</v>
      </c>
    </row>
    <row r="96" spans="1:7" x14ac:dyDescent="0.3">
      <c r="A96" t="s">
        <v>233</v>
      </c>
      <c r="B96" t="s">
        <v>234</v>
      </c>
      <c r="E96">
        <v>1</v>
      </c>
      <c r="F96">
        <v>1</v>
      </c>
      <c r="G96">
        <v>2</v>
      </c>
    </row>
    <row r="97" spans="1:7" x14ac:dyDescent="0.3">
      <c r="A97" t="s">
        <v>235</v>
      </c>
      <c r="B97" t="s">
        <v>236</v>
      </c>
      <c r="E97">
        <v>1</v>
      </c>
      <c r="F97">
        <v>1</v>
      </c>
      <c r="G97">
        <v>2</v>
      </c>
    </row>
    <row r="98" spans="1:7" x14ac:dyDescent="0.3">
      <c r="A98" t="s">
        <v>237</v>
      </c>
      <c r="B98" t="s">
        <v>238</v>
      </c>
      <c r="E98">
        <v>1</v>
      </c>
    </row>
    <row r="99" spans="1:7" x14ac:dyDescent="0.3">
      <c r="A99" t="s">
        <v>239</v>
      </c>
      <c r="B99" t="s">
        <v>240</v>
      </c>
      <c r="C99" t="s">
        <v>241</v>
      </c>
      <c r="D99" t="s">
        <v>242</v>
      </c>
      <c r="E99">
        <v>1</v>
      </c>
    </row>
    <row r="100" spans="1:7" x14ac:dyDescent="0.3">
      <c r="A100" t="s">
        <v>243</v>
      </c>
      <c r="B100" t="s">
        <v>244</v>
      </c>
      <c r="C100" t="s">
        <v>241</v>
      </c>
      <c r="D100" t="s">
        <v>242</v>
      </c>
      <c r="E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Foisy</dc:creator>
  <cp:lastModifiedBy>Dan Foisy</cp:lastModifiedBy>
  <dcterms:created xsi:type="dcterms:W3CDTF">2021-09-30T01:48:35Z</dcterms:created>
  <dcterms:modified xsi:type="dcterms:W3CDTF">2021-10-03T18:44:58Z</dcterms:modified>
</cp:coreProperties>
</file>