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7365"/>
  </bookViews>
  <sheets>
    <sheet name="Monthly Deposits-LCY" sheetId="1" r:id="rId1"/>
    <sheet name="Mothly Deposits-FCY" sheetId="2" r:id="rId2"/>
    <sheet name="Monthly Deposits Consolidated" sheetId="3" r:id="rId3"/>
    <sheet name="Monthly Deposits by Currency" sheetId="4" r:id="rId4"/>
    <sheet name="MONTHLY PRODUCT TYPE" sheetId="5" r:id="rId5"/>
    <sheet name="Quarterly Report " sheetId="6" r:id="rId6"/>
    <sheet name="CHA 2" sheetId="7" r:id="rId7"/>
    <sheet name="CHA" sheetId="8" state="hidden" r:id="rId8"/>
  </sheets>
  <definedNames>
    <definedName name="_xlnm._FilterDatabase" localSheetId="7" hidden="1">CHA!$AK$2:$AO$10</definedName>
    <definedName name="_xlnm.Print_Area" localSheetId="3">'Monthly Deposits by Currency'!$A$1:$F$27</definedName>
    <definedName name="_xlnm.Print_Area" localSheetId="2">'Monthly Deposits Consolidated'!$A$1:$E$28</definedName>
    <definedName name="_xlnm.Print_Area" localSheetId="0">'Monthly Deposits-LCY'!$A$1:$E$31</definedName>
    <definedName name="_xlnm.Print_Area" localSheetId="4">'MONTHLY PRODUCT TYPE'!$A$1:$I$30</definedName>
    <definedName name="_xlnm.Print_Area" localSheetId="1">'Mothly Deposits-FCY'!$A$1:$E$30</definedName>
  </definedNames>
  <calcPr calcId="145621"/>
</workbook>
</file>

<file path=xl/calcChain.xml><?xml version="1.0" encoding="utf-8"?>
<calcChain xmlns="http://schemas.openxmlformats.org/spreadsheetml/2006/main">
  <c r="E16" i="2" l="1"/>
  <c r="E16" i="1"/>
  <c r="E15" i="2"/>
  <c r="E15" i="1"/>
  <c r="E14" i="2"/>
  <c r="E14" i="1"/>
  <c r="E13" i="2"/>
  <c r="E13" i="1"/>
  <c r="D10" i="2"/>
  <c r="D11" i="2"/>
  <c r="D11" i="1"/>
  <c r="D10" i="1"/>
  <c r="D16" i="2"/>
  <c r="D16" i="1"/>
  <c r="D15" i="2"/>
  <c r="D15" i="1"/>
  <c r="D14" i="2"/>
  <c r="D14" i="1"/>
  <c r="D13" i="2"/>
  <c r="D13" i="1"/>
  <c r="C16" i="2"/>
  <c r="C16" i="1"/>
  <c r="C15" i="1"/>
  <c r="C15" i="3" s="1"/>
  <c r="I21" i="8"/>
  <c r="H28" i="7"/>
  <c r="G28" i="7"/>
  <c r="I27" i="7"/>
  <c r="K27" i="7" s="1"/>
  <c r="I26" i="7"/>
  <c r="K26" i="7" s="1"/>
  <c r="I25" i="7"/>
  <c r="K25" i="7" s="1"/>
  <c r="K24" i="7"/>
  <c r="I24" i="7"/>
  <c r="I23" i="7"/>
  <c r="K23" i="7" s="1"/>
  <c r="K22" i="7"/>
  <c r="I22" i="7"/>
  <c r="I21" i="7"/>
  <c r="K21" i="7" s="1"/>
  <c r="K20" i="7"/>
  <c r="K28" i="7" s="1"/>
  <c r="I20" i="7"/>
  <c r="I28" i="7" s="1"/>
  <c r="B24" i="6"/>
  <c r="B23" i="6"/>
  <c r="C20" i="6"/>
  <c r="E20" i="6" s="1"/>
  <c r="D19" i="6"/>
  <c r="C19" i="6"/>
  <c r="E19" i="6" s="1"/>
  <c r="D18" i="6"/>
  <c r="C18" i="6"/>
  <c r="E18" i="6" s="1"/>
  <c r="D17" i="6"/>
  <c r="E17" i="6" s="1"/>
  <c r="C17" i="6"/>
  <c r="C21" i="6" s="1"/>
  <c r="D13" i="6"/>
  <c r="C13" i="6"/>
  <c r="E13" i="6" s="1"/>
  <c r="D12" i="6"/>
  <c r="C12" i="6"/>
  <c r="E12" i="6" s="1"/>
  <c r="D11" i="6"/>
  <c r="C11" i="6"/>
  <c r="E11" i="6" s="1"/>
  <c r="E10" i="6"/>
  <c r="D10" i="6"/>
  <c r="D14" i="6" s="1"/>
  <c r="C10" i="6"/>
  <c r="C14" i="6" s="1"/>
  <c r="A4" i="6"/>
  <c r="A2" i="6"/>
  <c r="A1" i="6"/>
  <c r="A30" i="5"/>
  <c r="A26" i="5"/>
  <c r="J19" i="5"/>
  <c r="J18" i="5"/>
  <c r="J17" i="5"/>
  <c r="J16" i="5"/>
  <c r="G15" i="5"/>
  <c r="F15" i="5"/>
  <c r="E15" i="5"/>
  <c r="D15" i="5"/>
  <c r="C15" i="5"/>
  <c r="J15" i="5" s="1"/>
  <c r="B15" i="5"/>
  <c r="I14" i="5"/>
  <c r="H14" i="5"/>
  <c r="G14" i="5"/>
  <c r="F14" i="5"/>
  <c r="E14" i="5"/>
  <c r="D14" i="5"/>
  <c r="C14" i="5"/>
  <c r="J14" i="5" s="1"/>
  <c r="L14" i="5" s="1"/>
  <c r="B14" i="5"/>
  <c r="I13" i="5"/>
  <c r="H13" i="5"/>
  <c r="G13" i="5"/>
  <c r="F13" i="5"/>
  <c r="E13" i="5"/>
  <c r="D13" i="5"/>
  <c r="C13" i="5"/>
  <c r="J13" i="5" s="1"/>
  <c r="L13" i="5" s="1"/>
  <c r="B13" i="5"/>
  <c r="I12" i="5"/>
  <c r="I20" i="5" s="1"/>
  <c r="I23" i="5" s="1"/>
  <c r="H12" i="5"/>
  <c r="H20" i="5" s="1"/>
  <c r="G12" i="5"/>
  <c r="G20" i="5" s="1"/>
  <c r="G23" i="5" s="1"/>
  <c r="F12" i="5"/>
  <c r="F20" i="5" s="1"/>
  <c r="E12" i="5"/>
  <c r="E20" i="5" s="1"/>
  <c r="E23" i="5" s="1"/>
  <c r="D12" i="5"/>
  <c r="D20" i="5" s="1"/>
  <c r="C12" i="5"/>
  <c r="C20" i="5" s="1"/>
  <c r="B12" i="5"/>
  <c r="B20" i="5" s="1"/>
  <c r="A5" i="5"/>
  <c r="A4" i="5"/>
  <c r="A3" i="5"/>
  <c r="A2" i="5"/>
  <c r="A1" i="5"/>
  <c r="A26" i="4"/>
  <c r="A22" i="4"/>
  <c r="A21" i="4"/>
  <c r="D16" i="4"/>
  <c r="F15" i="4"/>
  <c r="E15" i="4"/>
  <c r="E14" i="4"/>
  <c r="F14" i="4" s="1"/>
  <c r="F13" i="4"/>
  <c r="E13" i="4"/>
  <c r="E12" i="4"/>
  <c r="F12" i="4" s="1"/>
  <c r="D11" i="4"/>
  <c r="C11" i="4"/>
  <c r="E11" i="4" s="1"/>
  <c r="F11" i="4" s="1"/>
  <c r="D10" i="4"/>
  <c r="C10" i="4"/>
  <c r="E10" i="4" s="1"/>
  <c r="F10" i="4" s="1"/>
  <c r="D9" i="4"/>
  <c r="C9" i="4"/>
  <c r="E9" i="4" s="1"/>
  <c r="F9" i="4" s="1"/>
  <c r="D8" i="4"/>
  <c r="B8" i="4"/>
  <c r="F8" i="4" s="1"/>
  <c r="A4" i="4"/>
  <c r="A3" i="4"/>
  <c r="A2" i="4"/>
  <c r="A1" i="4"/>
  <c r="B26" i="3"/>
  <c r="E11" i="3"/>
  <c r="E10" i="3"/>
  <c r="B4" i="3"/>
  <c r="B3" i="3"/>
  <c r="B2" i="3"/>
  <c r="B1" i="3"/>
  <c r="B26" i="2"/>
  <c r="C15" i="2"/>
  <c r="C14" i="2"/>
  <c r="C13" i="2"/>
  <c r="C11" i="2"/>
  <c r="C9" i="2" s="1"/>
  <c r="C10" i="2"/>
  <c r="B4" i="2"/>
  <c r="B3" i="2"/>
  <c r="B2" i="2"/>
  <c r="B1" i="2"/>
  <c r="C14" i="1"/>
  <c r="C13" i="1"/>
  <c r="C11" i="1"/>
  <c r="C9" i="1" s="1"/>
  <c r="C10" i="1"/>
  <c r="C10" i="3" s="1"/>
  <c r="E17" i="2" l="1"/>
  <c r="E9" i="2" s="1"/>
  <c r="E19" i="2" s="1"/>
  <c r="D11" i="3"/>
  <c r="D10" i="3"/>
  <c r="D16" i="3"/>
  <c r="D17" i="2"/>
  <c r="D9" i="2" s="1"/>
  <c r="D19" i="2" s="1"/>
  <c r="D14" i="3"/>
  <c r="E14" i="3"/>
  <c r="E16" i="3"/>
  <c r="C17" i="2"/>
  <c r="C16" i="3"/>
  <c r="E15" i="3"/>
  <c r="D15" i="3"/>
  <c r="D13" i="3"/>
  <c r="E13" i="3"/>
  <c r="D17" i="1"/>
  <c r="D9" i="1" s="1"/>
  <c r="D19" i="1" s="1"/>
  <c r="F16" i="4"/>
  <c r="C17" i="1"/>
  <c r="C19" i="1" s="1"/>
  <c r="C22" i="1" s="1"/>
  <c r="C19" i="2"/>
  <c r="C22" i="2" s="1"/>
  <c r="E25" i="5"/>
  <c r="C23" i="5"/>
  <c r="J20" i="5"/>
  <c r="E14" i="6"/>
  <c r="E21" i="6"/>
  <c r="C13" i="3"/>
  <c r="B16" i="4"/>
  <c r="C11" i="3"/>
  <c r="C9" i="3" s="1"/>
  <c r="C16" i="4"/>
  <c r="J12" i="5"/>
  <c r="L12" i="5" s="1"/>
  <c r="D21" i="6"/>
  <c r="E8" i="4"/>
  <c r="E16" i="4" s="1"/>
  <c r="C14" i="3"/>
  <c r="D17" i="3" l="1"/>
  <c r="D9" i="3" s="1"/>
  <c r="D19" i="3" s="1"/>
  <c r="E17" i="1"/>
  <c r="E9" i="1" s="1"/>
  <c r="E19" i="1" s="1"/>
  <c r="E17" i="3"/>
  <c r="E9" i="3" s="1"/>
  <c r="E19" i="3" s="1"/>
  <c r="E27" i="5"/>
  <c r="C17" i="3"/>
  <c r="C19" i="3" s="1"/>
  <c r="C22" i="3" s="1"/>
</calcChain>
</file>

<file path=xl/sharedStrings.xml><?xml version="1.0" encoding="utf-8"?>
<sst xmlns="http://schemas.openxmlformats.org/spreadsheetml/2006/main" count="3858" uniqueCount="2560">
  <si>
    <t>BANK NAME:  COGEBANQUE</t>
  </si>
  <si>
    <t xml:space="preserve">ADDRESS OF THE BANK: KN 4 AV 72 ST, CENTENARY HOUSE/CAR PARK ,NYARUGENGE, B.P. 5230 Kigali - Rwanda </t>
  </si>
  <si>
    <t>PERIOD: MONTHLY</t>
  </si>
  <si>
    <t>REPORT AS AT 30/6/2017</t>
  </si>
  <si>
    <t>FORM A/1</t>
  </si>
  <si>
    <t>No</t>
  </si>
  <si>
    <t>Description</t>
  </si>
  <si>
    <t>Amount in 000 RWF</t>
  </si>
  <si>
    <t>No of deposits</t>
  </si>
  <si>
    <t>No of depositors</t>
  </si>
  <si>
    <t>I</t>
  </si>
  <si>
    <t>TOTAL DEPOSITS</t>
  </si>
  <si>
    <t>Total deposits of natural persons+Accrued interest</t>
  </si>
  <si>
    <t>Total legal entities' deposits+ Accrued interest</t>
  </si>
  <si>
    <t>II</t>
  </si>
  <si>
    <t xml:space="preserve">EXCLUDED DEPOSITS </t>
  </si>
  <si>
    <t>deposits of Government and its agencies+ Accrued interest</t>
  </si>
  <si>
    <t>deposits of banks and micro  financial institutions+ Accrued interest</t>
  </si>
  <si>
    <t>insurance companies, pension funds, and collective investment schemes+ Accrued interest</t>
  </si>
  <si>
    <t>deposits ofpersons holding shares of more than five percent (5%) of voting rights  in a bank or MFI+ Accrued interest</t>
  </si>
  <si>
    <t>TOTAL EXCLUDED DEPOSITS (sum 1:4))</t>
  </si>
  <si>
    <t>III</t>
  </si>
  <si>
    <t>TOTAL ELIGIBLE (INSURABLE) DEPOSITS  (I - II)</t>
  </si>
  <si>
    <t>IV</t>
  </si>
  <si>
    <t>QUARTERLY PREMIUM RATE</t>
  </si>
  <si>
    <t>V</t>
  </si>
  <si>
    <t>QUARTERLY PREMIUM AMOUNT</t>
  </si>
  <si>
    <t>Place: Kigali</t>
  </si>
  <si>
    <t>Date: 30/08/2017</t>
  </si>
  <si>
    <t>Stamp and Signature of Responsible Person</t>
  </si>
  <si>
    <t>FORM A/2</t>
  </si>
  <si>
    <t>TOTAL EXCLUDED DEPOSITS (sum 1:4)</t>
  </si>
  <si>
    <t>currency exchg. 1USD=827.2130RWF</t>
  </si>
  <si>
    <t>FORM A/3</t>
  </si>
  <si>
    <t>BANK:</t>
  </si>
  <si>
    <t>FORM A/4</t>
  </si>
  <si>
    <t>Currency</t>
  </si>
  <si>
    <t>Amount in 000 FCY</t>
  </si>
  <si>
    <t>Exchange Rate</t>
  </si>
  <si>
    <t>Equivalent In 000 RWF</t>
  </si>
  <si>
    <t>Total in 000 RWF</t>
  </si>
  <si>
    <t>RWF</t>
  </si>
  <si>
    <t>USD</t>
  </si>
  <si>
    <t>N/A</t>
  </si>
  <si>
    <t>EUROs</t>
  </si>
  <si>
    <t>GBP</t>
  </si>
  <si>
    <t>KES</t>
  </si>
  <si>
    <t>UGS</t>
  </si>
  <si>
    <t>TZS</t>
  </si>
  <si>
    <t>Etc</t>
  </si>
  <si>
    <t>TOTAL</t>
  </si>
  <si>
    <t>DATA PER PRODUCT TYPE FOR INDIVIDUALS/ ENTITIES ACCORDING TO CATEGORIES IN AMOUNT AND NUMBER</t>
  </si>
  <si>
    <t>FORM A/5</t>
  </si>
  <si>
    <t xml:space="preserve">Currency </t>
  </si>
  <si>
    <t>Current Accounts</t>
  </si>
  <si>
    <t>Saving Accounts</t>
  </si>
  <si>
    <t xml:space="preserve">Term   deposit  </t>
  </si>
  <si>
    <t xml:space="preserve">Any other type of account </t>
  </si>
  <si>
    <t>Type</t>
  </si>
  <si>
    <t>N°</t>
  </si>
  <si>
    <t>PERIOD: QUARTERLY</t>
  </si>
  <si>
    <t>ALL CURRENCIES GUARANTEED DEPOSITS</t>
  </si>
  <si>
    <t>FORM B</t>
  </si>
  <si>
    <t>Deposits in 000 RWF</t>
  </si>
  <si>
    <t>INSURED DEPOSITS</t>
  </si>
  <si>
    <t>TOTAL DEPOSITS  OF NATURAL PERSONS</t>
  </si>
  <si>
    <t xml:space="preserve">deposits that are ≤ 500.000  </t>
  </si>
  <si>
    <t xml:space="preserve">deposits that are 500.001-600.000  </t>
  </si>
  <si>
    <t xml:space="preserve">deposits that are  600.001-700.000  </t>
  </si>
  <si>
    <t>deposits that are &gt;700 001</t>
  </si>
  <si>
    <t xml:space="preserve">TOTAL INSURED DEPOSITS OF INDIVIDUALS </t>
  </si>
  <si>
    <t>TOTAL DEPOSITS  OF LEGAL ENTITIES</t>
  </si>
  <si>
    <t xml:space="preserve">TOTAL INSURED DEPOSITS LEGAL ENTITIES </t>
  </si>
  <si>
    <t>BANK NAME:</t>
  </si>
  <si>
    <t xml:space="preserve">201450    </t>
  </si>
  <si>
    <t xml:space="preserve">204390    </t>
  </si>
  <si>
    <t xml:space="preserve">204391    </t>
  </si>
  <si>
    <t xml:space="preserve">205560    </t>
  </si>
  <si>
    <t xml:space="preserve">205725    </t>
  </si>
  <si>
    <t xml:space="preserve">201194    </t>
  </si>
  <si>
    <t>Passport / ID</t>
  </si>
  <si>
    <t>Names of the Mandatory on the Account</t>
  </si>
  <si>
    <t>Passport / ID of the Mandatory on the Account</t>
  </si>
  <si>
    <t xml:space="preserve">201999    </t>
  </si>
  <si>
    <t xml:space="preserve">203195    </t>
  </si>
  <si>
    <t xml:space="preserve">208400    </t>
  </si>
  <si>
    <t xml:space="preserve">148630    </t>
  </si>
  <si>
    <t xml:space="preserve">281100    </t>
  </si>
  <si>
    <t xml:space="preserve">241190    </t>
  </si>
  <si>
    <t xml:space="preserve">290810    </t>
  </si>
  <si>
    <t xml:space="preserve">201113    </t>
  </si>
  <si>
    <t xml:space="preserve">201195    </t>
  </si>
  <si>
    <t xml:space="preserve">201480    </t>
  </si>
  <si>
    <t xml:space="preserve">201485    </t>
  </si>
  <si>
    <t xml:space="preserve">Percentage(%) of share in  joint deposit(s) </t>
  </si>
  <si>
    <t xml:space="preserve">Deposit  balance amount  </t>
  </si>
  <si>
    <t xml:space="preserve">Accrued     interest </t>
  </si>
  <si>
    <t>Total balance amount(per currencies)</t>
  </si>
  <si>
    <t>Exchange rate</t>
  </si>
  <si>
    <t>Total balance amount in RWF</t>
  </si>
  <si>
    <t xml:space="preserve">203115    </t>
  </si>
  <si>
    <t xml:space="preserve">203190    </t>
  </si>
  <si>
    <t xml:space="preserve">204150    </t>
  </si>
  <si>
    <t>KSH</t>
  </si>
  <si>
    <t xml:space="preserve">204190    </t>
  </si>
  <si>
    <t xml:space="preserve">201415    </t>
  </si>
  <si>
    <t xml:space="preserve">205310    </t>
  </si>
  <si>
    <t>ETC</t>
  </si>
  <si>
    <t xml:space="preserve">231091    </t>
  </si>
  <si>
    <t xml:space="preserve">201140    </t>
  </si>
  <si>
    <t xml:space="preserve">204120    </t>
  </si>
  <si>
    <t xml:space="preserve">205280    </t>
  </si>
  <si>
    <t xml:space="preserve">201156    </t>
  </si>
  <si>
    <t xml:space="preserve">204195    </t>
  </si>
  <si>
    <t xml:space="preserve">203998    </t>
  </si>
  <si>
    <t xml:space="preserve">148625    </t>
  </si>
  <si>
    <t xml:space="preserve">122014    </t>
  </si>
  <si>
    <t xml:space="preserve">123014    </t>
  </si>
  <si>
    <t xml:space="preserve">122015    </t>
  </si>
  <si>
    <t xml:space="preserve">201111    </t>
  </si>
  <si>
    <t xml:space="preserve">201430    </t>
  </si>
  <si>
    <t xml:space="preserve">201997    </t>
  </si>
  <si>
    <t xml:space="preserve">204110    </t>
  </si>
  <si>
    <t xml:space="preserve">205527    </t>
  </si>
  <si>
    <t xml:space="preserve">205680    </t>
  </si>
  <si>
    <t xml:space="preserve">205730    </t>
  </si>
  <si>
    <t xml:space="preserve">201410    </t>
  </si>
  <si>
    <t xml:space="preserve">201190    </t>
  </si>
  <si>
    <t xml:space="preserve">201440    </t>
  </si>
  <si>
    <t xml:space="preserve">203180    </t>
  </si>
  <si>
    <t xml:space="preserve">204175    </t>
  </si>
  <si>
    <t xml:space="preserve">209100    </t>
  </si>
  <si>
    <t xml:space="preserve">204115    </t>
  </si>
  <si>
    <t xml:space="preserve">208100    </t>
  </si>
  <si>
    <t xml:space="preserve">285300    </t>
  </si>
  <si>
    <t xml:space="preserve">290890    </t>
  </si>
  <si>
    <t xml:space="preserve">201203    </t>
  </si>
  <si>
    <t xml:space="preserve">201291    </t>
  </si>
  <si>
    <t xml:space="preserve">201470    </t>
  </si>
  <si>
    <t xml:space="preserve">203110    </t>
  </si>
  <si>
    <t xml:space="preserve">203114    </t>
  </si>
  <si>
    <t xml:space="preserve">203120    </t>
  </si>
  <si>
    <t xml:space="preserve">204690    </t>
  </si>
  <si>
    <t xml:space="preserve">205545    </t>
  </si>
  <si>
    <t xml:space="preserve">205550    </t>
  </si>
  <si>
    <t xml:space="preserve">205600    </t>
  </si>
  <si>
    <t xml:space="preserve">201445    </t>
  </si>
  <si>
    <t xml:space="preserve">201425    </t>
  </si>
  <si>
    <t xml:space="preserve">201465    </t>
  </si>
  <si>
    <t xml:space="preserve">285350    </t>
  </si>
  <si>
    <t xml:space="preserve">286400    </t>
  </si>
  <si>
    <t xml:space="preserve">285200    </t>
  </si>
  <si>
    <t xml:space="preserve">181500    </t>
  </si>
  <si>
    <t xml:space="preserve">227000    </t>
  </si>
  <si>
    <t xml:space="preserve">231090    </t>
  </si>
  <si>
    <t xml:space="preserve">201141    </t>
  </si>
  <si>
    <t xml:space="preserve">201460    </t>
  </si>
  <si>
    <t xml:space="preserve">201481    </t>
  </si>
  <si>
    <t xml:space="preserve">201630    </t>
  </si>
  <si>
    <t xml:space="preserve">203140    </t>
  </si>
  <si>
    <t xml:space="preserve">204114    </t>
  </si>
  <si>
    <t xml:space="preserve">204170    </t>
  </si>
  <si>
    <t xml:space="preserve">205520    </t>
  </si>
  <si>
    <t xml:space="preserve">205640    </t>
  </si>
  <si>
    <t xml:space="preserve">205735    </t>
  </si>
  <si>
    <t xml:space="preserve">201155    </t>
  </si>
  <si>
    <t xml:space="preserve">201475    </t>
  </si>
  <si>
    <t xml:space="preserve">208600    </t>
  </si>
  <si>
    <t xml:space="preserve">148620    </t>
  </si>
  <si>
    <t xml:space="preserve">290690    </t>
  </si>
  <si>
    <t xml:space="preserve">290880    </t>
  </si>
  <si>
    <t xml:space="preserve">290990    </t>
  </si>
  <si>
    <t xml:space="preserve">201420    </t>
  </si>
  <si>
    <t xml:space="preserve">203160    </t>
  </si>
  <si>
    <t xml:space="preserve">204130    </t>
  </si>
  <si>
    <t xml:space="preserve">205340    </t>
  </si>
  <si>
    <t xml:space="preserve">205360    </t>
  </si>
  <si>
    <t xml:space="preserve">205580    </t>
  </si>
  <si>
    <t xml:space="preserve">205590    </t>
  </si>
  <si>
    <t xml:space="preserve">205390    </t>
  </si>
  <si>
    <t xml:space="preserve">208200    </t>
  </si>
  <si>
    <t xml:space="preserve">201191    </t>
  </si>
  <si>
    <t xml:space="preserve">201998    </t>
  </si>
  <si>
    <t xml:space="preserve">204180    </t>
  </si>
  <si>
    <t xml:space="preserve">204350    </t>
  </si>
  <si>
    <t xml:space="preserve">204999    </t>
  </si>
  <si>
    <t xml:space="preserve">205380    </t>
  </si>
  <si>
    <t xml:space="preserve">208601    </t>
  </si>
  <si>
    <t xml:space="preserve">148635    </t>
  </si>
  <si>
    <t xml:space="preserve">148636    </t>
  </si>
  <si>
    <t>CHA- Table</t>
  </si>
  <si>
    <t>CURRENCY -Table</t>
  </si>
  <si>
    <t>PUBLIC INST - Table</t>
  </si>
  <si>
    <t>INSURANCE - Table</t>
  </si>
  <si>
    <t>FINANCIAL - Table</t>
  </si>
  <si>
    <t>SHAREHOLDERS - Table</t>
  </si>
  <si>
    <t>CHA</t>
  </si>
  <si>
    <t>DEV</t>
  </si>
  <si>
    <t>NUMBERS</t>
  </si>
  <si>
    <t>SUMS</t>
  </si>
  <si>
    <t>TCLI</t>
  </si>
  <si>
    <t>TIND</t>
  </si>
  <si>
    <t>NUM</t>
  </si>
  <si>
    <t>SDE</t>
  </si>
  <si>
    <t>SDECV</t>
  </si>
  <si>
    <t>CLI</t>
  </si>
  <si>
    <t>NOMREST</t>
  </si>
  <si>
    <t>NCP</t>
  </si>
  <si>
    <t>TYP_CLIENT</t>
  </si>
  <si>
    <t>CAT_CLIENT</t>
  </si>
  <si>
    <t xml:space="preserve">0000753        </t>
  </si>
  <si>
    <t xml:space="preserve">SOLACE/C.T.P                                                       </t>
  </si>
  <si>
    <t xml:space="preserve">0001117        </t>
  </si>
  <si>
    <t xml:space="preserve">PRIME INSURANCE LTD                                                </t>
  </si>
  <si>
    <t xml:space="preserve">0000528        </t>
  </si>
  <si>
    <t xml:space="preserve">COOPEC URUMURI                                                     </t>
  </si>
  <si>
    <t>01301002497</t>
  </si>
  <si>
    <t xml:space="preserve">0073293        </t>
  </si>
  <si>
    <t xml:space="preserve">SOCIETE RWANDAISE DE BATTERIES LTD                                 </t>
  </si>
  <si>
    <t>01390111091</t>
  </si>
  <si>
    <t>P</t>
  </si>
  <si>
    <t>under 500 000</t>
  </si>
  <si>
    <t xml:space="preserve">0014541        </t>
  </si>
  <si>
    <t xml:space="preserve">RWANDA SOCIAL SECURITY BOARD-RSSB                                  </t>
  </si>
  <si>
    <t xml:space="preserve">0000841        </t>
  </si>
  <si>
    <t xml:space="preserve">URWEGO OPPORTUNITY MICROFINANCE BANK S.A                           </t>
  </si>
  <si>
    <t>01301002822</t>
  </si>
  <si>
    <t>01390113177</t>
  </si>
  <si>
    <t>E</t>
  </si>
  <si>
    <t>between 600 001 and 700 000</t>
  </si>
  <si>
    <t xml:space="preserve">0017809        </t>
  </si>
  <si>
    <t xml:space="preserve">CENTRE DE SANTE COKO                                               </t>
  </si>
  <si>
    <t xml:space="preserve">0023061        </t>
  </si>
  <si>
    <t xml:space="preserve">MILITARY MEDICAL INSURANCE                                         </t>
  </si>
  <si>
    <t xml:space="preserve">0003941        </t>
  </si>
  <si>
    <t xml:space="preserve">COOPEC ZAMUKA                                                      </t>
  </si>
  <si>
    <t>01301006866</t>
  </si>
  <si>
    <t>01390136488</t>
  </si>
  <si>
    <t xml:space="preserve">0017810        </t>
  </si>
  <si>
    <t xml:space="preserve">CENTRE DE SANTE MUHONDO/ PROJET GLOBAL FUND R6                     </t>
  </si>
  <si>
    <t xml:space="preserve">0028506        </t>
  </si>
  <si>
    <t xml:space="preserve">PRIME  LIFE INSURANCE LTD                                          </t>
  </si>
  <si>
    <t xml:space="preserve">0006216        </t>
  </si>
  <si>
    <t xml:space="preserve">UMWALIMU SACCO/SIEGE                                               </t>
  </si>
  <si>
    <t>01301009165</t>
  </si>
  <si>
    <t xml:space="preserve">0061290        </t>
  </si>
  <si>
    <t xml:space="preserve">PREMIER TOBACCO COMPANY LTD                                        </t>
  </si>
  <si>
    <t>01390035046</t>
  </si>
  <si>
    <t>between 500 001 and 600 000</t>
  </si>
  <si>
    <t xml:space="preserve">0018221        </t>
  </si>
  <si>
    <t xml:space="preserve">GF/RBF MALARIA/ CS RUSHASHI                                        </t>
  </si>
  <si>
    <t xml:space="preserve">0031299        </t>
  </si>
  <si>
    <t xml:space="preserve">SORAS VIE                                                          </t>
  </si>
  <si>
    <t>01301109165</t>
  </si>
  <si>
    <t xml:space="preserve">0054433        </t>
  </si>
  <si>
    <t xml:space="preserve">AMEGERWA "BRIQUETTERIE"                                            </t>
  </si>
  <si>
    <t>01301121465</t>
  </si>
  <si>
    <t xml:space="preserve">0019628        </t>
  </si>
  <si>
    <t xml:space="preserve">ARCH.DE KIGALI/HOPITAL RULI                                        </t>
  </si>
  <si>
    <t xml:space="preserve">0031775        </t>
  </si>
  <si>
    <t xml:space="preserve">SORAS ASSURANCES GENERALES LTD                                     </t>
  </si>
  <si>
    <t>01301209165</t>
  </si>
  <si>
    <t xml:space="preserve">0054408        </t>
  </si>
  <si>
    <t xml:space="preserve">SOCIETE PETROLIERE  LTD                                            </t>
  </si>
  <si>
    <t>01300101589</t>
  </si>
  <si>
    <t xml:space="preserve">0019874        </t>
  </si>
  <si>
    <t xml:space="preserve">SSF/HIV DU C.S TUMBA                                               </t>
  </si>
  <si>
    <t xml:space="preserve">0032218        </t>
  </si>
  <si>
    <t xml:space="preserve">SONARWA LIFE ASSURANCE COMPANY LTD                                 </t>
  </si>
  <si>
    <t xml:space="preserve">0006434        </t>
  </si>
  <si>
    <t xml:space="preserve">ABAHIZI SACCO GIKONDO                                              </t>
  </si>
  <si>
    <t>01300409386</t>
  </si>
  <si>
    <t>01301001589</t>
  </si>
  <si>
    <t>more than 700 000</t>
  </si>
  <si>
    <t xml:space="preserve">0021241        </t>
  </si>
  <si>
    <t xml:space="preserve">C.S. RWAHI/COMPTE FONCTIONNEMENT                                   </t>
  </si>
  <si>
    <t xml:space="preserve">0050170        </t>
  </si>
  <si>
    <t xml:space="preserve">SAHAM ASSURANCE RWANDA LTD                                         </t>
  </si>
  <si>
    <t>01301009386</t>
  </si>
  <si>
    <t>01390000271</t>
  </si>
  <si>
    <t xml:space="preserve">0021457        </t>
  </si>
  <si>
    <t xml:space="preserve">CENTRE DE SANTE RWAHI                                              </t>
  </si>
  <si>
    <t xml:space="preserve">0054124        </t>
  </si>
  <si>
    <t xml:space="preserve">RSSB-MEDICAL                                                       </t>
  </si>
  <si>
    <t xml:space="preserve">0006460        </t>
  </si>
  <si>
    <t xml:space="preserve">KICUKIRO DEVELOPMENT SACCO'S UNION                                 </t>
  </si>
  <si>
    <t>01301009412</t>
  </si>
  <si>
    <t xml:space="preserve">0054407        </t>
  </si>
  <si>
    <t xml:space="preserve">RWANDA MOUNTAIN TEA                                                </t>
  </si>
  <si>
    <t>01300151144</t>
  </si>
  <si>
    <t xml:space="preserve">0022325        </t>
  </si>
  <si>
    <t xml:space="preserve">SPECIAL GUARANTEE FUND                                             </t>
  </si>
  <si>
    <t xml:space="preserve">0054126        </t>
  </si>
  <si>
    <t xml:space="preserve">SONARWA GENERAL INSURANCE CO LTD                                   </t>
  </si>
  <si>
    <t xml:space="preserve">0006490        </t>
  </si>
  <si>
    <t xml:space="preserve">" KOPEKUKUGI " SACCO UMURENGE                                      </t>
  </si>
  <si>
    <t>01300409443</t>
  </si>
  <si>
    <t>01300251144</t>
  </si>
  <si>
    <t xml:space="preserve">0023102        </t>
  </si>
  <si>
    <t xml:space="preserve">ASSETIP A.S.B.L                                                    </t>
  </si>
  <si>
    <t xml:space="preserve">0056203        </t>
  </si>
  <si>
    <t xml:space="preserve">AGACIRO DEVELOPMENT FUNDS                                          </t>
  </si>
  <si>
    <t>01301009443</t>
  </si>
  <si>
    <t>01300651144</t>
  </si>
  <si>
    <t xml:space="preserve">0025445        </t>
  </si>
  <si>
    <t xml:space="preserve">RWANDA UTILITY AND REGULATION AGENCY                               </t>
  </si>
  <si>
    <t xml:space="preserve">0059169        </t>
  </si>
  <si>
    <t xml:space="preserve">RADIANT INSURANCE COMPANY                                          </t>
  </si>
  <si>
    <t xml:space="preserve">0006494        </t>
  </si>
  <si>
    <t xml:space="preserve">KANOMBE SACCO                                                      </t>
  </si>
  <si>
    <t>01300409447</t>
  </si>
  <si>
    <t>01301051144</t>
  </si>
  <si>
    <t xml:space="preserve">0030457        </t>
  </si>
  <si>
    <t xml:space="preserve">OFFICE NATIONAL DES POSTES                                         </t>
  </si>
  <si>
    <t xml:space="preserve">0060526        </t>
  </si>
  <si>
    <t xml:space="preserve">PHOENIX OF RDA ASSURANCE COMPANY LTD                               </t>
  </si>
  <si>
    <t>01301009447</t>
  </si>
  <si>
    <t>01301251144</t>
  </si>
  <si>
    <t xml:space="preserve">0030813        </t>
  </si>
  <si>
    <t xml:space="preserve">ECOLE PRIMAIRE KIMIHURURA                                          </t>
  </si>
  <si>
    <t xml:space="preserve">0074595        </t>
  </si>
  <si>
    <t xml:space="preserve">BRITAM INSURANCE COMPANY LTD                                       </t>
  </si>
  <si>
    <t xml:space="preserve">0006497        </t>
  </si>
  <si>
    <t xml:space="preserve">IJABO REMERA SACCO                                                 </t>
  </si>
  <si>
    <t>01300409450</t>
  </si>
  <si>
    <t>01308151144</t>
  </si>
  <si>
    <t xml:space="preserve">0031196        </t>
  </si>
  <si>
    <t xml:space="preserve">SECTEUR KIMIHURURA                                                 </t>
  </si>
  <si>
    <t xml:space="preserve">0079486        </t>
  </si>
  <si>
    <t xml:space="preserve">RADIANT LIFE LTD                                                   </t>
  </si>
  <si>
    <t>01301009450</t>
  </si>
  <si>
    <t>01390068873</t>
  </si>
  <si>
    <t xml:space="preserve">0031853        </t>
  </si>
  <si>
    <t xml:space="preserve">SECTEUR GATENGA                                                    </t>
  </si>
  <si>
    <t xml:space="preserve">0081799        </t>
  </si>
  <si>
    <t xml:space="preserve">BK GENERAL INSURANCE COMPANY LTD                                   </t>
  </si>
  <si>
    <t xml:space="preserve">0006526        </t>
  </si>
  <si>
    <t xml:space="preserve">SACCO RUTUNGA                                                      </t>
  </si>
  <si>
    <t>01300409480</t>
  </si>
  <si>
    <t>01390070887</t>
  </si>
  <si>
    <t xml:space="preserve">0032065        </t>
  </si>
  <si>
    <t xml:space="preserve">LAITERIE DE NYANZA                                                 </t>
  </si>
  <si>
    <t>01301009480</t>
  </si>
  <si>
    <t>01390070896</t>
  </si>
  <si>
    <t xml:space="preserve">0034133        </t>
  </si>
  <si>
    <t xml:space="preserve">HUYE DIST/MUKURA SECTOR-FARG SHELTER P.                            </t>
  </si>
  <si>
    <t xml:space="preserve">0006549        </t>
  </si>
  <si>
    <t xml:space="preserve">HOME BASKET SACCO KIMIRONKO                                        </t>
  </si>
  <si>
    <t>01300409503</t>
  </si>
  <si>
    <t>01390071739</t>
  </si>
  <si>
    <t xml:space="preserve">0034140        </t>
  </si>
  <si>
    <t xml:space="preserve">HUYE D.NGOMA SECTOR/FARG SHELTER P.                                </t>
  </si>
  <si>
    <t>01301009503</t>
  </si>
  <si>
    <t>01390072377</t>
  </si>
  <si>
    <t xml:space="preserve">0034182        </t>
  </si>
  <si>
    <t xml:space="preserve">HUYE DIST-MUKURA SECTER FOCTIONNEMENT                              </t>
  </si>
  <si>
    <t xml:space="preserve">0006550        </t>
  </si>
  <si>
    <t xml:space="preserve">VISION SACCO GAHANGA                                               </t>
  </si>
  <si>
    <t>01300409504</t>
  </si>
  <si>
    <t>01390089152</t>
  </si>
  <si>
    <t xml:space="preserve">0034183        </t>
  </si>
  <si>
    <t xml:space="preserve">HUYE DISTR-  SIMBI SECTER FONCTIONNEMENT                           </t>
  </si>
  <si>
    <t>01301009504</t>
  </si>
  <si>
    <t>01390154770</t>
  </si>
  <si>
    <t xml:space="preserve">0034184        </t>
  </si>
  <si>
    <t xml:space="preserve">HUYE DISTR-MARABA SECTER FONCTIONNEMENT                            </t>
  </si>
  <si>
    <t xml:space="preserve">0006625        </t>
  </si>
  <si>
    <t xml:space="preserve">GATENGA SACCO                                                      </t>
  </si>
  <si>
    <t>01300409579</t>
  </si>
  <si>
    <t xml:space="preserve">0054406        </t>
  </si>
  <si>
    <t xml:space="preserve">RUBAYA -NYABIHU TEA COMPANYLTD (R.N.T.C LTD                        </t>
  </si>
  <si>
    <t>01300156420</t>
  </si>
  <si>
    <t xml:space="preserve">0034185        </t>
  </si>
  <si>
    <t xml:space="preserve">HUYE DISTR-HUYE SECTER FONCTIONNEMENT                              </t>
  </si>
  <si>
    <t>01301009579</t>
  </si>
  <si>
    <t>01301056420</t>
  </si>
  <si>
    <t xml:space="preserve">0034186        </t>
  </si>
  <si>
    <t xml:space="preserve">HUYE DISTR-KARAMA SECTER FONCTIONNEMENT                            </t>
  </si>
  <si>
    <t xml:space="preserve">0006641        </t>
  </si>
  <si>
    <t xml:space="preserve">RUSORORO SACCO                                                     </t>
  </si>
  <si>
    <t>01300409595</t>
  </si>
  <si>
    <t xml:space="preserve">0054291        </t>
  </si>
  <si>
    <t xml:space="preserve">MASABO MBAGUTA YVES/ M.M TRADING                                   </t>
  </si>
  <si>
    <t>01301023847</t>
  </si>
  <si>
    <t xml:space="preserve">0034187        </t>
  </si>
  <si>
    <t xml:space="preserve">HUYE DISTR-GISHAMVU SECTOR/FONCTIONNEMENT                          </t>
  </si>
  <si>
    <t>01301009595</t>
  </si>
  <si>
    <t xml:space="preserve">0054263        </t>
  </si>
  <si>
    <t xml:space="preserve">EDOUARD RUTERANA                                                   </t>
  </si>
  <si>
    <t>01302020143</t>
  </si>
  <si>
    <t xml:space="preserve">0034188        </t>
  </si>
  <si>
    <t xml:space="preserve">HUYE DISTR-RWANIRO SECTER FONCTIONNEMENT                           </t>
  </si>
  <si>
    <t xml:space="preserve">0007148        </t>
  </si>
  <si>
    <t xml:space="preserve">NDERA SACCO                                                        </t>
  </si>
  <si>
    <t>01300410102</t>
  </si>
  <si>
    <t>01390054196</t>
  </si>
  <si>
    <t xml:space="preserve">0034189        </t>
  </si>
  <si>
    <t xml:space="preserve">HUYE DISTR-NGOMA SECTER FONCTIONNEMENT                             </t>
  </si>
  <si>
    <t>01301010102</t>
  </si>
  <si>
    <t xml:space="preserve">0054256        </t>
  </si>
  <si>
    <t xml:space="preserve">RUSIRARE JACQUES                                                   </t>
  </si>
  <si>
    <t>01302000012</t>
  </si>
  <si>
    <t xml:space="preserve">0034190        </t>
  </si>
  <si>
    <t xml:space="preserve">HUYE DISTR-TUMBA SECTOR/FONCTIONNEMENT                             </t>
  </si>
  <si>
    <t xml:space="preserve">0007973        </t>
  </si>
  <si>
    <t xml:space="preserve">ZAMUKA BUMBOGO SACCO                                               </t>
  </si>
  <si>
    <t>01300410935</t>
  </si>
  <si>
    <t xml:space="preserve">0054251        </t>
  </si>
  <si>
    <t xml:space="preserve">RUZINDANA CELESTIN                                                 </t>
  </si>
  <si>
    <t>01300400032</t>
  </si>
  <si>
    <t xml:space="preserve">0034191        </t>
  </si>
  <si>
    <t xml:space="preserve">HUYE DISTR-MBAZI SECTER FONCTIONNEMENT                             </t>
  </si>
  <si>
    <t>01301010935</t>
  </si>
  <si>
    <t>01302000032</t>
  </si>
  <si>
    <t xml:space="preserve">0034192        </t>
  </si>
  <si>
    <t xml:space="preserve">HUYE DISTR-RUHASHYA SECTOR/FONCTIONNEMENT                          </t>
  </si>
  <si>
    <t xml:space="preserve">0009959        </t>
  </si>
  <si>
    <t xml:space="preserve">C.I.T.E FOREX BUREAU                                               </t>
  </si>
  <si>
    <t>01300200022</t>
  </si>
  <si>
    <t>01390036370</t>
  </si>
  <si>
    <t xml:space="preserve">0034193        </t>
  </si>
  <si>
    <t xml:space="preserve">HUYE DIST/RUSATIRA SECTOR FONCTIONNEMENT                           </t>
  </si>
  <si>
    <t xml:space="preserve">0012645        </t>
  </si>
  <si>
    <t xml:space="preserve">IKAZE FOREX BUREAU LTD                                             </t>
  </si>
  <si>
    <t>01301026087</t>
  </si>
  <si>
    <t xml:space="preserve">0054130        </t>
  </si>
  <si>
    <t xml:space="preserve">AMEGERWA "ATELIER"                                                 </t>
  </si>
  <si>
    <t>01390046612</t>
  </si>
  <si>
    <t xml:space="preserve">0034194        </t>
  </si>
  <si>
    <t xml:space="preserve">HUYE DISTR-KINAZI SECTER FONCTIONNEMENT                            </t>
  </si>
  <si>
    <t xml:space="preserve">0015038        </t>
  </si>
  <si>
    <t xml:space="preserve">IJABO SACCO KIGARAMA                                               </t>
  </si>
  <si>
    <t>01300428499</t>
  </si>
  <si>
    <t>01390091175</t>
  </si>
  <si>
    <t xml:space="preserve">0034195        </t>
  </si>
  <si>
    <t xml:space="preserve">HUYE DISTR-KIGOMA SECTOR FONTIONNEMENT                             </t>
  </si>
  <si>
    <t>01301028499</t>
  </si>
  <si>
    <t>01301002075</t>
  </si>
  <si>
    <t xml:space="preserve">0034207        </t>
  </si>
  <si>
    <t xml:space="preserve">HUYE DIST- HUYE SECTOR VUP PROGRAM                                 </t>
  </si>
  <si>
    <t xml:space="preserve">0016435        </t>
  </si>
  <si>
    <t xml:space="preserve">ICYIZERE SACCO GITEGA                                              </t>
  </si>
  <si>
    <t>01300429906</t>
  </si>
  <si>
    <t>01390002143</t>
  </si>
  <si>
    <t xml:space="preserve">0034245        </t>
  </si>
  <si>
    <t xml:space="preserve">CENTRE DE SANTE KIRARAMBOGO                                        </t>
  </si>
  <si>
    <t>01301029906</t>
  </si>
  <si>
    <t xml:space="preserve">0051136        </t>
  </si>
  <si>
    <t xml:space="preserve">AMEGERWA  " BRIQUETTERIE"                                          </t>
  </si>
  <si>
    <t>01301221465</t>
  </si>
  <si>
    <t xml:space="preserve">0034248        </t>
  </si>
  <si>
    <t xml:space="preserve">HOPITAL GAKOMA                                                     </t>
  </si>
  <si>
    <t xml:space="preserve">0017337        </t>
  </si>
  <si>
    <t xml:space="preserve">UMUCYO FOREX BUREAU                                                </t>
  </si>
  <si>
    <t>01301040950</t>
  </si>
  <si>
    <t>01300120487</t>
  </si>
  <si>
    <t xml:space="preserve">0034264        </t>
  </si>
  <si>
    <t xml:space="preserve">C. S. KIBAYI                                                       </t>
  </si>
  <si>
    <t xml:space="preserve">0019639        </t>
  </si>
  <si>
    <t xml:space="preserve">INGANZA SACCO/NTARABANA SECTOR                                     </t>
  </si>
  <si>
    <t>01300443282</t>
  </si>
  <si>
    <t>01301020487</t>
  </si>
  <si>
    <t xml:space="preserve">0034265        </t>
  </si>
  <si>
    <t xml:space="preserve">C. S. GISAGARA                                                     </t>
  </si>
  <si>
    <t>01301043282</t>
  </si>
  <si>
    <t>01301020808</t>
  </si>
  <si>
    <t xml:space="preserve">0034266        </t>
  </si>
  <si>
    <t xml:space="preserve">RBF CENTRE DE SANTE KIGEMBE                                        </t>
  </si>
  <si>
    <t xml:space="preserve">0019655        </t>
  </si>
  <si>
    <t xml:space="preserve">IMBADUKO SACCO BUREGA                                              </t>
  </si>
  <si>
    <t>01300443298</t>
  </si>
  <si>
    <t>01301024754</t>
  </si>
  <si>
    <t xml:space="preserve">0034267        </t>
  </si>
  <si>
    <t xml:space="preserve">C. S. KANSI                                                        </t>
  </si>
  <si>
    <t>01301043298</t>
  </si>
  <si>
    <t>01301120487</t>
  </si>
  <si>
    <t xml:space="preserve">0034271        </t>
  </si>
  <si>
    <t xml:space="preserve">C.S. KIBILIZI                                                      </t>
  </si>
  <si>
    <t xml:space="preserve">0019673        </t>
  </si>
  <si>
    <t xml:space="preserve">UMURENGE SACCO JABANA                                              </t>
  </si>
  <si>
    <t>01300443316</t>
  </si>
  <si>
    <t>01390000066</t>
  </si>
  <si>
    <t xml:space="preserve">0034277        </t>
  </si>
  <si>
    <t xml:space="preserve">TB-NSF GRANT/GAKOMA HOSPITAL                                       </t>
  </si>
  <si>
    <t>01301043316</t>
  </si>
  <si>
    <t>01390000103</t>
  </si>
  <si>
    <t xml:space="preserve">0034286        </t>
  </si>
  <si>
    <t xml:space="preserve">CENTRE DE SANTE GIKORE                                             </t>
  </si>
  <si>
    <t xml:space="preserve">0019686        </t>
  </si>
  <si>
    <t xml:space="preserve">GATSATA SACCO AMIZERO                                              </t>
  </si>
  <si>
    <t>01300443329</t>
  </si>
  <si>
    <t>01390010500</t>
  </si>
  <si>
    <t xml:space="preserve">0034298        </t>
  </si>
  <si>
    <t xml:space="preserve">RBF G.F-SSF/MALARIA CENTRE DE SANTE M                              </t>
  </si>
  <si>
    <t>01301043329</t>
  </si>
  <si>
    <t>01390043161</t>
  </si>
  <si>
    <t xml:space="preserve">0034319        </t>
  </si>
  <si>
    <t xml:space="preserve">CENTRE DE SANTE GAKOMA                                             </t>
  </si>
  <si>
    <t xml:space="preserve">0019696        </t>
  </si>
  <si>
    <t xml:space="preserve">INDATSIKIRA SACCO KIMIHURURA                                       </t>
  </si>
  <si>
    <t>01300443339</t>
  </si>
  <si>
    <t>01390088094</t>
  </si>
  <si>
    <t xml:space="preserve">0034320        </t>
  </si>
  <si>
    <t xml:space="preserve">SSF-VIH/CENTRE DE SANTE MUSHA                                      </t>
  </si>
  <si>
    <t>01301043339</t>
  </si>
  <si>
    <t xml:space="preserve">0050164        </t>
  </si>
  <si>
    <t xml:space="preserve">KABERUKA ALOYS                                                     </t>
  </si>
  <si>
    <t>01300120481</t>
  </si>
  <si>
    <t xml:space="preserve">0034353        </t>
  </si>
  <si>
    <t xml:space="preserve">HUYE DISTRICT/KARAMA SECTOR/VUP PROGRAM                            </t>
  </si>
  <si>
    <t xml:space="preserve">0019794        </t>
  </si>
  <si>
    <t xml:space="preserve">SACCO ICYEREKEZO KINYINYA                                          </t>
  </si>
  <si>
    <t>01300443439</t>
  </si>
  <si>
    <t>01302020481</t>
  </si>
  <si>
    <t xml:space="preserve">0034354        </t>
  </si>
  <si>
    <t xml:space="preserve">HUYE DISTRICT/MARABA SECTOR/VUP PROGRAM                            </t>
  </si>
  <si>
    <t>01301043439</t>
  </si>
  <si>
    <t xml:space="preserve">0049958        </t>
  </si>
  <si>
    <t xml:space="preserve">PETROCOM                                                           </t>
  </si>
  <si>
    <t>01300120271</t>
  </si>
  <si>
    <t xml:space="preserve">0034357        </t>
  </si>
  <si>
    <t xml:space="preserve">C.S.RWANIRO/SOUS COMPTE PBF COMMUNAUTAIRE                          </t>
  </si>
  <si>
    <t xml:space="preserve">0019803        </t>
  </si>
  <si>
    <t xml:space="preserve">SACCO TWAMBUTSANYE MUHONDO                                         </t>
  </si>
  <si>
    <t>01300443448</t>
  </si>
  <si>
    <t>01301020271</t>
  </si>
  <si>
    <t xml:space="preserve">0034367        </t>
  </si>
  <si>
    <t xml:space="preserve">CENTRE DE SANTE  GISHUBI                                           </t>
  </si>
  <si>
    <t>01301043448</t>
  </si>
  <si>
    <t>01390019715</t>
  </si>
  <si>
    <t xml:space="preserve">0034381        </t>
  </si>
  <si>
    <t xml:space="preserve">SECTEUR TUMBA/MATERNELLE TUMBA                                     </t>
  </si>
  <si>
    <t xml:space="preserve">0019815        </t>
  </si>
  <si>
    <t xml:space="preserve">TRUST SACCO NYAMIRAMBO                                             </t>
  </si>
  <si>
    <t>01300443460</t>
  </si>
  <si>
    <t xml:space="preserve">0049699        </t>
  </si>
  <si>
    <t xml:space="preserve">RUSIRARE JACQUES -AMEKI                                            </t>
  </si>
  <si>
    <t>01300120012</t>
  </si>
  <si>
    <t xml:space="preserve">0034432        </t>
  </si>
  <si>
    <t xml:space="preserve">CENTRE DE SANTE MUGOMBWA                                           </t>
  </si>
  <si>
    <t>01301043460</t>
  </si>
  <si>
    <t>01300620012</t>
  </si>
  <si>
    <t xml:space="preserve">0034440        </t>
  </si>
  <si>
    <t xml:space="preserve">CENTRE DE SANTE NGOMA                                              </t>
  </si>
  <si>
    <t xml:space="preserve">0019861        </t>
  </si>
  <si>
    <t xml:space="preserve">INDATWA SACO KANYINYA                                              </t>
  </si>
  <si>
    <t>01300443506</t>
  </si>
  <si>
    <t>01302020012</t>
  </si>
  <si>
    <t xml:space="preserve">0034443        </t>
  </si>
  <si>
    <t xml:space="preserve">CENTRE DE SANTE MUGANZA                                            </t>
  </si>
  <si>
    <t>01301043506</t>
  </si>
  <si>
    <t>01308320012</t>
  </si>
  <si>
    <t xml:space="preserve">0034737        </t>
  </si>
  <si>
    <t xml:space="preserve">CENTRE DE SANTE GISHUBI/FONCTIONNEMENT                             </t>
  </si>
  <si>
    <t xml:space="preserve">0020570        </t>
  </si>
  <si>
    <t xml:space="preserve">KUNGAHARA SACCO NYAKABANDA                                         </t>
  </si>
  <si>
    <t>01300444218</t>
  </si>
  <si>
    <t xml:space="preserve">0049696        </t>
  </si>
  <si>
    <t xml:space="preserve">MURANGIRA PHILIPP                                                  </t>
  </si>
  <si>
    <t>01302020009</t>
  </si>
  <si>
    <t xml:space="preserve">0034786        </t>
  </si>
  <si>
    <t xml:space="preserve">HUYE DISTRICT-KIGOMA SECTOR-VUP PROGRAM                            </t>
  </si>
  <si>
    <t>01301044218</t>
  </si>
  <si>
    <t>01390141259</t>
  </si>
  <si>
    <t xml:space="preserve">0034828        </t>
  </si>
  <si>
    <t xml:space="preserve">CENTRE DE SANTE MUSHA/FONCTIONNEMENT                               </t>
  </si>
  <si>
    <t xml:space="preserve">0021261        </t>
  </si>
  <si>
    <t xml:space="preserve">IMBARUTSO SACCO RUSIGA                                             </t>
  </si>
  <si>
    <t>01300444918</t>
  </si>
  <si>
    <t xml:space="preserve">0049691        </t>
  </si>
  <si>
    <t xml:space="preserve">DISMAS NYAGATARE                                                   </t>
  </si>
  <si>
    <t>01300120004</t>
  </si>
  <si>
    <t xml:space="preserve">0035266        </t>
  </si>
  <si>
    <t xml:space="preserve">SECTEUR GASAKA/FONCTIONNEMENT                                      </t>
  </si>
  <si>
    <t>01301044918</t>
  </si>
  <si>
    <t>01300620004</t>
  </si>
  <si>
    <t xml:space="preserve">0035280        </t>
  </si>
  <si>
    <t xml:space="preserve">ECOLE SECONDAIRE MBOGO                                             </t>
  </si>
  <si>
    <t xml:space="preserve">0022003        </t>
  </si>
  <si>
    <t xml:space="preserve">URUNANA-MICROFINANCE                                               </t>
  </si>
  <si>
    <t>01301050511</t>
  </si>
  <si>
    <t>01302020004</t>
  </si>
  <si>
    <t xml:space="preserve">0035448        </t>
  </si>
  <si>
    <t xml:space="preserve">ECOLE SECONDAIRE DE SUMBA                                          </t>
  </si>
  <si>
    <t xml:space="preserve">0022330        </t>
  </si>
  <si>
    <t xml:space="preserve">LA FORTUNE FOREX                                                   </t>
  </si>
  <si>
    <t>01301050856</t>
  </si>
  <si>
    <t xml:space="preserve">0035901        </t>
  </si>
  <si>
    <t xml:space="preserve">KITABI TEA COMPANY                                                 </t>
  </si>
  <si>
    <t>01311050774</t>
  </si>
  <si>
    <t xml:space="preserve">0035717        </t>
  </si>
  <si>
    <t xml:space="preserve">CENTRE DE SANTE KIBUMBWE                                           </t>
  </si>
  <si>
    <t>01390112189</t>
  </si>
  <si>
    <t xml:space="preserve">0032382        </t>
  </si>
  <si>
    <t xml:space="preserve">VEDASTE RUBANGURA/UPROTUR                                          </t>
  </si>
  <si>
    <t>01300102265</t>
  </si>
  <si>
    <t xml:space="preserve">0035894        </t>
  </si>
  <si>
    <t xml:space="preserve">CENTRE DE SANTE DE NYAMAGABE                                       </t>
  </si>
  <si>
    <t xml:space="preserve">0022865        </t>
  </si>
  <si>
    <t xml:space="preserve">AMAVUBI SARL/FOREX BUREAU                                          </t>
  </si>
  <si>
    <t>01301051411</t>
  </si>
  <si>
    <t>01300602265</t>
  </si>
  <si>
    <t xml:space="preserve">0035895        </t>
  </si>
  <si>
    <t xml:space="preserve">CENTRE DE SANTE NYAMAGABE/PHARMACIE                                </t>
  </si>
  <si>
    <t xml:space="preserve">0022927        </t>
  </si>
  <si>
    <t xml:space="preserve">VICTOIR FOREX BUREAU                                               </t>
  </si>
  <si>
    <t>01301051475</t>
  </si>
  <si>
    <t>01302102265</t>
  </si>
  <si>
    <t xml:space="preserve">0035915        </t>
  </si>
  <si>
    <t xml:space="preserve">E.S. MAHERESHO                                                     </t>
  </si>
  <si>
    <t>01390024400</t>
  </si>
  <si>
    <t xml:space="preserve">0032173        </t>
  </si>
  <si>
    <t xml:space="preserve">DIOCESE BUTARE                                                     </t>
  </si>
  <si>
    <t>01300102044</t>
  </si>
  <si>
    <t xml:space="preserve">0036214        </t>
  </si>
  <si>
    <t xml:space="preserve">SSF/HIV/COMMUNITY HEALTH/NYARUSIZA                                 </t>
  </si>
  <si>
    <t xml:space="preserve">0022929        </t>
  </si>
  <si>
    <t xml:space="preserve">GREATEST FOREX BUREAU                                              </t>
  </si>
  <si>
    <t>01301051477</t>
  </si>
  <si>
    <t>01300602044</t>
  </si>
  <si>
    <t xml:space="preserve">0036232        </t>
  </si>
  <si>
    <t xml:space="preserve">C.S.KADUHA/S.S.F/VIH COMMUNITY HEALTH                              </t>
  </si>
  <si>
    <t>01390016385</t>
  </si>
  <si>
    <t>01301102044</t>
  </si>
  <si>
    <t xml:space="preserve">0036577        </t>
  </si>
  <si>
    <t xml:space="preserve">RBF-MALARIA/C.S UWINKINGI                                          </t>
  </si>
  <si>
    <t xml:space="preserve">0024779        </t>
  </si>
  <si>
    <t xml:space="preserve">LA LUNE SARL (FOREX BUREAU)                                        </t>
  </si>
  <si>
    <t>01300154309</t>
  </si>
  <si>
    <t>01311000200</t>
  </si>
  <si>
    <t xml:space="preserve">0037347        </t>
  </si>
  <si>
    <t xml:space="preserve">ECOLE DES SCIENCES DE MUSANZE                                      </t>
  </si>
  <si>
    <t>01301054309</t>
  </si>
  <si>
    <t>01311002606</t>
  </si>
  <si>
    <t xml:space="preserve">0038397        </t>
  </si>
  <si>
    <t xml:space="preserve">SSF/VIH GF CENTRE DE SANTE GASIZA                                  </t>
  </si>
  <si>
    <t xml:space="preserve">0026927        </t>
  </si>
  <si>
    <t xml:space="preserve">GOOD HOPE FOREX BUREAU S.A.R.L                                     </t>
  </si>
  <si>
    <t>01301056518</t>
  </si>
  <si>
    <t>01390033863</t>
  </si>
  <si>
    <t xml:space="preserve">0038398        </t>
  </si>
  <si>
    <t xml:space="preserve">SSF/VIH GF CENTRE DE SANTE BUSOGO                                  </t>
  </si>
  <si>
    <t>01390014289</t>
  </si>
  <si>
    <t>01390109669</t>
  </si>
  <si>
    <t xml:space="preserve">0038399        </t>
  </si>
  <si>
    <t xml:space="preserve">SSF/VIH GF CENTRE DE SANTE BISATE                                  </t>
  </si>
  <si>
    <t xml:space="preserve">0027361        </t>
  </si>
  <si>
    <t xml:space="preserve">JAFFERY FOREX BUREAU                                               </t>
  </si>
  <si>
    <t>01300156972</t>
  </si>
  <si>
    <t xml:space="preserve">0031003        </t>
  </si>
  <si>
    <t xml:space="preserve">NARCISSE KALINIJABO                                                </t>
  </si>
  <si>
    <t>01302000009</t>
  </si>
  <si>
    <t xml:space="preserve">0038400        </t>
  </si>
  <si>
    <t xml:space="preserve">SSF/VIH GF CENTRE DE SANTE KINIGI                                  </t>
  </si>
  <si>
    <t>01301056972</t>
  </si>
  <si>
    <t>01390000204</t>
  </si>
  <si>
    <t xml:space="preserve">0038401        </t>
  </si>
  <si>
    <t xml:space="preserve">SSF/VIH GF CENTRE DE SANTE KABERE                                  </t>
  </si>
  <si>
    <t xml:space="preserve">0027367        </t>
  </si>
  <si>
    <t xml:space="preserve">SMGF                                                               </t>
  </si>
  <si>
    <t>01300456978</t>
  </si>
  <si>
    <t>01390157165</t>
  </si>
  <si>
    <t xml:space="preserve">0038402        </t>
  </si>
  <si>
    <t xml:space="preserve">SSF/VIH GF CENTRE DE SANTE SHINGIRO                                </t>
  </si>
  <si>
    <t>01301056978</t>
  </si>
  <si>
    <t xml:space="preserve">0030692        </t>
  </si>
  <si>
    <t xml:space="preserve">SICO SARL                                                          </t>
  </si>
  <si>
    <t>01301000480</t>
  </si>
  <si>
    <t xml:space="preserve">0038403        </t>
  </si>
  <si>
    <t xml:space="preserve">SSF/VIH GF CENTRE DE SANTE RUHENGERI                               </t>
  </si>
  <si>
    <t xml:space="preserve">0027637        </t>
  </si>
  <si>
    <t xml:space="preserve">URUGWIRO SACCO                                                     </t>
  </si>
  <si>
    <t>01300457254</t>
  </si>
  <si>
    <t xml:space="preserve">0030554        </t>
  </si>
  <si>
    <t xml:space="preserve">BUFMAR  ASBL                                                       </t>
  </si>
  <si>
    <t>01301000281</t>
  </si>
  <si>
    <t xml:space="preserve">0038404        </t>
  </si>
  <si>
    <t xml:space="preserve">SSF/VIH GF CENTRE DE SANTE RWAZA                                   </t>
  </si>
  <si>
    <t>01301057254</t>
  </si>
  <si>
    <t>01301200281</t>
  </si>
  <si>
    <t xml:space="preserve">0038405        </t>
  </si>
  <si>
    <t xml:space="preserve">SSF/VIH GF CENTRE DE SANTE MURANDI                                 </t>
  </si>
  <si>
    <t xml:space="preserve">0027640        </t>
  </si>
  <si>
    <t xml:space="preserve">SACCO MAGERAGERE ICYEREKEZO(SAMI)                                  </t>
  </si>
  <si>
    <t>01300457257</t>
  </si>
  <si>
    <t xml:space="preserve">0030518        </t>
  </si>
  <si>
    <t xml:space="preserve">DEBUPRO S.A.R.L                                                    </t>
  </si>
  <si>
    <t>01300600245</t>
  </si>
  <si>
    <t xml:space="preserve">0038422        </t>
  </si>
  <si>
    <t xml:space="preserve">PHARMACIE DU DISTRICT DE MUSANZE                                   </t>
  </si>
  <si>
    <t>01301057257</t>
  </si>
  <si>
    <t xml:space="preserve">0030449        </t>
  </si>
  <si>
    <t xml:space="preserve">RUKERIKIBAYE RAPHAEL                                               </t>
  </si>
  <si>
    <t>01300127665</t>
  </si>
  <si>
    <t xml:space="preserve">0038435        </t>
  </si>
  <si>
    <t xml:space="preserve">SSF-HIV/ COMMUNITY HEALTH C.S MURANDI                              </t>
  </si>
  <si>
    <t xml:space="preserve">0027850        </t>
  </si>
  <si>
    <t xml:space="preserve">IMBONERA SACCO RULI                                                </t>
  </si>
  <si>
    <t>01300457560</t>
  </si>
  <si>
    <t>01302000170</t>
  </si>
  <si>
    <t xml:space="preserve">0038441        </t>
  </si>
  <si>
    <t xml:space="preserve">SSF-HIV/ COMMUNITY HEALTH C.S RWAZA                                </t>
  </si>
  <si>
    <t xml:space="preserve">0029513        </t>
  </si>
  <si>
    <t xml:space="preserve">SACCO EJO HEZA /NYARUGENGE                                         </t>
  </si>
  <si>
    <t>01300459283</t>
  </si>
  <si>
    <t>01302000549</t>
  </si>
  <si>
    <t xml:space="preserve">0038481        </t>
  </si>
  <si>
    <t xml:space="preserve">SSF/HIV GF CENTRE DE SANTE KARWASA                                 </t>
  </si>
  <si>
    <t>01301059283</t>
  </si>
  <si>
    <t>01302027665</t>
  </si>
  <si>
    <t xml:space="preserve">0038827        </t>
  </si>
  <si>
    <t xml:space="preserve">GF/SSF MALARIA CS BUSOGO                                           </t>
  </si>
  <si>
    <t xml:space="preserve">0031002        </t>
  </si>
  <si>
    <t xml:space="preserve">ZIGAMA CREDIT AND SAVINGS SOCIETY-CSS                              </t>
  </si>
  <si>
    <t>01301000832</t>
  </si>
  <si>
    <t xml:space="preserve">0030426        </t>
  </si>
  <si>
    <t xml:space="preserve">JOSEPH NSENGIMANA                                                  </t>
  </si>
  <si>
    <t>01302000146</t>
  </si>
  <si>
    <t xml:space="preserve">0038828        </t>
  </si>
  <si>
    <t xml:space="preserve">GF/RBF MALARIA CENTRE DE SANTE RWAZA                               </t>
  </si>
  <si>
    <t>01390032946</t>
  </si>
  <si>
    <t>01390138578</t>
  </si>
  <si>
    <t xml:space="preserve">0038837        </t>
  </si>
  <si>
    <t xml:space="preserve">GF/RBF MALARIA CS MURANDI                                          </t>
  </si>
  <si>
    <t xml:space="preserve">0032518        </t>
  </si>
  <si>
    <t xml:space="preserve">COOPERATIVE UBAKA                                                  </t>
  </si>
  <si>
    <t>01300402408</t>
  </si>
  <si>
    <t xml:space="preserve">0030351        </t>
  </si>
  <si>
    <t xml:space="preserve">PROSPER HIGIRO                                                     </t>
  </si>
  <si>
    <t>01300100075</t>
  </si>
  <si>
    <t xml:space="preserve">0038838        </t>
  </si>
  <si>
    <t xml:space="preserve">RBF/MALARIA/GF CS KINIGI                                           </t>
  </si>
  <si>
    <t>01390135736</t>
  </si>
  <si>
    <t>01302000075</t>
  </si>
  <si>
    <t xml:space="preserve">0039952        </t>
  </si>
  <si>
    <t xml:space="preserve">SECTION DE MUTUELLE DE SANTE"BYAHI"                                </t>
  </si>
  <si>
    <t xml:space="preserve">0032680        </t>
  </si>
  <si>
    <t xml:space="preserve">COOPEC INZIRA                                                      </t>
  </si>
  <si>
    <t>01311000159</t>
  </si>
  <si>
    <t>01390062334</t>
  </si>
  <si>
    <t xml:space="preserve">0042289        </t>
  </si>
  <si>
    <t xml:space="preserve">CENTRE DE SANTE SAINT FRANCOIS RUSIZI                              </t>
  </si>
  <si>
    <t xml:space="preserve">0034013        </t>
  </si>
  <si>
    <t xml:space="preserve">CAISSE D'ENTRAIDE DE BUTARE                                        </t>
  </si>
  <si>
    <t>01310401506</t>
  </si>
  <si>
    <t xml:space="preserve">0029306        </t>
  </si>
  <si>
    <t xml:space="preserve">UPROTUR GROUP LTD                                                  </t>
  </si>
  <si>
    <t>01301059076</t>
  </si>
  <si>
    <t xml:space="preserve">0042381        </t>
  </si>
  <si>
    <t xml:space="preserve">MUTUELLE DE SANTE SECTION RUSIZI                                   </t>
  </si>
  <si>
    <t xml:space="preserve">0034212        </t>
  </si>
  <si>
    <t xml:space="preserve">HIRWA RWANIRO SACCO                                                </t>
  </si>
  <si>
    <t>01310401705</t>
  </si>
  <si>
    <t xml:space="preserve">0028117        </t>
  </si>
  <si>
    <t xml:space="preserve">FERTILIZER FUND                                                    </t>
  </si>
  <si>
    <t>01301057833</t>
  </si>
  <si>
    <t xml:space="preserve">0042787        </t>
  </si>
  <si>
    <t xml:space="preserve">ECOLE SECONDAIRE GIHUNDWE B                                        </t>
  </si>
  <si>
    <t>01311001705</t>
  </si>
  <si>
    <t xml:space="preserve">0027734        </t>
  </si>
  <si>
    <t xml:space="preserve">SOCIETE PETROLIERE AVIATION (SP AVIATION) LTD                      </t>
  </si>
  <si>
    <t>01300157441</t>
  </si>
  <si>
    <t xml:space="preserve">0043010        </t>
  </si>
  <si>
    <t xml:space="preserve">SANTE COMMUN./PBF CENTRE DE SANTE MASHESHA                         </t>
  </si>
  <si>
    <t xml:space="preserve">0034217        </t>
  </si>
  <si>
    <t xml:space="preserve">MBAZI ISONGA SACCO                                                 </t>
  </si>
  <si>
    <t>01310401710</t>
  </si>
  <si>
    <t>01301057441</t>
  </si>
  <si>
    <t xml:space="preserve">0043325        </t>
  </si>
  <si>
    <t xml:space="preserve">CENTRE DE SANTE ISLAMIQUE BUGARAMA/FOCTIONNEMENT                   </t>
  </si>
  <si>
    <t>01311001710</t>
  </si>
  <si>
    <t xml:space="preserve">0025277        </t>
  </si>
  <si>
    <t xml:space="preserve">GAKWAYA ETIENNE                                                    </t>
  </si>
  <si>
    <t>01302054828</t>
  </si>
  <si>
    <t xml:space="preserve">0043512        </t>
  </si>
  <si>
    <t xml:space="preserve">MUTUELLE DE SANTE DE MUGANZA                                       </t>
  </si>
  <si>
    <t xml:space="preserve">0034219        </t>
  </si>
  <si>
    <t xml:space="preserve">RATWA TUMBA SACCO                                                  </t>
  </si>
  <si>
    <t>01310401712</t>
  </si>
  <si>
    <t xml:space="preserve">0022149        </t>
  </si>
  <si>
    <t xml:space="preserve">GEMECA PETROLEUM LTD                                               </t>
  </si>
  <si>
    <t>01300150660</t>
  </si>
  <si>
    <t xml:space="preserve">0043521        </t>
  </si>
  <si>
    <t xml:space="preserve">MUTUELLE DE SANTE NKOMBO                                           </t>
  </si>
  <si>
    <t>01311001712</t>
  </si>
  <si>
    <t>01301050660</t>
  </si>
  <si>
    <t xml:space="preserve">0043535        </t>
  </si>
  <si>
    <t xml:space="preserve">MUTUELLE DE SANTE DE MUSHAKA                                       </t>
  </si>
  <si>
    <t xml:space="preserve">0034220        </t>
  </si>
  <si>
    <t xml:space="preserve">TUGENDANE NIGIHE /RUHASHYA SACCO                                   </t>
  </si>
  <si>
    <t>01310401713</t>
  </si>
  <si>
    <t>01301000028</t>
  </si>
  <si>
    <t xml:space="preserve">0043581        </t>
  </si>
  <si>
    <t xml:space="preserve">CENTRE DE SANTE BUGARAMA                                           </t>
  </si>
  <si>
    <t>01311001713</t>
  </si>
  <si>
    <t>01390034855</t>
  </si>
  <si>
    <t xml:space="preserve">0043623        </t>
  </si>
  <si>
    <t xml:space="preserve">MUTUELLE DE SANTE NKUNGU                                           </t>
  </si>
  <si>
    <t xml:space="preserve">0034224        </t>
  </si>
  <si>
    <t xml:space="preserve">UBWUGAMO/MUKURA SACCO                                              </t>
  </si>
  <si>
    <t>01310401717</t>
  </si>
  <si>
    <t>01390105359</t>
  </si>
  <si>
    <t xml:space="preserve">0043764        </t>
  </si>
  <si>
    <t xml:space="preserve">PSGL/ C.S BUSHENGE                                                 </t>
  </si>
  <si>
    <t>01311001717</t>
  </si>
  <si>
    <t xml:space="preserve">0009939        </t>
  </si>
  <si>
    <t xml:space="preserve">VICTOR NDUWUMWAMI UWIMANA                                          </t>
  </si>
  <si>
    <t>01302000018</t>
  </si>
  <si>
    <t xml:space="preserve">0044094        </t>
  </si>
  <si>
    <t xml:space="preserve">RBF/MALARIA-CENTRE DE SANTE NKANKA                                 </t>
  </si>
  <si>
    <t xml:space="preserve">0034232        </t>
  </si>
  <si>
    <t xml:space="preserve">SACCO TUGEREHEZA-KARAMA                                            </t>
  </si>
  <si>
    <t>01310501725</t>
  </si>
  <si>
    <t xml:space="preserve">0009938        </t>
  </si>
  <si>
    <t xml:space="preserve">NKULIKIYIMFURA SILIDION ET XAVERINA NKULIKIYIMFURA                 </t>
  </si>
  <si>
    <t>01300100017</t>
  </si>
  <si>
    <t xml:space="preserve">0044095        </t>
  </si>
  <si>
    <t xml:space="preserve">RBF-MALARIA/C.S.MIBIRIZI                                           </t>
  </si>
  <si>
    <t>01311001725</t>
  </si>
  <si>
    <t>01302000017</t>
  </si>
  <si>
    <t xml:space="preserve">0044861        </t>
  </si>
  <si>
    <t xml:space="preserve">RBF MALARIA C.S. KIBOGORA                                          </t>
  </si>
  <si>
    <t xml:space="preserve">0034247        </t>
  </si>
  <si>
    <t xml:space="preserve">TUJYANE HUYE SACCO                                                 </t>
  </si>
  <si>
    <t>01310401740</t>
  </si>
  <si>
    <t>01390042903</t>
  </si>
  <si>
    <t xml:space="preserve">0044863        </t>
  </si>
  <si>
    <t xml:space="preserve">RBF MALARIA/ C.S. GATARE                                           </t>
  </si>
  <si>
    <t>01311001740</t>
  </si>
  <si>
    <t>01390060142</t>
  </si>
  <si>
    <t xml:space="preserve">0044871        </t>
  </si>
  <si>
    <t xml:space="preserve">RBF MALARIA/C. S. KARAMBI                                          </t>
  </si>
  <si>
    <t xml:space="preserve">0034291        </t>
  </si>
  <si>
    <t xml:space="preserve">COOPEC NTUKABUMWE                                                  </t>
  </si>
  <si>
    <t>01311001784</t>
  </si>
  <si>
    <t xml:space="preserve">0009937        </t>
  </si>
  <si>
    <t xml:space="preserve">JEAN DAMASCENE RURANGIRWA                                          </t>
  </si>
  <si>
    <t>01300100016</t>
  </si>
  <si>
    <t xml:space="preserve">0044873        </t>
  </si>
  <si>
    <t xml:space="preserve">RBF/ MALARIA/C. S. HANIKA                                          </t>
  </si>
  <si>
    <t xml:space="preserve">0034363        </t>
  </si>
  <si>
    <t xml:space="preserve">TERIMBERE  KIBIRIZI  SACCO/TEKISA                                  </t>
  </si>
  <si>
    <t>01310401858</t>
  </si>
  <si>
    <t>01302000016</t>
  </si>
  <si>
    <t xml:space="preserve">0044874        </t>
  </si>
  <si>
    <t xml:space="preserve">RBF MALARIA C.S. RUHERU                                            </t>
  </si>
  <si>
    <t>01311001858</t>
  </si>
  <si>
    <t>01390054358</t>
  </si>
  <si>
    <t xml:space="preserve">0044879        </t>
  </si>
  <si>
    <t xml:space="preserve">RBF MALARIA C.S. NGANGE                                            </t>
  </si>
  <si>
    <t xml:space="preserve">0034416        </t>
  </si>
  <si>
    <t xml:space="preserve">SACCO SHISHOZA UKIRE RUSATIRA                                      </t>
  </si>
  <si>
    <t>01310401911</t>
  </si>
  <si>
    <t>01390055221</t>
  </si>
  <si>
    <t xml:space="preserve">0044883        </t>
  </si>
  <si>
    <t xml:space="preserve">RBF MALARIA C.S. YOVE                                              </t>
  </si>
  <si>
    <t>01311001911</t>
  </si>
  <si>
    <t xml:space="preserve">0009936        </t>
  </si>
  <si>
    <t xml:space="preserve">JEAN MARIE KAREKEZI                                                </t>
  </si>
  <si>
    <t>01302000015</t>
  </si>
  <si>
    <t xml:space="preserve">0044884        </t>
  </si>
  <si>
    <t xml:space="preserve">RBF MALARIA C.S. KIBINGO                                           </t>
  </si>
  <si>
    <t xml:space="preserve">0034426        </t>
  </si>
  <si>
    <t xml:space="preserve">COOPEC KIRA MARABA                                                 </t>
  </si>
  <si>
    <t>01310401921</t>
  </si>
  <si>
    <t>01390054356</t>
  </si>
  <si>
    <t xml:space="preserve">0044885        </t>
  </si>
  <si>
    <t xml:space="preserve">RBF MALARIA C.S. RANGIRO                                           </t>
  </si>
  <si>
    <t>01311001921</t>
  </si>
  <si>
    <t xml:space="preserve">0008037        </t>
  </si>
  <si>
    <t xml:space="preserve">KATABARWA ANDRE                                                    </t>
  </si>
  <si>
    <t>01300100011</t>
  </si>
  <si>
    <t xml:space="preserve">0045624        </t>
  </si>
  <si>
    <t xml:space="preserve">ECOLE SECONDAIRE NYAMIRAMA                                         </t>
  </si>
  <si>
    <t xml:space="preserve">0034428        </t>
  </si>
  <si>
    <t xml:space="preserve">SACCO ITEZIMBERE                                                   </t>
  </si>
  <si>
    <t>01310401923</t>
  </si>
  <si>
    <t>01300600011</t>
  </si>
  <si>
    <t xml:space="preserve">0045677        </t>
  </si>
  <si>
    <t xml:space="preserve">SCHOOL OF NURSING MIDWIFE                                          </t>
  </si>
  <si>
    <t>01311001923</t>
  </si>
  <si>
    <t>01302000783</t>
  </si>
  <si>
    <t xml:space="preserve">0045951        </t>
  </si>
  <si>
    <t xml:space="preserve">HOPITAL DE DISTRICT KIREHE                                         </t>
  </si>
  <si>
    <t xml:space="preserve">0034451        </t>
  </si>
  <si>
    <t xml:space="preserve">SACCO INTWARI SAVE                                                 </t>
  </si>
  <si>
    <t>01310401946</t>
  </si>
  <si>
    <t xml:space="preserve">0002106        </t>
  </si>
  <si>
    <t xml:space="preserve">MUTANGANA JEAN BAPTISTE                                            </t>
  </si>
  <si>
    <t>01302000005</t>
  </si>
  <si>
    <t xml:space="preserve">0053398        </t>
  </si>
  <si>
    <t xml:space="preserve">CENTRE DE SANTE DE MUHONDO                                         </t>
  </si>
  <si>
    <t>01311001946</t>
  </si>
  <si>
    <t xml:space="preserve">0001017        </t>
  </si>
  <si>
    <t xml:space="preserve">RWANDA FOAM                                                        </t>
  </si>
  <si>
    <t>01300100003</t>
  </si>
  <si>
    <t xml:space="preserve">217300    </t>
  </si>
  <si>
    <t xml:space="preserve">0053418        </t>
  </si>
  <si>
    <t xml:space="preserve">CENTRE DE SANTE RULINDO                                            </t>
  </si>
  <si>
    <t xml:space="preserve">0034452        </t>
  </si>
  <si>
    <t xml:space="preserve">SACCO TUGANEHEZA GISHUBI                                           </t>
  </si>
  <si>
    <t>01310401947</t>
  </si>
  <si>
    <t>01308300003</t>
  </si>
  <si>
    <t xml:space="preserve">0053422        </t>
  </si>
  <si>
    <t xml:space="preserve">CENTRE DE SANTE KABUYE                                             </t>
  </si>
  <si>
    <t>01311001947</t>
  </si>
  <si>
    <t>01390012062</t>
  </si>
  <si>
    <t xml:space="preserve">0053441        </t>
  </si>
  <si>
    <t xml:space="preserve">CENTRE DE SANTE KIYANZA                                            </t>
  </si>
  <si>
    <t xml:space="preserve">0034478        </t>
  </si>
  <si>
    <t xml:space="preserve">COOPEC INGERI GISHAMVU                                             </t>
  </si>
  <si>
    <t>01310401973</t>
  </si>
  <si>
    <t xml:space="preserve">0000435        </t>
  </si>
  <si>
    <t xml:space="preserve">BERTIN MAKUZA                                                      </t>
  </si>
  <si>
    <t>01300100002</t>
  </si>
  <si>
    <t xml:space="preserve">0053442        </t>
  </si>
  <si>
    <t xml:space="preserve">CENTRE DE SANTE KAJEVUBA                                           </t>
  </si>
  <si>
    <t>01311001973</t>
  </si>
  <si>
    <t>01300155594</t>
  </si>
  <si>
    <t xml:space="preserve">0053444        </t>
  </si>
  <si>
    <t xml:space="preserve">CENTRE DE SANTE REMERA/MBOGO                                       </t>
  </si>
  <si>
    <t xml:space="preserve">0034486        </t>
  </si>
  <si>
    <t xml:space="preserve">SACCO ITEGANYIRIZE MUSHA                                           </t>
  </si>
  <si>
    <t>01310401981</t>
  </si>
  <si>
    <t>01300400002</t>
  </si>
  <si>
    <t xml:space="preserve">0053445        </t>
  </si>
  <si>
    <t xml:space="preserve">CENTRE DE SANTE MURAMBI                                            </t>
  </si>
  <si>
    <t>01311001981</t>
  </si>
  <si>
    <t>01301055594</t>
  </si>
  <si>
    <t xml:space="preserve">0053447        </t>
  </si>
  <si>
    <t xml:space="preserve">CENTRE DE SANTE MASORO                                             </t>
  </si>
  <si>
    <t xml:space="preserve">0034502        </t>
  </si>
  <si>
    <t xml:space="preserve">SACCO EJOHAZAZA NYAGISOZI                                          </t>
  </si>
  <si>
    <t>01310401997</t>
  </si>
  <si>
    <t>01302000002</t>
  </si>
  <si>
    <t xml:space="preserve">0053917        </t>
  </si>
  <si>
    <t xml:space="preserve">SSF-HIV GF/CS RWANKUBA                                             </t>
  </si>
  <si>
    <t>01311001997</t>
  </si>
  <si>
    <t>01390016121</t>
  </si>
  <si>
    <t xml:space="preserve">0053934        </t>
  </si>
  <si>
    <t xml:space="preserve">SSF-H.I.V GF /C.S RULI                                             </t>
  </si>
  <si>
    <t xml:space="preserve">0034507        </t>
  </si>
  <si>
    <t xml:space="preserve">DUKIRE SIMBI SACCO                                                 </t>
  </si>
  <si>
    <t>01310402002</t>
  </si>
  <si>
    <t>01390125395</t>
  </si>
  <si>
    <t xml:space="preserve">0053993        </t>
  </si>
  <si>
    <t xml:space="preserve">WASAC                                                              </t>
  </si>
  <si>
    <t>01311002002</t>
  </si>
  <si>
    <t>01390140960</t>
  </si>
  <si>
    <t xml:space="preserve">0054043        </t>
  </si>
  <si>
    <t xml:space="preserve">OCIR CAFE/STAFF CFC                                                </t>
  </si>
  <si>
    <t xml:space="preserve">0034530        </t>
  </si>
  <si>
    <t xml:space="preserve">SACCO ZAMUKA NGOMA                                                 </t>
  </si>
  <si>
    <t>01310402026</t>
  </si>
  <si>
    <t xml:space="preserve">0000431        </t>
  </si>
  <si>
    <t xml:space="preserve">ORESTE INCIMATATA                                                  </t>
  </si>
  <si>
    <t>01300400001</t>
  </si>
  <si>
    <t xml:space="preserve">0054123        </t>
  </si>
  <si>
    <t xml:space="preserve">ARCH.KIGALI                                                        </t>
  </si>
  <si>
    <t>01311002026</t>
  </si>
  <si>
    <t>01302000001</t>
  </si>
  <si>
    <t xml:space="preserve">0034544        </t>
  </si>
  <si>
    <t xml:space="preserve">SACCO GANAHEZA NYAGISOZI                                           </t>
  </si>
  <si>
    <t>01310402040</t>
  </si>
  <si>
    <t>01390064481</t>
  </si>
  <si>
    <t xml:space="preserve">0054153        </t>
  </si>
  <si>
    <t xml:space="preserve">SSF-VIH/COMMUNITY HEALTH C.DE SANTE MUSHA                          </t>
  </si>
  <si>
    <t>01311002040</t>
  </si>
  <si>
    <t xml:space="preserve">0054169        </t>
  </si>
  <si>
    <t xml:space="preserve">RBF MALARIA/RURAMBA HEALTH CENTER                                  </t>
  </si>
  <si>
    <t xml:space="preserve">0034678        </t>
  </si>
  <si>
    <t xml:space="preserve">AMIZERO SACCO                                                      </t>
  </si>
  <si>
    <t>01310402176</t>
  </si>
  <si>
    <t xml:space="preserve">0054170        </t>
  </si>
  <si>
    <t xml:space="preserve">RBF/MALARIA/MBUGA HC                                               </t>
  </si>
  <si>
    <t>01311002176</t>
  </si>
  <si>
    <t xml:space="preserve">0054390        </t>
  </si>
  <si>
    <t xml:space="preserve">SSF-HIV/RNGOF/HIV&amp;HP                                               </t>
  </si>
  <si>
    <t xml:space="preserve">0034833        </t>
  </si>
  <si>
    <t xml:space="preserve">URUMURI MAMBA SACCO                                                </t>
  </si>
  <si>
    <t>01310402333</t>
  </si>
  <si>
    <t xml:space="preserve">0054772        </t>
  </si>
  <si>
    <t xml:space="preserve">MUTUELLE DE SANTE  BUGESHI                                         </t>
  </si>
  <si>
    <t>01311002333</t>
  </si>
  <si>
    <t xml:space="preserve">0054811        </t>
  </si>
  <si>
    <t xml:space="preserve">MUTUELLE DE SANTE MUDENDE                                          </t>
  </si>
  <si>
    <t xml:space="preserve">0034950        </t>
  </si>
  <si>
    <t xml:space="preserve">SACCO TWIZIGAMIRE NGERA                                            </t>
  </si>
  <si>
    <t>01310402454</t>
  </si>
  <si>
    <t xml:space="preserve">0054815        </t>
  </si>
  <si>
    <t xml:space="preserve">MUTUELLE DE SANTE GACUBA II                                        </t>
  </si>
  <si>
    <t>01311002454</t>
  </si>
  <si>
    <t xml:space="preserve">0054887        </t>
  </si>
  <si>
    <t xml:space="preserve">SECTION MUTUELLE DE SANTE MURARA                                   </t>
  </si>
  <si>
    <t xml:space="preserve">0035819        </t>
  </si>
  <si>
    <t xml:space="preserve">COOPEC TWIZIGAMIRE                                                 </t>
  </si>
  <si>
    <t>01310450692</t>
  </si>
  <si>
    <t xml:space="preserve">0054893        </t>
  </si>
  <si>
    <t xml:space="preserve">TM SECTION MUTUELLE DE SANTE MURARA                                </t>
  </si>
  <si>
    <t>01311050692</t>
  </si>
  <si>
    <t xml:space="preserve">0054968        </t>
  </si>
  <si>
    <t xml:space="preserve">MUTUELLE DE SANTE GISENYI                                          </t>
  </si>
  <si>
    <t xml:space="preserve">0035907        </t>
  </si>
  <si>
    <t xml:space="preserve">K.T.F.W. SACCO                                                     </t>
  </si>
  <si>
    <t>01311050780</t>
  </si>
  <si>
    <t xml:space="preserve">0055403        </t>
  </si>
  <si>
    <t xml:space="preserve">MUTUELLE DE SANTE NYAKARENZO                                       </t>
  </si>
  <si>
    <t>01390049412</t>
  </si>
  <si>
    <t xml:space="preserve">0036130        </t>
  </si>
  <si>
    <t xml:space="preserve">SACCO IBYIRINGIRO UWINKINGI ( S.I.U)                               </t>
  </si>
  <si>
    <t>01310451006</t>
  </si>
  <si>
    <t xml:space="preserve">0056218        </t>
  </si>
  <si>
    <t xml:space="preserve">MUTUELLE DE SANTE SECTION GIHEKE                                   </t>
  </si>
  <si>
    <t>01311051006</t>
  </si>
  <si>
    <t xml:space="preserve">0056222        </t>
  </si>
  <si>
    <t xml:space="preserve">REVENUES OF DISTRICT PHARMACY                                      </t>
  </si>
  <si>
    <t xml:space="preserve">0036135        </t>
  </si>
  <si>
    <t xml:space="preserve">TWITEGANYIRIZE KITABI SACCO                                        </t>
  </si>
  <si>
    <t>01310451012</t>
  </si>
  <si>
    <t xml:space="preserve">0057178        </t>
  </si>
  <si>
    <t xml:space="preserve">C.S.BUSHENGE/SSF-HIV-GF                                            </t>
  </si>
  <si>
    <t>01311051012</t>
  </si>
  <si>
    <t xml:space="preserve">0057288        </t>
  </si>
  <si>
    <t xml:space="preserve">HUYE DIST-MUKURA SECTO-VUP PROGRAM                                 </t>
  </si>
  <si>
    <t xml:space="preserve">0036143        </t>
  </si>
  <si>
    <t xml:space="preserve">TUZAMURANE TARE SACCO ( T.T.S)                                     </t>
  </si>
  <si>
    <t>01310451020</t>
  </si>
  <si>
    <t xml:space="preserve">0057425        </t>
  </si>
  <si>
    <t xml:space="preserve">C.S MBUGA/SSF-VIH-GF                                               </t>
  </si>
  <si>
    <t>01311051020</t>
  </si>
  <si>
    <t xml:space="preserve">0057454        </t>
  </si>
  <si>
    <t xml:space="preserve">CENTRE DE SANTE GIHEKE                                             </t>
  </si>
  <si>
    <t xml:space="preserve">0036156        </t>
  </si>
  <si>
    <t xml:space="preserve">SACCO INDATWA KIBIRIZI                                             </t>
  </si>
  <si>
    <t>01310451034</t>
  </si>
  <si>
    <t xml:space="preserve">0057557        </t>
  </si>
  <si>
    <t xml:space="preserve">HUYE DISTRICT/VUP RWANIRO SECTOR                                   </t>
  </si>
  <si>
    <t>01311051034</t>
  </si>
  <si>
    <t xml:space="preserve">0057797        </t>
  </si>
  <si>
    <t xml:space="preserve">CENTRE DE SANTE KIVU/PHARMACIE                                     </t>
  </si>
  <si>
    <t xml:space="preserve">0036206        </t>
  </si>
  <si>
    <t xml:space="preserve">INDANGAMIRWA KIBUMBWE SACCO                                        </t>
  </si>
  <si>
    <t>01310451086</t>
  </si>
  <si>
    <t xml:space="preserve">0058077        </t>
  </si>
  <si>
    <t xml:space="preserve">SSFHIV/NGOMA HEALTH CENTER                                         </t>
  </si>
  <si>
    <t>01311051086</t>
  </si>
  <si>
    <t xml:space="preserve">0058164        </t>
  </si>
  <si>
    <t xml:space="preserve">CENTRE DE SANTE RURAMBA/SSF-VIH                                    </t>
  </si>
  <si>
    <t xml:space="preserve">0036231        </t>
  </si>
  <si>
    <t xml:space="preserve">IMBEREHEZA CYANIKA SACCO                                           </t>
  </si>
  <si>
    <t>01310451114</t>
  </si>
  <si>
    <t xml:space="preserve">0058215        </t>
  </si>
  <si>
    <t xml:space="preserve">SSF HIV-C.S REMERA MBOGO                                           </t>
  </si>
  <si>
    <t>01311051114</t>
  </si>
  <si>
    <t xml:space="preserve">0058296        </t>
  </si>
  <si>
    <t xml:space="preserve">GF-SSF-VIH/C.S HANIKA                                              </t>
  </si>
  <si>
    <t xml:space="preserve">0036394        </t>
  </si>
  <si>
    <t xml:space="preserve">SACCO INDAHIGWA KAMEGERI                                           </t>
  </si>
  <si>
    <t>01310451281</t>
  </si>
  <si>
    <t xml:space="preserve">0058320        </t>
  </si>
  <si>
    <t xml:space="preserve">C, DE S, KIBUMBWE/SSF-HIV-GF                                       </t>
  </si>
  <si>
    <t>01311051281</t>
  </si>
  <si>
    <t xml:space="preserve">0061520        </t>
  </si>
  <si>
    <t xml:space="preserve">CENTRE DE SANTE RWINZUKI/PHARMACIE                                 </t>
  </si>
  <si>
    <t xml:space="preserve">0036761        </t>
  </si>
  <si>
    <t xml:space="preserve">URUFUNGUZO RW'UBUKIRE KADUHA SACCO                                 </t>
  </si>
  <si>
    <t>01310451659</t>
  </si>
  <si>
    <t xml:space="preserve">0067211        </t>
  </si>
  <si>
    <t xml:space="preserve">CENTRE DE SANTE PERE TIZIANO MUNYAGA                               </t>
  </si>
  <si>
    <t>01311051659</t>
  </si>
  <si>
    <t xml:space="preserve">0067777        </t>
  </si>
  <si>
    <t xml:space="preserve">HOPITAL KIGEME                                                     </t>
  </si>
  <si>
    <t xml:space="preserve">0036784        </t>
  </si>
  <si>
    <t xml:space="preserve">R I M  SA-RUHENGERI                                                </t>
  </si>
  <si>
    <t>01321000023</t>
  </si>
  <si>
    <t xml:space="preserve">0069226        </t>
  </si>
  <si>
    <t xml:space="preserve">NYAMAGABE DISTRICT PHARMACY                                        </t>
  </si>
  <si>
    <t xml:space="preserve">0037029        </t>
  </si>
  <si>
    <t xml:space="preserve">DUTERIMBERE IMF LTD                                                </t>
  </si>
  <si>
    <t>01321000276</t>
  </si>
  <si>
    <t xml:space="preserve">0069388        </t>
  </si>
  <si>
    <t xml:space="preserve">CENTRE DE SANTE BUREGA                                             </t>
  </si>
  <si>
    <t xml:space="preserve">0038295        </t>
  </si>
  <si>
    <t xml:space="preserve">SACCO RUGARAMA IMBERE HEZA                                         </t>
  </si>
  <si>
    <t>01320401586</t>
  </si>
  <si>
    <t xml:space="preserve">0069464        </t>
  </si>
  <si>
    <t xml:space="preserve">VUP BUSHEKERI                                                      </t>
  </si>
  <si>
    <t>01321001586</t>
  </si>
  <si>
    <t xml:space="preserve">0069465        </t>
  </si>
  <si>
    <t xml:space="preserve">VUP KANJONGO                                                       </t>
  </si>
  <si>
    <t xml:space="preserve">0038318        </t>
  </si>
  <si>
    <t xml:space="preserve">TUGIRUBUKIRE  SACCO                                                </t>
  </si>
  <si>
    <t>01320401611</t>
  </si>
  <si>
    <t xml:space="preserve">0069467        </t>
  </si>
  <si>
    <t xml:space="preserve">VUP KAGANO                                                         </t>
  </si>
  <si>
    <t>01321001611</t>
  </si>
  <si>
    <t xml:space="preserve">0069468        </t>
  </si>
  <si>
    <t xml:space="preserve">VUP MACUBA                                                         </t>
  </si>
  <si>
    <t xml:space="preserve">0038320        </t>
  </si>
  <si>
    <t xml:space="preserve">GIRINTEGO SACCO                                                    </t>
  </si>
  <si>
    <t>01320401613</t>
  </si>
  <si>
    <t xml:space="preserve">0070135        </t>
  </si>
  <si>
    <t xml:space="preserve">CENTRE DE SANTE NYAKARENZO/SRH                                     </t>
  </si>
  <si>
    <t>01321001613</t>
  </si>
  <si>
    <t xml:space="preserve">0072447        </t>
  </si>
  <si>
    <t xml:space="preserve">CENTRE DE SANTE SHABA                                              </t>
  </si>
  <si>
    <t xml:space="preserve">0038340        </t>
  </si>
  <si>
    <t xml:space="preserve">CYABINGO SACCO                                                     </t>
  </si>
  <si>
    <t>01320401633</t>
  </si>
  <si>
    <t xml:space="preserve">0072753        </t>
  </si>
  <si>
    <t xml:space="preserve">PSGL/C.S.KIBOGORA                                                  </t>
  </si>
  <si>
    <t>01321001633</t>
  </si>
  <si>
    <t xml:space="preserve">0072755        </t>
  </si>
  <si>
    <t xml:space="preserve">PSGL/C.S.RUHERU                                                    </t>
  </si>
  <si>
    <t xml:space="preserve">0038406        </t>
  </si>
  <si>
    <t xml:space="preserve">IZIYIGIHE SACCO                                                    </t>
  </si>
  <si>
    <t>01320401700</t>
  </si>
  <si>
    <t xml:space="preserve">0073457        </t>
  </si>
  <si>
    <t xml:space="preserve">VUP BUGARAMA SECTOR                                                </t>
  </si>
  <si>
    <t>01321001700</t>
  </si>
  <si>
    <t xml:space="preserve">0073575        </t>
  </si>
  <si>
    <t xml:space="preserve">G.S  SAINT ALOYS RWAMAGANA                                         </t>
  </si>
  <si>
    <t xml:space="preserve">0038606        </t>
  </si>
  <si>
    <t xml:space="preserve">RUHUNDE SACCO                                                      </t>
  </si>
  <si>
    <t>01320401904</t>
  </si>
  <si>
    <t xml:space="preserve">0074494        </t>
  </si>
  <si>
    <t xml:space="preserve">HUYE DISTR. TUMBA SECTOR VUP PROGRAM                               </t>
  </si>
  <si>
    <t>01321001904</t>
  </si>
  <si>
    <t xml:space="preserve">0074540        </t>
  </si>
  <si>
    <t xml:space="preserve">HUYE DISTR-GISHAMVU SECTOR/VUP PROGRAM                             </t>
  </si>
  <si>
    <t xml:space="preserve">0038671        </t>
  </si>
  <si>
    <t xml:space="preserve">NDORWA SACCO                                                       </t>
  </si>
  <si>
    <t>01320401970</t>
  </si>
  <si>
    <t xml:space="preserve">0074551        </t>
  </si>
  <si>
    <t xml:space="preserve">HUYE DISTR.RUHASHYA SECTOR VUP PROGR                               </t>
  </si>
  <si>
    <t>01321001970</t>
  </si>
  <si>
    <t xml:space="preserve">0074668        </t>
  </si>
  <si>
    <t xml:space="preserve">HUYE DISTR. KINAZI SECTOR VUP PROGRAME                             </t>
  </si>
  <si>
    <t xml:space="preserve">0038700        </t>
  </si>
  <si>
    <t xml:space="preserve">ABISUNGANYE SACCO                                                  </t>
  </si>
  <si>
    <t>01320402000</t>
  </si>
  <si>
    <t xml:space="preserve">0074812        </t>
  </si>
  <si>
    <t xml:space="preserve">HUYE DISTR.RUSATIRA SECTOR VUP PROGR                               </t>
  </si>
  <si>
    <t>01321002000</t>
  </si>
  <si>
    <t xml:space="preserve">0074928        </t>
  </si>
  <si>
    <t xml:space="preserve">HUYE DISTR.NGOMA SECTOR VUP PROGRAM                                </t>
  </si>
  <si>
    <t xml:space="preserve">0038851        </t>
  </si>
  <si>
    <t xml:space="preserve">SACCOBUS                                                           </t>
  </si>
  <si>
    <t>01320402155</t>
  </si>
  <si>
    <t xml:space="preserve">0074972        </t>
  </si>
  <si>
    <t xml:space="preserve">HUYE DISTR.MBAZI SECTOR VUP PROGRAM                                </t>
  </si>
  <si>
    <t>01321002155</t>
  </si>
  <si>
    <t xml:space="preserve">0076113        </t>
  </si>
  <si>
    <t xml:space="preserve">G.S INDANGABUREZI                                                  </t>
  </si>
  <si>
    <t xml:space="preserve">0039175        </t>
  </si>
  <si>
    <t xml:space="preserve">UNION DES CLECAM WISIGARA                                          </t>
  </si>
  <si>
    <t>01331000102</t>
  </si>
  <si>
    <t xml:space="preserve">0076316        </t>
  </si>
  <si>
    <t xml:space="preserve">KARONGI COMM. HEALTH WORKERS INV.GRP                               </t>
  </si>
  <si>
    <t>01331100102</t>
  </si>
  <si>
    <t xml:space="preserve">0077088        </t>
  </si>
  <si>
    <t xml:space="preserve">NTONGWE SECTOR                                                     </t>
  </si>
  <si>
    <t xml:space="preserve">0040929        </t>
  </si>
  <si>
    <t xml:space="preserve">COOPEC COMICOKA                                                    </t>
  </si>
  <si>
    <t>01330401875</t>
  </si>
  <si>
    <t xml:space="preserve">0077089        </t>
  </si>
  <si>
    <t xml:space="preserve">MWENDO  SECTOR                                                     </t>
  </si>
  <si>
    <t>01331001875</t>
  </si>
  <si>
    <t xml:space="preserve">0077090        </t>
  </si>
  <si>
    <t xml:space="preserve">MBUYE SECTOR                                                       </t>
  </si>
  <si>
    <t>01331101875</t>
  </si>
  <si>
    <t xml:space="preserve">0077093        </t>
  </si>
  <si>
    <t xml:space="preserve">KINIHIRA SECTOR                                                    </t>
  </si>
  <si>
    <t xml:space="preserve">0040988        </t>
  </si>
  <si>
    <t xml:space="preserve">UMWIMERERE SACCO/NYUNDO                                            </t>
  </si>
  <si>
    <t>01330401934</t>
  </si>
  <si>
    <t xml:space="preserve">0077095        </t>
  </si>
  <si>
    <t xml:space="preserve">BWERAMANA SECTOR                                                   </t>
  </si>
  <si>
    <t>01331001934</t>
  </si>
  <si>
    <t xml:space="preserve">0077235        </t>
  </si>
  <si>
    <t xml:space="preserve">CENTRE DE SANTE BUBAZI                                             </t>
  </si>
  <si>
    <t xml:space="preserve">0041015        </t>
  </si>
  <si>
    <t xml:space="preserve">SACCO ISHAKWE/NYAMYUMBA                                            </t>
  </si>
  <si>
    <t>01330401961</t>
  </si>
  <si>
    <t xml:space="preserve">0080472        </t>
  </si>
  <si>
    <t xml:space="preserve">PHARMACIE DE DISTRICT NGOMA                                        </t>
  </si>
  <si>
    <t>01331001961</t>
  </si>
  <si>
    <t xml:space="preserve">0081132        </t>
  </si>
  <si>
    <t xml:space="preserve">CENTRE DE SANTE MUSHUBI                                            </t>
  </si>
  <si>
    <t xml:space="preserve">0041031        </t>
  </si>
  <si>
    <t xml:space="preserve">INKERAGUTABARA SACCO OF RUBAVU(I.SA.                               </t>
  </si>
  <si>
    <t>01330401977</t>
  </si>
  <si>
    <t xml:space="preserve">0022216        </t>
  </si>
  <si>
    <t xml:space="preserve">GLOBAL FUND/V.C.T.I                                                </t>
  </si>
  <si>
    <t>01331001977</t>
  </si>
  <si>
    <t xml:space="preserve">0041077        </t>
  </si>
  <si>
    <t xml:space="preserve">SACCO SERUKA/GISENYI                                               </t>
  </si>
  <si>
    <t>01330402023</t>
  </si>
  <si>
    <t>01331002023</t>
  </si>
  <si>
    <t xml:space="preserve">0041317        </t>
  </si>
  <si>
    <t xml:space="preserve">INTARUTWA SACCO/RUGERERO(KOISARU)                                  </t>
  </si>
  <si>
    <t>01330402266</t>
  </si>
  <si>
    <t xml:space="preserve">0041902        </t>
  </si>
  <si>
    <t xml:space="preserve">BUREAU DE CHANGE IZUBA                                             </t>
  </si>
  <si>
    <t>01341000126</t>
  </si>
  <si>
    <t>01390043098</t>
  </si>
  <si>
    <t xml:space="preserve">0041968        </t>
  </si>
  <si>
    <t xml:space="preserve">BUREAU DE CHANGE LA VERITE                                         </t>
  </si>
  <si>
    <t>01341000195</t>
  </si>
  <si>
    <t>01390042758</t>
  </si>
  <si>
    <t xml:space="preserve">0043332        </t>
  </si>
  <si>
    <t xml:space="preserve">COOP. NGIRANKUGIRE SACCO NKOMBO                                    </t>
  </si>
  <si>
    <t>01340420928</t>
  </si>
  <si>
    <t>01341020928</t>
  </si>
  <si>
    <t xml:space="preserve">0043397        </t>
  </si>
  <si>
    <t xml:space="preserve">TUBEHO SACCO BWEYEYE                                               </t>
  </si>
  <si>
    <t>01340420996</t>
  </si>
  <si>
    <t>01341020996</t>
  </si>
  <si>
    <t xml:space="preserve">0043448        </t>
  </si>
  <si>
    <t xml:space="preserve">NZAHAHA INTSINZI SACCO                                             </t>
  </si>
  <si>
    <t>01340421050</t>
  </si>
  <si>
    <t>01341021050</t>
  </si>
  <si>
    <t xml:space="preserve">0043450        </t>
  </si>
  <si>
    <t xml:space="preserve">HUZA SACCO MURURU                                                  </t>
  </si>
  <si>
    <t>01340421052</t>
  </si>
  <si>
    <t>01341021052</t>
  </si>
  <si>
    <t xml:space="preserve">0043462        </t>
  </si>
  <si>
    <t xml:space="preserve">SACCO REBIMBERE NKANKA                                             </t>
  </si>
  <si>
    <t>01340421064</t>
  </si>
  <si>
    <t>01341021064</t>
  </si>
  <si>
    <t xml:space="preserve">0043469        </t>
  </si>
  <si>
    <t xml:space="preserve">COOPERATIVE BAHO SACCO RWIMBOGO                                    </t>
  </si>
  <si>
    <t>01340421071</t>
  </si>
  <si>
    <t>01341021071</t>
  </si>
  <si>
    <t xml:space="preserve">0043476        </t>
  </si>
  <si>
    <t xml:space="preserve">SACCO INDATWA GITAMBI                                              </t>
  </si>
  <si>
    <t>01340421078</t>
  </si>
  <si>
    <t>01341021078</t>
  </si>
  <si>
    <t xml:space="preserve">0043477        </t>
  </si>
  <si>
    <t xml:space="preserve">SACCO MASHYUZA                                                     </t>
  </si>
  <si>
    <t>01340421079</t>
  </si>
  <si>
    <t>01341021079</t>
  </si>
  <si>
    <t xml:space="preserve">0043483        </t>
  </si>
  <si>
    <t xml:space="preserve">URUYANGE SACCO BUGARAMA                                            </t>
  </si>
  <si>
    <t>01340421085</t>
  </si>
  <si>
    <t>01341021085</t>
  </si>
  <si>
    <t xml:space="preserve">0043484        </t>
  </si>
  <si>
    <t xml:space="preserve">COOP.DUTERANINKUNGA                                                </t>
  </si>
  <si>
    <t>01341021086</t>
  </si>
  <si>
    <t xml:space="preserve">0043498        </t>
  </si>
  <si>
    <t xml:space="preserve">TERIMBERE RUHARAMBUGA SACCO                                        </t>
  </si>
  <si>
    <t>01340421102</t>
  </si>
  <si>
    <t>01341021102</t>
  </si>
  <si>
    <t xml:space="preserve">0043500        </t>
  </si>
  <si>
    <t xml:space="preserve">BUSHEKERI SACCO                                                    </t>
  </si>
  <si>
    <t>01340421104</t>
  </si>
  <si>
    <t>01341021104</t>
  </si>
  <si>
    <t xml:space="preserve">0043505        </t>
  </si>
  <si>
    <t xml:space="preserve">TUBEKWISONGA SACCO                                                 </t>
  </si>
  <si>
    <t>01340421109</t>
  </si>
  <si>
    <t>01341021109</t>
  </si>
  <si>
    <t xml:space="preserve">0043537        </t>
  </si>
  <si>
    <t xml:space="preserve">NTUSIGARE SACCO NYAKABUYE                                          </t>
  </si>
  <si>
    <t>01340421141</t>
  </si>
  <si>
    <t>01341021141</t>
  </si>
  <si>
    <t xml:space="preserve">0043539        </t>
  </si>
  <si>
    <t xml:space="preserve">SACCO UBUMWE GIKUNDAMVURA                                          </t>
  </si>
  <si>
    <t>01340421143</t>
  </si>
  <si>
    <t>01341021143</t>
  </si>
  <si>
    <t xml:space="preserve">0043559        </t>
  </si>
  <si>
    <t xml:space="preserve">SACCO TEA SHAGASHA                                                 </t>
  </si>
  <si>
    <t>01340421165</t>
  </si>
  <si>
    <t>01341021165</t>
  </si>
  <si>
    <t xml:space="preserve">0043567        </t>
  </si>
  <si>
    <t xml:space="preserve">KARAMBI VISION SACCO                                               </t>
  </si>
  <si>
    <t>01340421173</t>
  </si>
  <si>
    <t>01341021173</t>
  </si>
  <si>
    <t xml:space="preserve">0043568        </t>
  </si>
  <si>
    <t xml:space="preserve">AMIZERO MACUBA SACCO                                               </t>
  </si>
  <si>
    <t>01340421174</t>
  </si>
  <si>
    <t>01341021174</t>
  </si>
  <si>
    <t xml:space="preserve">0043572        </t>
  </si>
  <si>
    <t xml:space="preserve">SACCO WISIGARA RANGIRO                                             </t>
  </si>
  <si>
    <t>01340421178</t>
  </si>
  <si>
    <t>01341021178</t>
  </si>
  <si>
    <t xml:space="preserve">0043582        </t>
  </si>
  <si>
    <t xml:space="preserve">SACCO CYATO                                                        </t>
  </si>
  <si>
    <t>01340421188</t>
  </si>
  <si>
    <t>01341021188</t>
  </si>
  <si>
    <t xml:space="preserve">0043583        </t>
  </si>
  <si>
    <t xml:space="preserve">KAGANO SACCO                                                       </t>
  </si>
  <si>
    <t>01340421189</t>
  </si>
  <si>
    <t>01341021189</t>
  </si>
  <si>
    <t xml:space="preserve">0043584        </t>
  </si>
  <si>
    <t xml:space="preserve">DUFATANYE KARENGERA SACCO                                          </t>
  </si>
  <si>
    <t>01340421190</t>
  </si>
  <si>
    <t xml:space="preserve">0043593        </t>
  </si>
  <si>
    <t xml:space="preserve">SHANGI SACCO                                                       </t>
  </si>
  <si>
    <t>01340421199</t>
  </si>
  <si>
    <t>01341021199</t>
  </si>
  <si>
    <t xml:space="preserve">0043606        </t>
  </si>
  <si>
    <t xml:space="preserve">KANJONGO SACCO                                                     </t>
  </si>
  <si>
    <t>01340421212</t>
  </si>
  <si>
    <t xml:space="preserve">0043607        </t>
  </si>
  <si>
    <t xml:space="preserve">TWITEZIMBERE KILIMBI SACCO(TKISA)                                  </t>
  </si>
  <si>
    <t>01340421213</t>
  </si>
  <si>
    <t>01390062747</t>
  </si>
  <si>
    <t>01390086909</t>
  </si>
  <si>
    <t>01390142593</t>
  </si>
  <si>
    <t xml:space="preserve">0043633        </t>
  </si>
  <si>
    <t xml:space="preserve">IREMBO SACCO GIHEKE                                                </t>
  </si>
  <si>
    <t>01340421239</t>
  </si>
  <si>
    <t>01341021239</t>
  </si>
  <si>
    <t xml:space="preserve">0043639        </t>
  </si>
  <si>
    <t xml:space="preserve">SACCO/UMACYAGI                                                     </t>
  </si>
  <si>
    <t>01340421245</t>
  </si>
  <si>
    <t xml:space="preserve">0043686        </t>
  </si>
  <si>
    <t xml:space="preserve">UMUSINGI SACCO GIHUNDWE                                            </t>
  </si>
  <si>
    <t>01340421293</t>
  </si>
  <si>
    <t>01341021293</t>
  </si>
  <si>
    <t xml:space="preserve">0043712        </t>
  </si>
  <si>
    <t xml:space="preserve">IMBATURABUKUNGU SACCO BUTARE                                       </t>
  </si>
  <si>
    <t>01340421319</t>
  </si>
  <si>
    <t>01341021319</t>
  </si>
  <si>
    <t xml:space="preserve">0043731        </t>
  </si>
  <si>
    <t xml:space="preserve">SACCO INYENYERI Y'UBUKUNGU-RUSIZI UNION                            </t>
  </si>
  <si>
    <t>01340421338</t>
  </si>
  <si>
    <t>01341021338</t>
  </si>
  <si>
    <t xml:space="preserve">0043744        </t>
  </si>
  <si>
    <t xml:space="preserve">SACCO BUSHENGE                                                     </t>
  </si>
  <si>
    <t>01340421352</t>
  </si>
  <si>
    <t>01341021352</t>
  </si>
  <si>
    <t xml:space="preserve">0044386        </t>
  </si>
  <si>
    <t>01340470075</t>
  </si>
  <si>
    <t>01341070075</t>
  </si>
  <si>
    <t xml:space="preserve">0044670        </t>
  </si>
  <si>
    <t xml:space="preserve">KOPERATIVE  ABAFATANYIJE                                           </t>
  </si>
  <si>
    <t>01390086492</t>
  </si>
  <si>
    <t xml:space="preserve">0046016        </t>
  </si>
  <si>
    <t xml:space="preserve">SACCO MUHAZI IMBADUKO                                              </t>
  </si>
  <si>
    <t>01350400901</t>
  </si>
  <si>
    <t>01351000901</t>
  </si>
  <si>
    <t xml:space="preserve">0046025        </t>
  </si>
  <si>
    <t xml:space="preserve">MUNYIGINYA SAVINGS AND CREDIT COOPERATIVE'MYSACCO'                 </t>
  </si>
  <si>
    <t>01350400911</t>
  </si>
  <si>
    <t>01351000911</t>
  </si>
  <si>
    <t xml:space="preserve">0046036        </t>
  </si>
  <si>
    <t xml:space="preserve">FUMBWE SAVINGS AND CREDIT COOPERATIVE FUMBWE SACCO                 </t>
  </si>
  <si>
    <t>01350400922</t>
  </si>
  <si>
    <t>01351000922</t>
  </si>
  <si>
    <t xml:space="preserve">0046038        </t>
  </si>
  <si>
    <t xml:space="preserve">SANGWA SACCO GAHENGERI                                             </t>
  </si>
  <si>
    <t>01350400924</t>
  </si>
  <si>
    <t>01351000924</t>
  </si>
  <si>
    <t xml:space="preserve">0046042        </t>
  </si>
  <si>
    <t xml:space="preserve">SACCO IMBONI KIGABIRO                                              </t>
  </si>
  <si>
    <t>01350400928</t>
  </si>
  <si>
    <t>01351000928</t>
  </si>
  <si>
    <t xml:space="preserve">0046044        </t>
  </si>
  <si>
    <t xml:space="preserve">IMPORE MWURIRE SACCO                                               </t>
  </si>
  <si>
    <t>01350400931</t>
  </si>
  <si>
    <t>01351000931</t>
  </si>
  <si>
    <t xml:space="preserve">0046053        </t>
  </si>
  <si>
    <t xml:space="preserve">SACCO UBUMWE BWA NYAKARIRO                                         </t>
  </si>
  <si>
    <t>01350400940</t>
  </si>
  <si>
    <t>01351000940</t>
  </si>
  <si>
    <t xml:space="preserve">0046056        </t>
  </si>
  <si>
    <t xml:space="preserve">GWIZA SACCO KARENGE                                                </t>
  </si>
  <si>
    <t>01350400943</t>
  </si>
  <si>
    <t>01351000943</t>
  </si>
  <si>
    <t xml:space="preserve">0046057        </t>
  </si>
  <si>
    <t xml:space="preserve">UMUGISHA SACCO MUYUMBU                                             </t>
  </si>
  <si>
    <t>01350400944</t>
  </si>
  <si>
    <t>01351000944</t>
  </si>
  <si>
    <t xml:space="preserve">0046061        </t>
  </si>
  <si>
    <t xml:space="preserve">ICYEREKEZO RWAMAGANA UNION SACCOS                                  </t>
  </si>
  <si>
    <t>01350400948</t>
  </si>
  <si>
    <t>01351000948</t>
  </si>
  <si>
    <t xml:space="preserve">0046070        </t>
  </si>
  <si>
    <t xml:space="preserve">IZIGAMIRE NZIGE SACCO                                              </t>
  </si>
  <si>
    <t>01350400957</t>
  </si>
  <si>
    <t>01351000957</t>
  </si>
  <si>
    <t xml:space="preserve">0046088        </t>
  </si>
  <si>
    <t xml:space="preserve">. IZERE RUBONA SACCO                                               </t>
  </si>
  <si>
    <t>01350400975</t>
  </si>
  <si>
    <t>01390011139</t>
  </si>
  <si>
    <t xml:space="preserve">0046090        </t>
  </si>
  <si>
    <t xml:space="preserve">IKEREKEZO GISHALI SACCO                                            </t>
  </si>
  <si>
    <t>01350400977</t>
  </si>
  <si>
    <t>01351000977</t>
  </si>
  <si>
    <t xml:space="preserve">0046092        </t>
  </si>
  <si>
    <t xml:space="preserve">UMUSARE SACCO MUSHA                                                </t>
  </si>
  <si>
    <t>01350400979</t>
  </si>
  <si>
    <t>01351000979</t>
  </si>
  <si>
    <t xml:space="preserve">0046406        </t>
  </si>
  <si>
    <t xml:space="preserve">SACCO TERIMBERE NYAGIHANGA                                         </t>
  </si>
  <si>
    <t>01350401316</t>
  </si>
  <si>
    <t>01351001316</t>
  </si>
  <si>
    <t xml:space="preserve">0046444        </t>
  </si>
  <si>
    <t xml:space="preserve">SACCO RURAMIRA ICYEREKEZO                                          </t>
  </si>
  <si>
    <t>01350401354</t>
  </si>
  <si>
    <t>01351001354</t>
  </si>
  <si>
    <t xml:space="preserve">0046755        </t>
  </si>
  <si>
    <t xml:space="preserve">SACCO MURUNDI                                                      </t>
  </si>
  <si>
    <t>01350401006</t>
  </si>
  <si>
    <t>01351001006</t>
  </si>
  <si>
    <t xml:space="preserve">0046988        </t>
  </si>
  <si>
    <t xml:space="preserve">TUGANE SACCO NYABINONI(TSN)                                        </t>
  </si>
  <si>
    <t>01360400648</t>
  </si>
  <si>
    <t>01361000648</t>
  </si>
  <si>
    <t xml:space="preserve">0046991        </t>
  </si>
  <si>
    <t xml:space="preserve">SACCO KORA UTEGANYA                                                </t>
  </si>
  <si>
    <t>01360400651</t>
  </si>
  <si>
    <t>01361000651</t>
  </si>
  <si>
    <t xml:space="preserve">0046993        </t>
  </si>
  <si>
    <t xml:space="preserve">SACCO WISIGARA MUHANGA                                             </t>
  </si>
  <si>
    <t>01360400653</t>
  </si>
  <si>
    <t>01361000653</t>
  </si>
  <si>
    <t xml:space="preserve">0046995        </t>
  </si>
  <si>
    <t xml:space="preserve">SACCO DUSIZE UBUKENE NYARUBAKA(SADUNYA)                            </t>
  </si>
  <si>
    <t>01360400655</t>
  </si>
  <si>
    <t>01361000655</t>
  </si>
  <si>
    <t xml:space="preserve">0046997        </t>
  </si>
  <si>
    <t xml:space="preserve">MUHORORO SACCO                                                     </t>
  </si>
  <si>
    <t>01360400657</t>
  </si>
  <si>
    <t>01361000657</t>
  </si>
  <si>
    <t xml:space="preserve">0047005        </t>
  </si>
  <si>
    <t xml:space="preserve">SACCO TERIMBERE SHYOGWE                                            </t>
  </si>
  <si>
    <t>01360400665</t>
  </si>
  <si>
    <t>01361000665</t>
  </si>
  <si>
    <t xml:space="preserve">0047029        </t>
  </si>
  <si>
    <t xml:space="preserve">SACCO KIRA KARAMA(SAKIKA)                                          </t>
  </si>
  <si>
    <t>01360400689</t>
  </si>
  <si>
    <t>01361000689</t>
  </si>
  <si>
    <t xml:space="preserve">0047065        </t>
  </si>
  <si>
    <t xml:space="preserve">SACCO INGERI CYEZA                                                 </t>
  </si>
  <si>
    <t>01360400727</t>
  </si>
  <si>
    <t>01361000727</t>
  </si>
  <si>
    <t xml:space="preserve">0047086        </t>
  </si>
  <si>
    <t xml:space="preserve">SACCO URUFUNGUZO RW'UBUKIRE RUNDA                                  </t>
  </si>
  <si>
    <t>01360400748</t>
  </si>
  <si>
    <t>01361000748</t>
  </si>
  <si>
    <t xml:space="preserve">0047114        </t>
  </si>
  <si>
    <t xml:space="preserve">SACCO VISION BUSORO(SAVIBU)                                        </t>
  </si>
  <si>
    <t>01360400778</t>
  </si>
  <si>
    <t xml:space="preserve">0047122        </t>
  </si>
  <si>
    <t xml:space="preserve">SACCO MBONEZISONGA MUSAMBIRA                                       </t>
  </si>
  <si>
    <t>01360400787</t>
  </si>
  <si>
    <t>01361000787</t>
  </si>
  <si>
    <t xml:space="preserve">0047134        </t>
  </si>
  <si>
    <t xml:space="preserve">SACCO IBONEMO GACURABWENGE                                         </t>
  </si>
  <si>
    <t>01360400799</t>
  </si>
  <si>
    <t>01361000799</t>
  </si>
  <si>
    <t xml:space="preserve">0047139        </t>
  </si>
  <si>
    <t xml:space="preserve">SACCO ICYUZUZO RUGALIKA                                            </t>
  </si>
  <si>
    <t>01360400804</t>
  </si>
  <si>
    <t>01361000804</t>
  </si>
  <si>
    <t xml:space="preserve">0047195        </t>
  </si>
  <si>
    <t xml:space="preserve">MAGIRIRANE SACCO                                                   </t>
  </si>
  <si>
    <t>01360400862</t>
  </si>
  <si>
    <t>01361000862</t>
  </si>
  <si>
    <t xml:space="preserve">0047222        </t>
  </si>
  <si>
    <t xml:space="preserve">SACCO TUGANEHEZA KAVUMU                                            </t>
  </si>
  <si>
    <t>01360400889</t>
  </si>
  <si>
    <t>01361000889</t>
  </si>
  <si>
    <t xml:space="preserve">0047462        </t>
  </si>
  <si>
    <t xml:space="preserve">UMUSINGI SACCO GATUMBA                                             </t>
  </si>
  <si>
    <t>01360401129</t>
  </si>
  <si>
    <t>01361001129</t>
  </si>
  <si>
    <t xml:space="preserve">0047569        </t>
  </si>
  <si>
    <t xml:space="preserve">SACCO INYUMBA YA KAYUMBU                                           </t>
  </si>
  <si>
    <t>01360401236</t>
  </si>
  <si>
    <t>01361001236</t>
  </si>
  <si>
    <t xml:space="preserve">0047956        </t>
  </si>
  <si>
    <t xml:space="preserve">SACCO IREMBO RY'UBUKIRE KAYENZI(SIUKA)                             </t>
  </si>
  <si>
    <t>01360401625</t>
  </si>
  <si>
    <t>01361001625</t>
  </si>
  <si>
    <t xml:space="preserve">0048023        </t>
  </si>
  <si>
    <t xml:space="preserve">SACCO DUKIRE NYARUSANGE                                            </t>
  </si>
  <si>
    <t>01360401692</t>
  </si>
  <si>
    <t>01361001692</t>
  </si>
  <si>
    <t xml:space="preserve">0048043        </t>
  </si>
  <si>
    <t xml:space="preserve">SACCO IMARABUKENE NGAMBA                                           </t>
  </si>
  <si>
    <t>01360401712</t>
  </si>
  <si>
    <t>01361001712</t>
  </si>
  <si>
    <t xml:space="preserve">0048229        </t>
  </si>
  <si>
    <t xml:space="preserve">UMWALIMU SACCO                                                     </t>
  </si>
  <si>
    <t>01371000167</t>
  </si>
  <si>
    <t xml:space="preserve">0048761        </t>
  </si>
  <si>
    <t xml:space="preserve">SACCO DUKIRE NDEGO                                                 </t>
  </si>
  <si>
    <t>01370400701</t>
  </si>
  <si>
    <t>01371000701</t>
  </si>
  <si>
    <t xml:space="preserve">0048839        </t>
  </si>
  <si>
    <t xml:space="preserve">TWIFATANYE SACCO RWINKWAVU                                         </t>
  </si>
  <si>
    <t>01370400779</t>
  </si>
  <si>
    <t>01371000779</t>
  </si>
  <si>
    <t xml:space="preserve">0048868        </t>
  </si>
  <si>
    <t xml:space="preserve">COOPEC KUKA                                                        </t>
  </si>
  <si>
    <t>01370400808</t>
  </si>
  <si>
    <t>01371000808</t>
  </si>
  <si>
    <t xml:space="preserve">0048911        </t>
  </si>
  <si>
    <t xml:space="preserve">DUKIRE SACCO MURAMA                                                </t>
  </si>
  <si>
    <t>01370400851</t>
  </si>
  <si>
    <t>01371000851</t>
  </si>
  <si>
    <t xml:space="preserve">0048925        </t>
  </si>
  <si>
    <t xml:space="preserve">SACCO ABANZUMUGAYO/NYAMIRAMA                                       </t>
  </si>
  <si>
    <t>01370400865</t>
  </si>
  <si>
    <t>01371000865</t>
  </si>
  <si>
    <t xml:space="preserve">0048929        </t>
  </si>
  <si>
    <t xml:space="preserve">SACCO DUKIRE KABARONDO                                             </t>
  </si>
  <si>
    <t>01370400869</t>
  </si>
  <si>
    <t>01371000869</t>
  </si>
  <si>
    <t xml:space="preserve">0048950        </t>
  </si>
  <si>
    <t xml:space="preserve">REMERA PEOPLE SACCO                                                </t>
  </si>
  <si>
    <t>01370400890</t>
  </si>
  <si>
    <t>01371000890</t>
  </si>
  <si>
    <t xml:space="preserve">0048980        </t>
  </si>
  <si>
    <t xml:space="preserve">SACCO UMUCYO/RUKARA                                                </t>
  </si>
  <si>
    <t>01370400920</t>
  </si>
  <si>
    <t>01371000920</t>
  </si>
  <si>
    <t xml:space="preserve">0048996        </t>
  </si>
  <si>
    <t xml:space="preserve">SACCO ICYOGERE MUKARANGE                                           </t>
  </si>
  <si>
    <t>01370400936</t>
  </si>
  <si>
    <t>01371000936</t>
  </si>
  <si>
    <t xml:space="preserve">0049103        </t>
  </si>
  <si>
    <t xml:space="preserve">MWILI SACCO                                                        </t>
  </si>
  <si>
    <t>01370401043</t>
  </si>
  <si>
    <t>01371001043</t>
  </si>
  <si>
    <t xml:space="preserve">0049469        </t>
  </si>
  <si>
    <t xml:space="preserve">KOZIKI                                                             </t>
  </si>
  <si>
    <t>01370401419</t>
  </si>
  <si>
    <t>01371001419</t>
  </si>
  <si>
    <t xml:space="preserve">0049618        </t>
  </si>
  <si>
    <t xml:space="preserve">SACCO HAGURUKA UKORE-MPANGA                                        </t>
  </si>
  <si>
    <t>01370401572</t>
  </si>
  <si>
    <t>01371001572</t>
  </si>
  <si>
    <t xml:space="preserve">0049937        </t>
  </si>
  <si>
    <t xml:space="preserve">BANQUE RWAND.DE DEVELOPPEMENT                                      </t>
  </si>
  <si>
    <t>01301020250</t>
  </si>
  <si>
    <t>01390125656</t>
  </si>
  <si>
    <t xml:space="preserve">0053180        </t>
  </si>
  <si>
    <t xml:space="preserve">COPEDU LTD                                                         </t>
  </si>
  <si>
    <t>01300240190</t>
  </si>
  <si>
    <t>01300640190</t>
  </si>
  <si>
    <t>01301040190</t>
  </si>
  <si>
    <t>01301140190</t>
  </si>
  <si>
    <t>01301240190</t>
  </si>
  <si>
    <t>01390044067</t>
  </si>
  <si>
    <t xml:space="preserve">0053862        </t>
  </si>
  <si>
    <t xml:space="preserve">WELCOM FOREX BUREAUX                                               </t>
  </si>
  <si>
    <t>01300150273</t>
  </si>
  <si>
    <t xml:space="preserve">0054112        </t>
  </si>
  <si>
    <t xml:space="preserve">C.T. NYAMAGABE                                                     </t>
  </si>
  <si>
    <t>01301201811</t>
  </si>
  <si>
    <t xml:space="preserve">0054178        </t>
  </si>
  <si>
    <t xml:space="preserve">INGENZI GASAKA SACCO( I.G.S)                                       </t>
  </si>
  <si>
    <t>01310450582</t>
  </si>
  <si>
    <t>01311150582</t>
  </si>
  <si>
    <t xml:space="preserve">0054245        </t>
  </si>
  <si>
    <t xml:space="preserve">E.A.R DIOC. SGWE/COOPEC IBYIRINGIRO                                </t>
  </si>
  <si>
    <t>01360400759</t>
  </si>
  <si>
    <t>01361000759</t>
  </si>
  <si>
    <t xml:space="preserve">0054361        </t>
  </si>
  <si>
    <t xml:space="preserve">R.I.M LTD                                                          </t>
  </si>
  <si>
    <t>01301050090</t>
  </si>
  <si>
    <t>01301150090</t>
  </si>
  <si>
    <t>01311000031</t>
  </si>
  <si>
    <t>01311050018</t>
  </si>
  <si>
    <t>01341000049</t>
  </si>
  <si>
    <t>01390023651</t>
  </si>
  <si>
    <t>01390068655</t>
  </si>
  <si>
    <t>01390147703</t>
  </si>
  <si>
    <t xml:space="preserve">0054543        </t>
  </si>
  <si>
    <t xml:space="preserve">KOPERATIVE TEGANYA KIGOMA SACCO                                    </t>
  </si>
  <si>
    <t>01390000384</t>
  </si>
  <si>
    <t>01390000386</t>
  </si>
  <si>
    <t xml:space="preserve">0054548        </t>
  </si>
  <si>
    <t xml:space="preserve">INSHUTI Z' IMUGANO SACCO                                           </t>
  </si>
  <si>
    <t>01390000410</t>
  </si>
  <si>
    <t>01390000411</t>
  </si>
  <si>
    <t xml:space="preserve">0054626        </t>
  </si>
  <si>
    <t xml:space="preserve">BUSINESS DEVELOPMENT FUND (BDF)                                    </t>
  </si>
  <si>
    <t>01390000595</t>
  </si>
  <si>
    <t>01390155586</t>
  </si>
  <si>
    <t xml:space="preserve">0054967        </t>
  </si>
  <si>
    <t xml:space="preserve">IMBONERA  SACCO MUDENDE                                            </t>
  </si>
  <si>
    <t>01390002394</t>
  </si>
  <si>
    <t xml:space="preserve">0055401        </t>
  </si>
  <si>
    <t xml:space="preserve">SACCO ABAHIZI DUKIRE                                               </t>
  </si>
  <si>
    <t>01390004952</t>
  </si>
  <si>
    <t>01390004953</t>
  </si>
  <si>
    <t xml:space="preserve">0055961        </t>
  </si>
  <si>
    <t xml:space="preserve">RUGEZI SACCO                                                       </t>
  </si>
  <si>
    <t>01390008009</t>
  </si>
  <si>
    <t>01390023975</t>
  </si>
  <si>
    <t xml:space="preserve">0056530        </t>
  </si>
  <si>
    <t xml:space="preserve">TWIYUBAKE MUNYAGA SACCO                                            </t>
  </si>
  <si>
    <t>01390011393</t>
  </si>
  <si>
    <t>01390023606</t>
  </si>
  <si>
    <t xml:space="preserve">0056728        </t>
  </si>
  <si>
    <t xml:space="preserve">UNGUKA GIHOMBO SACCO                                               </t>
  </si>
  <si>
    <t>01390012338</t>
  </si>
  <si>
    <t>01390020601</t>
  </si>
  <si>
    <t xml:space="preserve">0056991        </t>
  </si>
  <si>
    <t xml:space="preserve">SACCO INGENZI BYIMANA                                              </t>
  </si>
  <si>
    <t>01390013553</t>
  </si>
  <si>
    <t xml:space="preserve">0057017        </t>
  </si>
  <si>
    <t xml:space="preserve">GAHINI SACCO                                                       </t>
  </si>
  <si>
    <t>01390013715</t>
  </si>
  <si>
    <t>01390046586</t>
  </si>
  <si>
    <t xml:space="preserve">0057021        </t>
  </si>
  <si>
    <t xml:space="preserve">SACCO COOPEBAMU                                                    </t>
  </si>
  <si>
    <t>01390013722</t>
  </si>
  <si>
    <t>01390013723</t>
  </si>
  <si>
    <t xml:space="preserve">0057160        </t>
  </si>
  <si>
    <t xml:space="preserve">UMUTUZO SACCO                                                      </t>
  </si>
  <si>
    <t>01390014553</t>
  </si>
  <si>
    <t>01390023990</t>
  </si>
  <si>
    <t xml:space="preserve">0057379        </t>
  </si>
  <si>
    <t xml:space="preserve">MUSHIKIRI SACCO DEVELOPMENT                                        </t>
  </si>
  <si>
    <t>01390015585</t>
  </si>
  <si>
    <t>01390016595</t>
  </si>
  <si>
    <t xml:space="preserve">0057494        </t>
  </si>
  <si>
    <t xml:space="preserve">SACCO IMBONEZACYEREKEZO MBUYE                                      </t>
  </si>
  <si>
    <t>01390016131</t>
  </si>
  <si>
    <t>01390016133</t>
  </si>
  <si>
    <t xml:space="preserve">0057942        </t>
  </si>
  <si>
    <t xml:space="preserve">ISHYAKA KANSI SACCO                                                </t>
  </si>
  <si>
    <t>01390017535</t>
  </si>
  <si>
    <t>01390017536</t>
  </si>
  <si>
    <t xml:space="preserve">0057948        </t>
  </si>
  <si>
    <t xml:space="preserve">IMBONI Y'AMAJYAMBERE SACCO (KINAZI)                                </t>
  </si>
  <si>
    <t>01390017552</t>
  </si>
  <si>
    <t xml:space="preserve">0058014        </t>
  </si>
  <si>
    <t xml:space="preserve">SACCO RUGERO KIREHE                                                </t>
  </si>
  <si>
    <t>01390017948</t>
  </si>
  <si>
    <t>01390017966</t>
  </si>
  <si>
    <t xml:space="preserve">0058253        </t>
  </si>
  <si>
    <t xml:space="preserve">IMIRASIRE Y'ITERAMBERE SACCO KIGARAMA                              </t>
  </si>
  <si>
    <t>01390020010</t>
  </si>
  <si>
    <t>01390020220</t>
  </si>
  <si>
    <t xml:space="preserve">0058294        </t>
  </si>
  <si>
    <t xml:space="preserve">SACCO IMBERE HEZA MAHAMA                                           </t>
  </si>
  <si>
    <t>01390020217</t>
  </si>
  <si>
    <t>01390020221</t>
  </si>
  <si>
    <t xml:space="preserve">0058295        </t>
  </si>
  <si>
    <t xml:space="preserve">SACCO TWUNGURANE                                                   </t>
  </si>
  <si>
    <t>01390020218</t>
  </si>
  <si>
    <t>01390020219</t>
  </si>
  <si>
    <t xml:space="preserve">0058967        </t>
  </si>
  <si>
    <t xml:space="preserve">INDORERWAMO KINYABABA SACCO                                        </t>
  </si>
  <si>
    <t>01390022522</t>
  </si>
  <si>
    <t>01390022523</t>
  </si>
  <si>
    <t xml:space="preserve">0058997        </t>
  </si>
  <si>
    <t xml:space="preserve">SACCO TUZAMURANE MUKINGO                                           </t>
  </si>
  <si>
    <t>01390022564</t>
  </si>
  <si>
    <t xml:space="preserve">0059001        </t>
  </si>
  <si>
    <t xml:space="preserve">SACCO UMURAVA KIGOMA                                               </t>
  </si>
  <si>
    <t>01390022621</t>
  </si>
  <si>
    <t>01390062989</t>
  </si>
  <si>
    <t xml:space="preserve">0059082        </t>
  </si>
  <si>
    <t xml:space="preserve">UMURUNGA SACCO MUSAZA                                              </t>
  </si>
  <si>
    <t>01390022989</t>
  </si>
  <si>
    <t>01390026062</t>
  </si>
  <si>
    <t xml:space="preserve">0059145        </t>
  </si>
  <si>
    <t xml:space="preserve">SACCO EJOHEZA TUZAMURANA KIBILIZI                                  </t>
  </si>
  <si>
    <t>01390023194</t>
  </si>
  <si>
    <t>01390023196</t>
  </si>
  <si>
    <t xml:space="preserve">0059185        </t>
  </si>
  <si>
    <t xml:space="preserve">KIGINA SACCO                                                       </t>
  </si>
  <si>
    <t>01390023392</t>
  </si>
  <si>
    <t>01390026410</t>
  </si>
  <si>
    <t xml:space="preserve">0059344        </t>
  </si>
  <si>
    <t xml:space="preserve">DUHORANE IJABO SACCCO                                              </t>
  </si>
  <si>
    <t>01390023721</t>
  </si>
  <si>
    <t xml:space="preserve">0059434        </t>
  </si>
  <si>
    <t xml:space="preserve">KAVISACCO                                                          </t>
  </si>
  <si>
    <t>01390023998</t>
  </si>
  <si>
    <t>01390024000</t>
  </si>
  <si>
    <t xml:space="preserve">0059464        </t>
  </si>
  <si>
    <t xml:space="preserve">SACCO AKABANDO                                                     </t>
  </si>
  <si>
    <t>01390024217</t>
  </si>
  <si>
    <t>01390024218</t>
  </si>
  <si>
    <t xml:space="preserve">0059476        </t>
  </si>
  <si>
    <t xml:space="preserve">KINONI SACCO                                                       </t>
  </si>
  <si>
    <t>01390024241</t>
  </si>
  <si>
    <t>01390024242</t>
  </si>
  <si>
    <t xml:space="preserve">0059478        </t>
  </si>
  <si>
    <t xml:space="preserve">UMURAVA SACCO GASHAKI                                              </t>
  </si>
  <si>
    <t>01390024245</t>
  </si>
  <si>
    <t xml:space="preserve">0059678        </t>
  </si>
  <si>
    <t xml:space="preserve">TWISUNGANE MAHEMBE SACCO                                           </t>
  </si>
  <si>
    <t>01390025775</t>
  </si>
  <si>
    <t>01390025776</t>
  </si>
  <si>
    <t xml:space="preserve">0059727        </t>
  </si>
  <si>
    <t xml:space="preserve">GATARAGA TWIBUMBE SACCO                                            </t>
  </si>
  <si>
    <t>01390025981</t>
  </si>
  <si>
    <t xml:space="preserve">0059821        </t>
  </si>
  <si>
    <t xml:space="preserve">SACCO IBYIZA MUGESERA                                              </t>
  </si>
  <si>
    <t>01390026748</t>
  </si>
  <si>
    <t>01390026749</t>
  </si>
  <si>
    <t xml:space="preserve">0059942        </t>
  </si>
  <si>
    <t xml:space="preserve">SACCO KAREMBO (CIMEKA)                                             </t>
  </si>
  <si>
    <t>01390027660</t>
  </si>
  <si>
    <t>01390027662</t>
  </si>
  <si>
    <t xml:space="preserve">0059952        </t>
  </si>
  <si>
    <t xml:space="preserve">KOPERATIVE ABIZERANYE Y'IGASHYANDA                                 </t>
  </si>
  <si>
    <t>01390027741</t>
  </si>
  <si>
    <t>01390027742</t>
  </si>
  <si>
    <t xml:space="preserve">0060018        </t>
  </si>
  <si>
    <t xml:space="preserve">GATSIBO  UMURAGE SACCO                                             </t>
  </si>
  <si>
    <t>01390028505</t>
  </si>
  <si>
    <t>01390028512</t>
  </si>
  <si>
    <t xml:space="preserve">0060118        </t>
  </si>
  <si>
    <t xml:space="preserve">SACCO INTERA RUKUMBERI (KOZIRU)                                    </t>
  </si>
  <si>
    <t>01390029013</t>
  </si>
  <si>
    <t>01390029014</t>
  </si>
  <si>
    <t xml:space="preserve">0060153        </t>
  </si>
  <si>
    <t xml:space="preserve">HAGURUKA UKORE SACCO MUHANDA                                       </t>
  </si>
  <si>
    <t>01390029318</t>
  </si>
  <si>
    <t>01390029319</t>
  </si>
  <si>
    <t xml:space="preserve">0060305        </t>
  </si>
  <si>
    <t xml:space="preserve">TURAHUMURIJWE SACCO                                                </t>
  </si>
  <si>
    <t>01390030341</t>
  </si>
  <si>
    <t xml:space="preserve">0060384        </t>
  </si>
  <si>
    <t xml:space="preserve">SACCO INOZAMIHIGO RUSENGE                                          </t>
  </si>
  <si>
    <t>01390030704</t>
  </si>
  <si>
    <t>01390030705</t>
  </si>
  <si>
    <t xml:space="preserve">0060449        </t>
  </si>
  <si>
    <t xml:space="preserve">SACCO GIRUBUKIRE SOVU                                              </t>
  </si>
  <si>
    <t>01390031017</t>
  </si>
  <si>
    <t>01390031018</t>
  </si>
  <si>
    <t xml:space="preserve">0060464        </t>
  </si>
  <si>
    <t xml:space="preserve">AMEREKEZO JARAMA SACCO                                             </t>
  </si>
  <si>
    <t>01390031062</t>
  </si>
  <si>
    <t>01390031063</t>
  </si>
  <si>
    <t xml:space="preserve">0060465        </t>
  </si>
  <si>
    <t xml:space="preserve">KAZO SAVING AND CREDIT COOPERATIVE                                 </t>
  </si>
  <si>
    <t>01390031064</t>
  </si>
  <si>
    <t>01390031065</t>
  </si>
  <si>
    <t xml:space="preserve">0060485        </t>
  </si>
  <si>
    <t xml:space="preserve">SACCO KABAYA JYAMBERE                                              </t>
  </si>
  <si>
    <t>01390031182</t>
  </si>
  <si>
    <t>01390034322</t>
  </si>
  <si>
    <t xml:space="preserve">0060506        </t>
  </si>
  <si>
    <t xml:space="preserve">UMUKORE SACCO                                                      </t>
  </si>
  <si>
    <t>01390031226</t>
  </si>
  <si>
    <t>01390031227</t>
  </si>
  <si>
    <t xml:space="preserve">0060522        </t>
  </si>
  <si>
    <t xml:space="preserve">ABAMUHOZA SACCO                                                    </t>
  </si>
  <si>
    <t>01390031255</t>
  </si>
  <si>
    <t xml:space="preserve">0060672        </t>
  </si>
  <si>
    <t xml:space="preserve">SACCO NTUSIGARE (KOZINTU)                                          </t>
  </si>
  <si>
    <t>01390032402</t>
  </si>
  <si>
    <t>01390032403</t>
  </si>
  <si>
    <t xml:space="preserve">0060724        </t>
  </si>
  <si>
    <t xml:space="preserve">NEZERWA 2020 SACCO                                                 </t>
  </si>
  <si>
    <t>01390032602</t>
  </si>
  <si>
    <t>01390032637</t>
  </si>
  <si>
    <t xml:space="preserve">0060739        </t>
  </si>
  <si>
    <t xml:space="preserve">SACCO UMURAVA MUGANZA                                              </t>
  </si>
  <si>
    <t>01390032741</t>
  </si>
  <si>
    <t>01390072369</t>
  </si>
  <si>
    <t xml:space="preserve">0060798        </t>
  </si>
  <si>
    <t xml:space="preserve">RUGABANO SACCO                                                     </t>
  </si>
  <si>
    <t>01390032909</t>
  </si>
  <si>
    <t>01390032910</t>
  </si>
  <si>
    <t xml:space="preserve">0060978        </t>
  </si>
  <si>
    <t xml:space="preserve">COBURWA                                                            </t>
  </si>
  <si>
    <t>01390033422</t>
  </si>
  <si>
    <t>01390033423</t>
  </si>
  <si>
    <t xml:space="preserve">0061267        </t>
  </si>
  <si>
    <t xml:space="preserve">SACCO KIRA KABATWA                                                 </t>
  </si>
  <si>
    <t>01390034979</t>
  </si>
  <si>
    <t>01390034980</t>
  </si>
  <si>
    <t xml:space="preserve">0061323        </t>
  </si>
  <si>
    <t xml:space="preserve">URUMURI RWA MUSANGE SACCO                                          </t>
  </si>
  <si>
    <t>01390037382</t>
  </si>
  <si>
    <t xml:space="preserve">0061338        </t>
  </si>
  <si>
    <t xml:space="preserve">MUKILIYA WIHENDWA FOREX BUREAU LTD                                 </t>
  </si>
  <si>
    <t>01390035283</t>
  </si>
  <si>
    <t xml:space="preserve">0061526        </t>
  </si>
  <si>
    <t xml:space="preserve">SACCO AMIZERO CYAHINDA                                             </t>
  </si>
  <si>
    <t>01390035818</t>
  </si>
  <si>
    <t>01390091350</t>
  </si>
  <si>
    <t xml:space="preserve">0061602        </t>
  </si>
  <si>
    <t xml:space="preserve">BANK OF AFRICA RWANDA LTD                                          </t>
  </si>
  <si>
    <t>01390036013</t>
  </si>
  <si>
    <t>01390142585</t>
  </si>
  <si>
    <t xml:space="preserve">0061936        </t>
  </si>
  <si>
    <t xml:space="preserve">DEVELOPMENT VISION SACCO                                           </t>
  </si>
  <si>
    <t>01390037333</t>
  </si>
  <si>
    <t>01390037334</t>
  </si>
  <si>
    <t xml:space="preserve">0062008        </t>
  </si>
  <si>
    <t xml:space="preserve">INDASHYIKIRWA MUSHUBI SACCO                                        </t>
  </si>
  <si>
    <t>01390037551</t>
  </si>
  <si>
    <t>01390037553</t>
  </si>
  <si>
    <t xml:space="preserve">0062085        </t>
  </si>
  <si>
    <t xml:space="preserve">RUBAVU FOREX LTD                                                   </t>
  </si>
  <si>
    <t>01390037721</t>
  </si>
  <si>
    <t xml:space="preserve">0062271        </t>
  </si>
  <si>
    <t xml:space="preserve">UBUSUGIRE SACCO KIYOMBE                                            </t>
  </si>
  <si>
    <t>01390038299</t>
  </si>
  <si>
    <t>01390038300</t>
  </si>
  <si>
    <t xml:space="preserve">0062552        </t>
  </si>
  <si>
    <t xml:space="preserve">SACCO INDATWA MUSEBEYA                                             </t>
  </si>
  <si>
    <t>01390039087</t>
  </si>
  <si>
    <t>01390039088</t>
  </si>
  <si>
    <t xml:space="preserve">0062580        </t>
  </si>
  <si>
    <t xml:space="preserve">SACCO JYAMBERE BUSANZE                                             </t>
  </si>
  <si>
    <t>01390039238</t>
  </si>
  <si>
    <t>01390039239</t>
  </si>
  <si>
    <t xml:space="preserve">0062607        </t>
  </si>
  <si>
    <t xml:space="preserve">SACCO KIRA BURUHUKIRO                                              </t>
  </si>
  <si>
    <t>01390039307</t>
  </si>
  <si>
    <t>01390039308</t>
  </si>
  <si>
    <t xml:space="preserve">0062706        </t>
  </si>
  <si>
    <t xml:space="preserve">JYAMBERE GAHARA                                                    </t>
  </si>
  <si>
    <t>01390039608</t>
  </si>
  <si>
    <t>01390039609</t>
  </si>
  <si>
    <t xml:space="preserve">0062736        </t>
  </si>
  <si>
    <t xml:space="preserve">KIGALI SACCO SOLIDARITY FOR VISION                                 </t>
  </si>
  <si>
    <t>01390039674</t>
  </si>
  <si>
    <t>01390039675</t>
  </si>
  <si>
    <t xml:space="preserve">0063218        </t>
  </si>
  <si>
    <t xml:space="preserve">JYAMBERE MAREBA SACCO                                              </t>
  </si>
  <si>
    <t>01390041809</t>
  </si>
  <si>
    <t>01390041810</t>
  </si>
  <si>
    <t xml:space="preserve">0063305        </t>
  </si>
  <si>
    <t xml:space="preserve">SACCO INGOBOKA MUTENDERI(KOZIMU)                                   </t>
  </si>
  <si>
    <t>01390042488</t>
  </si>
  <si>
    <t xml:space="preserve">0063393        </t>
  </si>
  <si>
    <t xml:space="preserve">BUREAU DE CHANGE  L'AVENIR LTD                                     </t>
  </si>
  <si>
    <t>01390042761</t>
  </si>
  <si>
    <t xml:space="preserve">0064015        </t>
  </si>
  <si>
    <t xml:space="preserve">SACCO IZERE GIKONKO                                                </t>
  </si>
  <si>
    <t>01390045206</t>
  </si>
  <si>
    <t>01390045208</t>
  </si>
  <si>
    <t xml:space="preserve">0064047        </t>
  </si>
  <si>
    <t xml:space="preserve">EDEN SACCO INTERNATIONAL                                           </t>
  </si>
  <si>
    <t>01390045369</t>
  </si>
  <si>
    <t>01390045370</t>
  </si>
  <si>
    <t xml:space="preserve">0064164        </t>
  </si>
  <si>
    <t xml:space="preserve">NGARAMA ISUNGE SACCO                                               </t>
  </si>
  <si>
    <t>01390045690</t>
  </si>
  <si>
    <t>01390066284</t>
  </si>
  <si>
    <t xml:space="preserve">0064299        </t>
  </si>
  <si>
    <t xml:space="preserve">SACCO GATARE TEA FARMERS                                           </t>
  </si>
  <si>
    <t>01390046363</t>
  </si>
  <si>
    <t>01390046364</t>
  </si>
  <si>
    <t xml:space="preserve">0064347        </t>
  </si>
  <si>
    <t xml:space="preserve">C.T.C.G                                                            </t>
  </si>
  <si>
    <t>01390046512</t>
  </si>
  <si>
    <t>01390046513</t>
  </si>
  <si>
    <t>01390061696</t>
  </si>
  <si>
    <t xml:space="preserve">0064591        </t>
  </si>
  <si>
    <t xml:space="preserve">COOPEC ISANGE KARAMA                                               </t>
  </si>
  <si>
    <t>01390047115</t>
  </si>
  <si>
    <t>01390047116</t>
  </si>
  <si>
    <t xml:space="preserve">0064614        </t>
  </si>
  <si>
    <t xml:space="preserve">SACCO KARAMBI VISION                                               </t>
  </si>
  <si>
    <t>01390047198</t>
  </si>
  <si>
    <t xml:space="preserve">0064778        </t>
  </si>
  <si>
    <t xml:space="preserve">RWEMPASHA SACCO                                                    </t>
  </si>
  <si>
    <t>01390047823</t>
  </si>
  <si>
    <t>01390047824</t>
  </si>
  <si>
    <t xml:space="preserve">0065154        </t>
  </si>
  <si>
    <t xml:space="preserve">UMURABYO SACCO                                                     </t>
  </si>
  <si>
    <t>01390049151</t>
  </si>
  <si>
    <t>01390049152</t>
  </si>
  <si>
    <t xml:space="preserve">0065321        </t>
  </si>
  <si>
    <t xml:space="preserve">SACCO INKINGI Y'ITERAMBERE KIVU                                    </t>
  </si>
  <si>
    <t>01390049669</t>
  </si>
  <si>
    <t xml:space="preserve">0065760        </t>
  </si>
  <si>
    <t xml:space="preserve">KARIBU SACCO                                                       </t>
  </si>
  <si>
    <t>01390050793</t>
  </si>
  <si>
    <t>01390050794</t>
  </si>
  <si>
    <t xml:space="preserve">0065881        </t>
  </si>
  <si>
    <t xml:space="preserve">SACCO TABAGWE                                                      </t>
  </si>
  <si>
    <t>01390051177</t>
  </si>
  <si>
    <t>01390051178</t>
  </si>
  <si>
    <t xml:space="preserve">0066290        </t>
  </si>
  <si>
    <t xml:space="preserve">SACCO KOTIMU                                                       </t>
  </si>
  <si>
    <t>01390052744</t>
  </si>
  <si>
    <t>01390052745</t>
  </si>
  <si>
    <t xml:space="preserve">0066419        </t>
  </si>
  <si>
    <t xml:space="preserve">SACCO KORUKIRE RURAMBA                                             </t>
  </si>
  <si>
    <t>01390053187</t>
  </si>
  <si>
    <t>01390105330</t>
  </si>
  <si>
    <t xml:space="preserve">0066445        </t>
  </si>
  <si>
    <t xml:space="preserve">CESEKA                                                             </t>
  </si>
  <si>
    <t>01390053411</t>
  </si>
  <si>
    <t>01390053412</t>
  </si>
  <si>
    <t xml:space="preserve">0066481        </t>
  </si>
  <si>
    <t xml:space="preserve">IMBARUTSO SACCO GATUNDA                                            </t>
  </si>
  <si>
    <t>01390053501</t>
  </si>
  <si>
    <t>01390053502</t>
  </si>
  <si>
    <t xml:space="preserve">0066558        </t>
  </si>
  <si>
    <t xml:space="preserve">MUNYIGINYA FARMER'S COOPERATIVE                                    </t>
  </si>
  <si>
    <t>01390053869</t>
  </si>
  <si>
    <t xml:space="preserve">0066630        </t>
  </si>
  <si>
    <t xml:space="preserve">SACCO TURWANYE UBUKENE RWIMIYAGA                                   </t>
  </si>
  <si>
    <t>01390054119</t>
  </si>
  <si>
    <t>01390054120</t>
  </si>
  <si>
    <t xml:space="preserve">0066649        </t>
  </si>
  <si>
    <t xml:space="preserve">NYAGATARE DEVELOPMENT SACCO                                        </t>
  </si>
  <si>
    <t>01390054225</t>
  </si>
  <si>
    <t>01390054226</t>
  </si>
  <si>
    <t xml:space="preserve">0066655        </t>
  </si>
  <si>
    <t xml:space="preserve">SACCO WISIGARA MUNINI                                              </t>
  </si>
  <si>
    <t>01390054241</t>
  </si>
  <si>
    <t xml:space="preserve">0066681        </t>
  </si>
  <si>
    <t xml:space="preserve">REBAKURE SACCO                                                     </t>
  </si>
  <si>
    <t>01390054315</t>
  </si>
  <si>
    <t>01390054316</t>
  </si>
  <si>
    <t xml:space="preserve">0066896        </t>
  </si>
  <si>
    <t xml:space="preserve">SACCO TEGANYA BUSASAMANA                                           </t>
  </si>
  <si>
    <t>01390055313</t>
  </si>
  <si>
    <t xml:space="preserve">0066988        </t>
  </si>
  <si>
    <t xml:space="preserve">SACCO KOZISA                                                       </t>
  </si>
  <si>
    <t>01390055752</t>
  </si>
  <si>
    <t>01390059779</t>
  </si>
  <si>
    <t xml:space="preserve">0066995        </t>
  </si>
  <si>
    <t xml:space="preserve">SACCO INGOBOKA MUKAMA                                              </t>
  </si>
  <si>
    <t>01390055771</t>
  </si>
  <si>
    <t>01390055772</t>
  </si>
  <si>
    <t xml:space="preserve">0067189        </t>
  </si>
  <si>
    <t xml:space="preserve">UMURAVA SACCO BIGOGWE (USABI)                                      </t>
  </si>
  <si>
    <t>01390057025</t>
  </si>
  <si>
    <t xml:space="preserve">0067209        </t>
  </si>
  <si>
    <t xml:space="preserve">MUSHELI SACCO                                                      </t>
  </si>
  <si>
    <t>01390057117</t>
  </si>
  <si>
    <t>01390057118</t>
  </si>
  <si>
    <t xml:space="preserve">0067250        </t>
  </si>
  <si>
    <t xml:space="preserve">ICYEREKEZO MASAKA SACCO                                            </t>
  </si>
  <si>
    <t>01390057261</t>
  </si>
  <si>
    <t>01390057283</t>
  </si>
  <si>
    <t xml:space="preserve">0067296        </t>
  </si>
  <si>
    <t xml:space="preserve">GISOZI SACCO                                                       </t>
  </si>
  <si>
    <t>01390057393</t>
  </si>
  <si>
    <t>01390057394</t>
  </si>
  <si>
    <t xml:space="preserve">0067354        </t>
  </si>
  <si>
    <t xml:space="preserve">IMBARUTSO MUSENYI SACCO                                            </t>
  </si>
  <si>
    <t>01390057611</t>
  </si>
  <si>
    <t>01390057612</t>
  </si>
  <si>
    <t xml:space="preserve">0067364        </t>
  </si>
  <si>
    <t xml:space="preserve">SACCO MAYANGE                                                      </t>
  </si>
  <si>
    <t>01390057780</t>
  </si>
  <si>
    <t xml:space="preserve">0067472        </t>
  </si>
  <si>
    <t xml:space="preserve">UMUCYO SACCO MUKINDO                                               </t>
  </si>
  <si>
    <t>01390058261</t>
  </si>
  <si>
    <t>01390063029</t>
  </si>
  <si>
    <t xml:space="preserve">0067596        </t>
  </si>
  <si>
    <t xml:space="preserve">SACCO JYEJURU CYABAKAMYI                                           </t>
  </si>
  <si>
    <t>01390058750</t>
  </si>
  <si>
    <t xml:space="preserve">0067766        </t>
  </si>
  <si>
    <t xml:space="preserve">INDAHIGWA SACCO NIBOYE                                             </t>
  </si>
  <si>
    <t>01390059374</t>
  </si>
  <si>
    <t>01390059376</t>
  </si>
  <si>
    <t xml:space="preserve">0067769        </t>
  </si>
  <si>
    <t xml:space="preserve">SACCO IMBONI KIBEHO                                                </t>
  </si>
  <si>
    <t>01390059706</t>
  </si>
  <si>
    <t>01390063493</t>
  </si>
  <si>
    <t xml:space="preserve">0067821        </t>
  </si>
  <si>
    <t xml:space="preserve">SACCO IGISUBIZO RWABICUMA                                          </t>
  </si>
  <si>
    <t>01390059825</t>
  </si>
  <si>
    <t xml:space="preserve">0067845        </t>
  </si>
  <si>
    <t xml:space="preserve">SACCO KOZIGUNDU                                                    </t>
  </si>
  <si>
    <t>01390059940</t>
  </si>
  <si>
    <t>01390059941</t>
  </si>
  <si>
    <t xml:space="preserve">0067997        </t>
  </si>
  <si>
    <t xml:space="preserve">CIC SACCO                                                          </t>
  </si>
  <si>
    <t>01390060491</t>
  </si>
  <si>
    <t>01390060492</t>
  </si>
  <si>
    <t>01390112999</t>
  </si>
  <si>
    <t xml:space="preserve">0068094        </t>
  </si>
  <si>
    <t xml:space="preserve">INYONGERA SACCO CYUVE                                              </t>
  </si>
  <si>
    <t>01390061500</t>
  </si>
  <si>
    <t>01390064321</t>
  </si>
  <si>
    <t xml:space="preserve">0068116        </t>
  </si>
  <si>
    <t xml:space="preserve">ISANGE NGOMA SACCO                                                 </t>
  </si>
  <si>
    <t>01390061559</t>
  </si>
  <si>
    <t>01390068975</t>
  </si>
  <si>
    <t xml:space="preserve">0068160        </t>
  </si>
  <si>
    <t xml:space="preserve">KARANGAZI UMURENGE SACCO                                           </t>
  </si>
  <si>
    <t>01390061722</t>
  </si>
  <si>
    <t>01390061723</t>
  </si>
  <si>
    <t xml:space="preserve">0068250        </t>
  </si>
  <si>
    <t xml:space="preserve">KACYIRU SACCO                                                      </t>
  </si>
  <si>
    <t>01390062042</t>
  </si>
  <si>
    <t>01390062043</t>
  </si>
  <si>
    <t xml:space="preserve">0068255        </t>
  </si>
  <si>
    <t xml:space="preserve">KAGARAMA SACCO                                                     </t>
  </si>
  <si>
    <t>01390062066</t>
  </si>
  <si>
    <t>01390062067</t>
  </si>
  <si>
    <t xml:space="preserve">0068280        </t>
  </si>
  <si>
    <t xml:space="preserve">SACCO KATAZA MUYONGWE                                              </t>
  </si>
  <si>
    <t>01390062151</t>
  </si>
  <si>
    <t>01390062152</t>
  </si>
  <si>
    <t xml:space="preserve">0068286        </t>
  </si>
  <si>
    <t xml:space="preserve">MATIMBA VISION SACCO                                               </t>
  </si>
  <si>
    <t>01390062182</t>
  </si>
  <si>
    <t>01390062183</t>
  </si>
  <si>
    <t xml:space="preserve">0068325        </t>
  </si>
  <si>
    <t xml:space="preserve">SACCO IMPARANIRAKURUSHA MURAMBI                                    </t>
  </si>
  <si>
    <t>01390062314</t>
  </si>
  <si>
    <t>01390062315</t>
  </si>
  <si>
    <t xml:space="preserve">0068329        </t>
  </si>
  <si>
    <t xml:space="preserve">SACCO GITESI                                                       </t>
  </si>
  <si>
    <t>01390062320</t>
  </si>
  <si>
    <t>01390062321</t>
  </si>
  <si>
    <t xml:space="preserve">0068436        </t>
  </si>
  <si>
    <t xml:space="preserve">INDATSIKIRA SACCO GASHALI                                          </t>
  </si>
  <si>
    <t>01390062891</t>
  </si>
  <si>
    <t>01390062892</t>
  </si>
  <si>
    <t xml:space="preserve">0068508        </t>
  </si>
  <si>
    <t xml:space="preserve">NYABITEKERI SACCO                                                  </t>
  </si>
  <si>
    <t>01390063174</t>
  </si>
  <si>
    <t>01390063175</t>
  </si>
  <si>
    <t xml:space="preserve">0068546        </t>
  </si>
  <si>
    <t xml:space="preserve">TWIYUBAKE GASHORA SACCO                                            </t>
  </si>
  <si>
    <t>01390063341</t>
  </si>
  <si>
    <t>01390063342</t>
  </si>
  <si>
    <t xml:space="preserve">0068637        </t>
  </si>
  <si>
    <t xml:space="preserve">RUHUHA DEVELOPMENT SACCO                                           </t>
  </si>
  <si>
    <t>01390063703</t>
  </si>
  <si>
    <t>01390063704</t>
  </si>
  <si>
    <t xml:space="preserve">0068644        </t>
  </si>
  <si>
    <t xml:space="preserve">SACCO ISHEMA RY'UMURYANGO NYAMIYAGA                                </t>
  </si>
  <si>
    <t>01390063726</t>
  </si>
  <si>
    <t>01390063727</t>
  </si>
  <si>
    <t xml:space="preserve">0068743        </t>
  </si>
  <si>
    <t xml:space="preserve">FINANCIAL SAFETY COMPANY LTD                                       </t>
  </si>
  <si>
    <t>01390063969</t>
  </si>
  <si>
    <t>01390063971</t>
  </si>
  <si>
    <t>01390108047</t>
  </si>
  <si>
    <t xml:space="preserve">0068780        </t>
  </si>
  <si>
    <t xml:space="preserve">BWISHYURA SACCO                                                    </t>
  </si>
  <si>
    <t>01390064241</t>
  </si>
  <si>
    <t>01390064242</t>
  </si>
  <si>
    <t xml:space="preserve">0068896        </t>
  </si>
  <si>
    <t xml:space="preserve">SACCO NGWINO UREBE                                                 </t>
  </si>
  <si>
    <t>01390064651</t>
  </si>
  <si>
    <t>01390064652</t>
  </si>
  <si>
    <t xml:space="preserve">0068915        </t>
  </si>
  <si>
    <t xml:space="preserve">SACCO MUGINA JYAMBERE                                              </t>
  </si>
  <si>
    <t>01390064731</t>
  </si>
  <si>
    <t>01390064749</t>
  </si>
  <si>
    <t xml:space="preserve">0068917        </t>
  </si>
  <si>
    <t xml:space="preserve">CMF TWITEGANYIRIZE                                                 </t>
  </si>
  <si>
    <t>01390064736</t>
  </si>
  <si>
    <t xml:space="preserve">0069238        </t>
  </si>
  <si>
    <t xml:space="preserve">SACCO ICYEREKEZO KIYUMBA                                           </t>
  </si>
  <si>
    <t>01390065804</t>
  </si>
  <si>
    <t xml:space="preserve">0069325        </t>
  </si>
  <si>
    <t xml:space="preserve">BRAVIA FOREX BUREAU                                                </t>
  </si>
  <si>
    <t>01390066118</t>
  </si>
  <si>
    <t>01390066119</t>
  </si>
  <si>
    <t xml:space="preserve">0069443        </t>
  </si>
  <si>
    <t xml:space="preserve">SACCO TWIYUBAKE RWANKUBA                                           </t>
  </si>
  <si>
    <t>01390109466</t>
  </si>
  <si>
    <t>01390109467</t>
  </si>
  <si>
    <t xml:space="preserve">0069502        </t>
  </si>
  <si>
    <t xml:space="preserve"> SACCO INTOZAMUCO                                                  </t>
  </si>
  <si>
    <t>01390066680</t>
  </si>
  <si>
    <t>01390066681</t>
  </si>
  <si>
    <t xml:space="preserve">0069565        </t>
  </si>
  <si>
    <t xml:space="preserve">AMASEZERANO COMMUNITY BANKING LTD                                  </t>
  </si>
  <si>
    <t>01390066928</t>
  </si>
  <si>
    <t>01390070974</t>
  </si>
  <si>
    <t>01390070975</t>
  </si>
  <si>
    <t xml:space="preserve">0069571        </t>
  </si>
  <si>
    <t xml:space="preserve">AMIZERO SACCO GISAKURA                                             </t>
  </si>
  <si>
    <t>01390067000</t>
  </si>
  <si>
    <t>01390067001</t>
  </si>
  <si>
    <t xml:space="preserve">0069636        </t>
  </si>
  <si>
    <t xml:space="preserve">SACCO ICYEREKEZO MBAZI                                             </t>
  </si>
  <si>
    <t>01390067249</t>
  </si>
  <si>
    <t>01390067441</t>
  </si>
  <si>
    <t xml:space="preserve">0069639        </t>
  </si>
  <si>
    <t xml:space="preserve">NYARUGENGE ICYEREKEZO SACCO                                        </t>
  </si>
  <si>
    <t>01390067255</t>
  </si>
  <si>
    <t>01390067256</t>
  </si>
  <si>
    <t xml:space="preserve">0069665        </t>
  </si>
  <si>
    <t xml:space="preserve">VISION SACCO GATORE                                                </t>
  </si>
  <si>
    <t>01390067382</t>
  </si>
  <si>
    <t>01390067383</t>
  </si>
  <si>
    <t xml:space="preserve">0069686        </t>
  </si>
  <si>
    <t xml:space="preserve">ABADAHARANA SACCO                                                  </t>
  </si>
  <si>
    <t>01390067506</t>
  </si>
  <si>
    <t>01390067510</t>
  </si>
  <si>
    <t xml:space="preserve">0069695        </t>
  </si>
  <si>
    <t xml:space="preserve">DUKIZANYE MULINGA SACCO                                            </t>
  </si>
  <si>
    <t>01390067538</t>
  </si>
  <si>
    <t xml:space="preserve">0069725        </t>
  </si>
  <si>
    <t xml:space="preserve">KAGEYO SACCO IZIGAME                                               </t>
  </si>
  <si>
    <t>01390067665</t>
  </si>
  <si>
    <t>01390067866</t>
  </si>
  <si>
    <t xml:space="preserve">0069726        </t>
  </si>
  <si>
    <t xml:space="preserve">SACCO  ISANGANIRO                                                  </t>
  </si>
  <si>
    <t>01390067668</t>
  </si>
  <si>
    <t>01390067669</t>
  </si>
  <si>
    <t xml:space="preserve">0069886        </t>
  </si>
  <si>
    <t xml:space="preserve">GITOVU SACCO                                                       </t>
  </si>
  <si>
    <t>01390068210</t>
  </si>
  <si>
    <t>01390068222</t>
  </si>
  <si>
    <t xml:space="preserve">0069930        </t>
  </si>
  <si>
    <t xml:space="preserve">SACCO ICYEZA                                                       </t>
  </si>
  <si>
    <t>01390068507</t>
  </si>
  <si>
    <t>01390068508</t>
  </si>
  <si>
    <t xml:space="preserve">0069938        </t>
  </si>
  <si>
    <t xml:space="preserve">SACCO ICYEREKEZO KIZIMA                                            </t>
  </si>
  <si>
    <t>01390068530</t>
  </si>
  <si>
    <t>01390071161</t>
  </si>
  <si>
    <t xml:space="preserve">0070078        </t>
  </si>
  <si>
    <t xml:space="preserve">SACCO TUGENDANE N'IGIHE MUKURA                                     </t>
  </si>
  <si>
    <t>01390069042</t>
  </si>
  <si>
    <t>01390069043</t>
  </si>
  <si>
    <t xml:space="preserve">0070279        </t>
  </si>
  <si>
    <t xml:space="preserve">UMITE SACCO KISARO                                                 </t>
  </si>
  <si>
    <t>01390070757</t>
  </si>
  <si>
    <t>01390070758</t>
  </si>
  <si>
    <t xml:space="preserve">0070330        </t>
  </si>
  <si>
    <t xml:space="preserve">SACCO IMBEREHEZA NDORA                                             </t>
  </si>
  <si>
    <t>01390070949</t>
  </si>
  <si>
    <t>01390087563</t>
  </si>
  <si>
    <t xml:space="preserve">0070350        </t>
  </si>
  <si>
    <t xml:space="preserve">HOPE SACCO MUHIMA                                                  </t>
  </si>
  <si>
    <t>01390070986</t>
  </si>
  <si>
    <t>01390070987</t>
  </si>
  <si>
    <t xml:space="preserve">0070354        </t>
  </si>
  <si>
    <t xml:space="preserve">UMUSINGI SACCO RUSHASHI                                            </t>
  </si>
  <si>
    <t>01390071010</t>
  </si>
  <si>
    <t>01390071011</t>
  </si>
  <si>
    <t xml:space="preserve">0070464        </t>
  </si>
  <si>
    <t xml:space="preserve">KIRA MUTETE SACCO                                                  </t>
  </si>
  <si>
    <t>01390071592</t>
  </si>
  <si>
    <t xml:space="preserve">0070489        </t>
  </si>
  <si>
    <t xml:space="preserve">SACCO RUBENGERA                                                    </t>
  </si>
  <si>
    <t>01390071644</t>
  </si>
  <si>
    <t>01390071645</t>
  </si>
  <si>
    <t xml:space="preserve">0070515        </t>
  </si>
  <si>
    <t xml:space="preserve">SACCO UZAZUREBE JANJA                                              </t>
  </si>
  <si>
    <t>01390071743</t>
  </si>
  <si>
    <t xml:space="preserve">0070524        </t>
  </si>
  <si>
    <t xml:space="preserve">SACCO IZUBA BASE                                                   </t>
  </si>
  <si>
    <t>01390071764</t>
  </si>
  <si>
    <t>01390071766</t>
  </si>
  <si>
    <t xml:space="preserve">0070527        </t>
  </si>
  <si>
    <t xml:space="preserve">GIRUBUKIRE SACCO BUYOGA                                            </t>
  </si>
  <si>
    <t>01390071771</t>
  </si>
  <si>
    <t>01390071772</t>
  </si>
  <si>
    <t xml:space="preserve">0070578        </t>
  </si>
  <si>
    <t xml:space="preserve">RURENGE PEOPLE SACCO                                               </t>
  </si>
  <si>
    <t>01390071977</t>
  </si>
  <si>
    <t>01390071983</t>
  </si>
  <si>
    <t xml:space="preserve">0070580        </t>
  </si>
  <si>
    <t xml:space="preserve">SACCO MENYIBANGA                                                   </t>
  </si>
  <si>
    <t>01390072032</t>
  </si>
  <si>
    <t>01390089239</t>
  </si>
  <si>
    <t xml:space="preserve">0070592        </t>
  </si>
  <si>
    <t xml:space="preserve">GWIZA RW34                                                         </t>
  </si>
  <si>
    <t>01390072059</t>
  </si>
  <si>
    <t xml:space="preserve">0070607        </t>
  </si>
  <si>
    <t xml:space="preserve">COOPEDEBU-SACCO                                                    </t>
  </si>
  <si>
    <t>01390072090</t>
  </si>
  <si>
    <t>01390072091</t>
  </si>
  <si>
    <t xml:space="preserve">0070629        </t>
  </si>
  <si>
    <t xml:space="preserve">MWOGO SACCO                                                        </t>
  </si>
  <si>
    <t>01390072124</t>
  </si>
  <si>
    <t>01390072125</t>
  </si>
  <si>
    <t xml:space="preserve">0070708        </t>
  </si>
  <si>
    <t xml:space="preserve">SACCO DUFITUMURAVA MUSHUBATI                                       </t>
  </si>
  <si>
    <t>01390072317</t>
  </si>
  <si>
    <t>01390072318</t>
  </si>
  <si>
    <t xml:space="preserve">0070713        </t>
  </si>
  <si>
    <t xml:space="preserve">INDATWA SACCO MUKO                                                 </t>
  </si>
  <si>
    <t>01390072330</t>
  </si>
  <si>
    <t>01390072331</t>
  </si>
  <si>
    <t xml:space="preserve">0070727        </t>
  </si>
  <si>
    <t xml:space="preserve">SACCO URUGERO MUGOMBWA                                             </t>
  </si>
  <si>
    <t>01390072353</t>
  </si>
  <si>
    <t xml:space="preserve">0070739        </t>
  </si>
  <si>
    <t xml:space="preserve">COOPEC KABAGALI                                                    </t>
  </si>
  <si>
    <t>01390072372</t>
  </si>
  <si>
    <t>01390072373</t>
  </si>
  <si>
    <t xml:space="preserve">0070771        </t>
  </si>
  <si>
    <t xml:space="preserve">SACCO NGWINO UREBE KIGEYO                                          </t>
  </si>
  <si>
    <t>01390072469</t>
  </si>
  <si>
    <t xml:space="preserve">0070812        </t>
  </si>
  <si>
    <t xml:space="preserve">SACCO TUZIGAMIRE ABACU KIVUMU                                      </t>
  </si>
  <si>
    <t>01390072590</t>
  </si>
  <si>
    <t>01390072591</t>
  </si>
  <si>
    <t xml:space="preserve">0070885        </t>
  </si>
  <si>
    <t xml:space="preserve">SACCO ABAHIZI TUMBA                                                </t>
  </si>
  <si>
    <t>01390086383</t>
  </si>
  <si>
    <t>01390086384</t>
  </si>
  <si>
    <t xml:space="preserve">0070926        </t>
  </si>
  <si>
    <t xml:space="preserve">SACCO NKUNGANIRE                                                   </t>
  </si>
  <si>
    <t>01390086465</t>
  </si>
  <si>
    <t>01390086466</t>
  </si>
  <si>
    <t xml:space="preserve">0070948        </t>
  </si>
  <si>
    <t xml:space="preserve">SACCO JYAMBERE BWERAMANA                                           </t>
  </si>
  <si>
    <t>01390086548</t>
  </si>
  <si>
    <t>01390086549</t>
  </si>
  <si>
    <t xml:space="preserve">0071017        </t>
  </si>
  <si>
    <t xml:space="preserve">ISONGA SACCO KABARORE                                              </t>
  </si>
  <si>
    <t>01390086773</t>
  </si>
  <si>
    <t>01390086832</t>
  </si>
  <si>
    <t xml:space="preserve">0071025        </t>
  </si>
  <si>
    <t xml:space="preserve">IYUNGURE SACCO CYANIKA                                             </t>
  </si>
  <si>
    <t>01390086791</t>
  </si>
  <si>
    <t>01390087253</t>
  </si>
  <si>
    <t xml:space="preserve">0071030        </t>
  </si>
  <si>
    <t xml:space="preserve">TERIMBERE SACCO BWIRA                                              </t>
  </si>
  <si>
    <t>01390086808</t>
  </si>
  <si>
    <t>01390086809</t>
  </si>
  <si>
    <t xml:space="preserve">0071067        </t>
  </si>
  <si>
    <t xml:space="preserve">SACCO IMBEREHEZA MANIHIRA                                          </t>
  </si>
  <si>
    <t>01390086915</t>
  </si>
  <si>
    <t>01390086918</t>
  </si>
  <si>
    <t xml:space="preserve">0071088        </t>
  </si>
  <si>
    <t xml:space="preserve">SACCO KUNGAHARA-RUKIRA                                             </t>
  </si>
  <si>
    <t>01390086995</t>
  </si>
  <si>
    <t>01390107560</t>
  </si>
  <si>
    <t xml:space="preserve">0071092        </t>
  </si>
  <si>
    <t xml:space="preserve">SACCO IMBANGUKIRAGUKIRA KIBANGU                                    </t>
  </si>
  <si>
    <t>01390087003</t>
  </si>
  <si>
    <t>01390087004</t>
  </si>
  <si>
    <t xml:space="preserve">0071131        </t>
  </si>
  <si>
    <t xml:space="preserve">SOSERGI CO LTD                                                     </t>
  </si>
  <si>
    <t>01390087087</t>
  </si>
  <si>
    <t xml:space="preserve">0071222        </t>
  </si>
  <si>
    <t xml:space="preserve">DUHASHYUBUKENE SACCO MUBUGA                                        </t>
  </si>
  <si>
    <t>01390087511</t>
  </si>
  <si>
    <t>01390087512</t>
  </si>
  <si>
    <t xml:space="preserve">0071329        </t>
  </si>
  <si>
    <t xml:space="preserve">NEW VISION SACCO                                                   </t>
  </si>
  <si>
    <t>01390088280</t>
  </si>
  <si>
    <t>01390088281</t>
  </si>
  <si>
    <t xml:space="preserve">0071345        </t>
  </si>
  <si>
    <t xml:space="preserve">NYARUBUYE SACCO VISION                                             </t>
  </si>
  <si>
    <t>01390088383</t>
  </si>
  <si>
    <t>01390088384</t>
  </si>
  <si>
    <t xml:space="preserve">0071512        </t>
  </si>
  <si>
    <t xml:space="preserve">SACCO NYABIRU                                                      </t>
  </si>
  <si>
    <t>01390089142</t>
  </si>
  <si>
    <t xml:space="preserve">0071605        </t>
  </si>
  <si>
    <t xml:space="preserve">COOPEC BETESIDA                                                    </t>
  </si>
  <si>
    <t>01390089888</t>
  </si>
  <si>
    <t xml:space="preserve">0071660        </t>
  </si>
  <si>
    <t xml:space="preserve">SACCO KOTUKI KINIHIRA                                              </t>
  </si>
  <si>
    <t>01390090176</t>
  </si>
  <si>
    <t>01390090177</t>
  </si>
  <si>
    <t xml:space="preserve">0071717        </t>
  </si>
  <si>
    <t xml:space="preserve">GITOKI IZERE SACCO                                                 </t>
  </si>
  <si>
    <t>01390090431</t>
  </si>
  <si>
    <t>01390090432</t>
  </si>
  <si>
    <t xml:space="preserve">0071754        </t>
  </si>
  <si>
    <t xml:space="preserve">COTUGA                                                             </t>
  </si>
  <si>
    <t>01390090586</t>
  </si>
  <si>
    <t>01390090587</t>
  </si>
  <si>
    <t xml:space="preserve">0071767        </t>
  </si>
  <si>
    <t xml:space="preserve">UMUHIGO SACCO MUHURA                                               </t>
  </si>
  <si>
    <t>01390090631</t>
  </si>
  <si>
    <t>01390090632</t>
  </si>
  <si>
    <t xml:space="preserve">0071776        </t>
  </si>
  <si>
    <t xml:space="preserve">IJABO SACCO KICUKIRO                                               </t>
  </si>
  <si>
    <t>01390090649</t>
  </si>
  <si>
    <t>01390090650</t>
  </si>
  <si>
    <t xml:space="preserve">0071841        </t>
  </si>
  <si>
    <t xml:space="preserve">RUGARAMA URUMULI SACCO                                             </t>
  </si>
  <si>
    <t>01390090851</t>
  </si>
  <si>
    <t xml:space="preserve">0071867        </t>
  </si>
  <si>
    <t xml:space="preserve">COOPERATIVE TURA-NEZA                                              </t>
  </si>
  <si>
    <t>01390105373</t>
  </si>
  <si>
    <t xml:space="preserve">0071875        </t>
  </si>
  <si>
    <t xml:space="preserve">MBOGO DEVELOPMENT COOPERATIVE                                      </t>
  </si>
  <si>
    <t>01390090975</t>
  </si>
  <si>
    <t>01390090976</t>
  </si>
  <si>
    <t xml:space="preserve">0071912        </t>
  </si>
  <si>
    <t xml:space="preserve">UMURABYO SACCO NYAMIYAGA                                           </t>
  </si>
  <si>
    <t>01390091061</t>
  </si>
  <si>
    <t>01390126363</t>
  </si>
  <si>
    <t xml:space="preserve">0071925        </t>
  </si>
  <si>
    <t xml:space="preserve">RILIMA SACCO                                                       </t>
  </si>
  <si>
    <t>01390091104</t>
  </si>
  <si>
    <t>01390126938</t>
  </si>
  <si>
    <t xml:space="preserve">0071970        </t>
  </si>
  <si>
    <t>01390091339</t>
  </si>
  <si>
    <t xml:space="preserve">0072083        </t>
  </si>
  <si>
    <t xml:space="preserve">MFASHANKIRE SACCO NYANKENKE                                        </t>
  </si>
  <si>
    <t>01390091810</t>
  </si>
  <si>
    <t>01390106552</t>
  </si>
  <si>
    <t xml:space="preserve">0072175        </t>
  </si>
  <si>
    <t xml:space="preserve">SHIRUBUKENE SACCO RUVUNE                                           </t>
  </si>
  <si>
    <t>01390105242</t>
  </si>
  <si>
    <t>01390105243</t>
  </si>
  <si>
    <t xml:space="preserve">0072190        </t>
  </si>
  <si>
    <t xml:space="preserve">SACCO SHIRUBUKENE NGOMA                                            </t>
  </si>
  <si>
    <t>01390105291</t>
  </si>
  <si>
    <t>01390105292</t>
  </si>
  <si>
    <t xml:space="preserve">0072291        </t>
  </si>
  <si>
    <t xml:space="preserve">WISIGARA RUSHAKI SACCO                                             </t>
  </si>
  <si>
    <t>01390105559</t>
  </si>
  <si>
    <t>01390105560</t>
  </si>
  <si>
    <t xml:space="preserve">0072322        </t>
  </si>
  <si>
    <t xml:space="preserve">HASHYUBUKENE SACCO RWAMIKO                                         </t>
  </si>
  <si>
    <t>01390105730</t>
  </si>
  <si>
    <t>01390105731</t>
  </si>
  <si>
    <t xml:space="preserve">0072326        </t>
  </si>
  <si>
    <t xml:space="preserve">AGASHYA MANYAGIRO SACCO                                            </t>
  </si>
  <si>
    <t>01390105744</t>
  </si>
  <si>
    <t>01390105745</t>
  </si>
  <si>
    <t xml:space="preserve">0072342        </t>
  </si>
  <si>
    <t xml:space="preserve">CYINZUZI IGISABO SACCO                                             </t>
  </si>
  <si>
    <t>01390106337</t>
  </si>
  <si>
    <t>01390106338</t>
  </si>
  <si>
    <t xml:space="preserve">0072362        </t>
  </si>
  <si>
    <t xml:space="preserve">CMF TUZAMURANE                                                     </t>
  </si>
  <si>
    <t>01390106397</t>
  </si>
  <si>
    <t xml:space="preserve">0072373        </t>
  </si>
  <si>
    <t xml:space="preserve">SACCO ICYEREKEZO RUSEBEYA                                          </t>
  </si>
  <si>
    <t>01390106435</t>
  </si>
  <si>
    <t>01390106437</t>
  </si>
  <si>
    <t xml:space="preserve">0072449        </t>
  </si>
  <si>
    <t xml:space="preserve">INYANGE SACCO NSIBO                                                </t>
  </si>
  <si>
    <t>01390106677</t>
  </si>
  <si>
    <t>01390106678</t>
  </si>
  <si>
    <t xml:space="preserve">0072539        </t>
  </si>
  <si>
    <t xml:space="preserve">SACCO INDASHYIKIRWA ZA MURUNDA                                     </t>
  </si>
  <si>
    <t>01390106922</t>
  </si>
  <si>
    <t xml:space="preserve">0072550        </t>
  </si>
  <si>
    <t xml:space="preserve">SACCO URUMURI RW'AMAJYAMBERE NTYAZO                                </t>
  </si>
  <si>
    <t>01390106951</t>
  </si>
  <si>
    <t>01390106952</t>
  </si>
  <si>
    <t xml:space="preserve">0072706        </t>
  </si>
  <si>
    <t xml:space="preserve">SAALAMA FOREX BUREAU LTD                                           </t>
  </si>
  <si>
    <t>01390108030</t>
  </si>
  <si>
    <t>01390108152</t>
  </si>
  <si>
    <t xml:space="preserve">0072797        </t>
  </si>
  <si>
    <t xml:space="preserve">SACCO INDASHYIKIRWA                                                </t>
  </si>
  <si>
    <t>01390108351</t>
  </si>
  <si>
    <t xml:space="preserve">0072832        </t>
  </si>
  <si>
    <t xml:space="preserve">SACCO MUYIRA DUSHYIGIKIRANE                                        </t>
  </si>
  <si>
    <t>01390108457</t>
  </si>
  <si>
    <t>01390145866</t>
  </si>
  <si>
    <t xml:space="preserve">0073128        </t>
  </si>
  <si>
    <t xml:space="preserve">SACCO IJABO-MURAMBI                                                </t>
  </si>
  <si>
    <t>01390109833</t>
  </si>
  <si>
    <t>01390109834</t>
  </si>
  <si>
    <t xml:space="preserve">0073218        </t>
  </si>
  <si>
    <t xml:space="preserve">SACCO IMBANZAMIHIGO MUSASA(SACCOIMU)                               </t>
  </si>
  <si>
    <t>01390110131</t>
  </si>
  <si>
    <t xml:space="preserve">0073380        </t>
  </si>
  <si>
    <t xml:space="preserve">TUGANEHEZA SACCO RWIMBOGO                                          </t>
  </si>
  <si>
    <t>01390111474</t>
  </si>
  <si>
    <t>01390112900</t>
  </si>
  <si>
    <t xml:space="preserve">0073445        </t>
  </si>
  <si>
    <t xml:space="preserve">SACCO ABIHUTA KINIGI                                               </t>
  </si>
  <si>
    <t>01390111646</t>
  </si>
  <si>
    <t>01390111647</t>
  </si>
  <si>
    <t xml:space="preserve">0073456        </t>
  </si>
  <si>
    <t xml:space="preserve">SACCO IFUMBA Y'UBUKIRE                                             </t>
  </si>
  <si>
    <t>01390111670</t>
  </si>
  <si>
    <t>01390111671</t>
  </si>
  <si>
    <t xml:space="preserve">0073477        </t>
  </si>
  <si>
    <t xml:space="preserve">DUTERANINKUNGA FOREX BUREAU                                        </t>
  </si>
  <si>
    <t>01390111756</t>
  </si>
  <si>
    <t xml:space="preserve">0073485        </t>
  </si>
  <si>
    <t xml:space="preserve">TSIMBURA SACCO SHANGASHA                                           </t>
  </si>
  <si>
    <t>01390111769</t>
  </si>
  <si>
    <t>01390111770</t>
  </si>
  <si>
    <t xml:space="preserve">0073547        </t>
  </si>
  <si>
    <t xml:space="preserve">JYAMBERE NDARO SACCO                                               </t>
  </si>
  <si>
    <t>01390112889</t>
  </si>
  <si>
    <t>01390113725</t>
  </si>
  <si>
    <t xml:space="preserve">0073593        </t>
  </si>
  <si>
    <t xml:space="preserve">IJABO NGERUKA SACCO                                                </t>
  </si>
  <si>
    <t>01390113294</t>
  </si>
  <si>
    <t>01390113392</t>
  </si>
  <si>
    <t xml:space="preserve">0073612        </t>
  </si>
  <si>
    <t xml:space="preserve">SACCO INDATWA KIGEMBE                                              </t>
  </si>
  <si>
    <t>01390113374</t>
  </si>
  <si>
    <t>01390113375</t>
  </si>
  <si>
    <t xml:space="preserve">0073644        </t>
  </si>
  <si>
    <t xml:space="preserve">IHIRWE SACCO BUSOGO                                                </t>
  </si>
  <si>
    <t>01390113466</t>
  </si>
  <si>
    <t xml:space="preserve">0073646        </t>
  </si>
  <si>
    <t xml:space="preserve">COOPEC URUBUTO KINIHIRA                                            </t>
  </si>
  <si>
    <t>01390113475</t>
  </si>
  <si>
    <t>01390113479</t>
  </si>
  <si>
    <t xml:space="preserve">0073654        </t>
  </si>
  <si>
    <t xml:space="preserve">IBAKWE SACCO MUKARANGE                                             </t>
  </si>
  <si>
    <t>01390113519</t>
  </si>
  <si>
    <t>01390113520</t>
  </si>
  <si>
    <t xml:space="preserve">0073665        </t>
  </si>
  <si>
    <t xml:space="preserve">KAMABUYE SACCO                                                     </t>
  </si>
  <si>
    <t>01390113548</t>
  </si>
  <si>
    <t>01390113714</t>
  </si>
  <si>
    <t xml:space="preserve">0073686        </t>
  </si>
  <si>
    <t xml:space="preserve">SACCO DUKUNGAHARE RUHANGO                                          </t>
  </si>
  <si>
    <t>01390113600</t>
  </si>
  <si>
    <t>01390113602</t>
  </si>
  <si>
    <t xml:space="preserve">0073700        </t>
  </si>
  <si>
    <t xml:space="preserve">JYAMBERE SACCO GATARE                                              </t>
  </si>
  <si>
    <t>01390113637</t>
  </si>
  <si>
    <t>01390113638</t>
  </si>
  <si>
    <t xml:space="preserve">0073830        </t>
  </si>
  <si>
    <t xml:space="preserve">SACCO UMURUNGA W'ITERAMBERE                                        </t>
  </si>
  <si>
    <t>01390114268</t>
  </si>
  <si>
    <t>01390114270</t>
  </si>
  <si>
    <t xml:space="preserve">0073853        </t>
  </si>
  <si>
    <t xml:space="preserve">BWISIGE SACCO                                                      </t>
  </si>
  <si>
    <t>01390123911</t>
  </si>
  <si>
    <t>01390123912</t>
  </si>
  <si>
    <t xml:space="preserve">0073909        </t>
  </si>
  <si>
    <t xml:space="preserve">CPF INEZA                                                          </t>
  </si>
  <si>
    <t>01390125092</t>
  </si>
  <si>
    <t>01390125093</t>
  </si>
  <si>
    <t xml:space="preserve">0073914        </t>
  </si>
  <si>
    <t xml:space="preserve">BUKURE SACCO                                                       </t>
  </si>
  <si>
    <t>01390125113</t>
  </si>
  <si>
    <t xml:space="preserve">0073936        </t>
  </si>
  <si>
    <t xml:space="preserve">HIRWA CYUMBA SACCO                                                 </t>
  </si>
  <si>
    <t>01390125176</t>
  </si>
  <si>
    <t>01390125177</t>
  </si>
  <si>
    <t xml:space="preserve">0073964        </t>
  </si>
  <si>
    <t xml:space="preserve">REMERA SACCO GIRIBAKWE                                             </t>
  </si>
  <si>
    <t>01390125226</t>
  </si>
  <si>
    <t>01390125227</t>
  </si>
  <si>
    <t xml:space="preserve">0073974        </t>
  </si>
  <si>
    <t xml:space="preserve">IGIHONDOHONDO SACCO                                                </t>
  </si>
  <si>
    <t>01390125249</t>
  </si>
  <si>
    <t>01390125251</t>
  </si>
  <si>
    <t xml:space="preserve">0074124        </t>
  </si>
  <si>
    <t xml:space="preserve">BYUMBA SACCO                                                       </t>
  </si>
  <si>
    <t>01390126338</t>
  </si>
  <si>
    <t>01390126339</t>
  </si>
  <si>
    <t xml:space="preserve">0074131        </t>
  </si>
  <si>
    <t xml:space="preserve">SACCO TERIMBERE CYUNGO                                             </t>
  </si>
  <si>
    <t>01390126369</t>
  </si>
  <si>
    <t xml:space="preserve">0074153        </t>
  </si>
  <si>
    <t xml:space="preserve">SACCO REBAKURE RUSARABUYE                                          </t>
  </si>
  <si>
    <t>01390126490</t>
  </si>
  <si>
    <t xml:space="preserve">0074352        </t>
  </si>
  <si>
    <t xml:space="preserve">IZIGAMIRE SACCO MIYOVE                                             </t>
  </si>
  <si>
    <t>01390127129</t>
  </si>
  <si>
    <t>01390127130</t>
  </si>
  <si>
    <t xml:space="preserve">0074391        </t>
  </si>
  <si>
    <t xml:space="preserve">MCB INVESTMENT SERVICES(RWANDA)                                    </t>
  </si>
  <si>
    <t>01390127238</t>
  </si>
  <si>
    <t xml:space="preserve">0074403        </t>
  </si>
  <si>
    <t xml:space="preserve">NTARAMA SACCO                                                      </t>
  </si>
  <si>
    <t>01390127275</t>
  </si>
  <si>
    <t>01390127283</t>
  </si>
  <si>
    <t xml:space="preserve">0074443        </t>
  </si>
  <si>
    <t xml:space="preserve">IMBONI SACCO KAGEYO                                                </t>
  </si>
  <si>
    <t>01390127437</t>
  </si>
  <si>
    <t>01390127439</t>
  </si>
  <si>
    <t xml:space="preserve">0074504        </t>
  </si>
  <si>
    <t xml:space="preserve">ITEGANYIRIZE SACCO RUTARE                                          </t>
  </si>
  <si>
    <t>01390128624</t>
  </si>
  <si>
    <t>01390128625</t>
  </si>
  <si>
    <t xml:space="preserve">0074591        </t>
  </si>
  <si>
    <t xml:space="preserve">IMIRASIRE Y'ITERAMBERE SACCO RUKOMO                                </t>
  </si>
  <si>
    <t>01390128845</t>
  </si>
  <si>
    <t>01390128847</t>
  </si>
  <si>
    <t xml:space="preserve">0074618        </t>
  </si>
  <si>
    <t xml:space="preserve">SANGA SACCO                                                        </t>
  </si>
  <si>
    <t>01390128921</t>
  </si>
  <si>
    <t>01390150076</t>
  </si>
  <si>
    <t xml:space="preserve">0074629        </t>
  </si>
  <si>
    <t xml:space="preserve">SACCO NYANZA DUKIRE                                                </t>
  </si>
  <si>
    <t>01390128949</t>
  </si>
  <si>
    <t xml:space="preserve">0074765        </t>
  </si>
  <si>
    <t xml:space="preserve">SACCO GISHYITA                                                     </t>
  </si>
  <si>
    <t>01390130248</t>
  </si>
  <si>
    <t>01390130250</t>
  </si>
  <si>
    <t xml:space="preserve">0074771        </t>
  </si>
  <si>
    <t xml:space="preserve">TUGENDANENIGIHE SACCO KANIGA                                       </t>
  </si>
  <si>
    <t>01390130261</t>
  </si>
  <si>
    <t>01390130262</t>
  </si>
  <si>
    <t xml:space="preserve">0074823        </t>
  </si>
  <si>
    <t xml:space="preserve">TUVUDUKE SACCO RUBAYA                                              </t>
  </si>
  <si>
    <t>01390130388</t>
  </si>
  <si>
    <t>01390130389</t>
  </si>
  <si>
    <t xml:space="preserve">0074913        </t>
  </si>
  <si>
    <t xml:space="preserve"> KIZIGURO ISONGA SACCO                                             </t>
  </si>
  <si>
    <t>01390130890</t>
  </si>
  <si>
    <t>01390130891</t>
  </si>
  <si>
    <t xml:space="preserve">0074943        </t>
  </si>
  <si>
    <t xml:space="preserve">SACCO INDASHYIKIRWA MUGANZA                                        </t>
  </si>
  <si>
    <t>01390130976</t>
  </si>
  <si>
    <t xml:space="preserve">0074947        </t>
  </si>
  <si>
    <t xml:space="preserve">KAVABU SACCO                                                       </t>
  </si>
  <si>
    <t>01390130980</t>
  </si>
  <si>
    <t xml:space="preserve">0074988        </t>
  </si>
  <si>
    <t xml:space="preserve">SIGARA BUKENE SACCO                                                </t>
  </si>
  <si>
    <t>01390131055</t>
  </si>
  <si>
    <t>01390131231</t>
  </si>
  <si>
    <t xml:space="preserve">0075005        </t>
  </si>
  <si>
    <t xml:space="preserve">TWUMBA SACCO                                                       </t>
  </si>
  <si>
    <t>01390131113</t>
  </si>
  <si>
    <t>01390131148</t>
  </si>
  <si>
    <t xml:space="preserve">0075011        </t>
  </si>
  <si>
    <t xml:space="preserve">SACCO TERIMBERE MUSHONYI                                           </t>
  </si>
  <si>
    <t>01390131146</t>
  </si>
  <si>
    <t xml:space="preserve">0075294        </t>
  </si>
  <si>
    <t xml:space="preserve">NYAMATA SACCO                                                      </t>
  </si>
  <si>
    <t>01390131949</t>
  </si>
  <si>
    <t>01390131950</t>
  </si>
  <si>
    <t xml:space="preserve">0075489        </t>
  </si>
  <si>
    <t xml:space="preserve">SACCO IMBONI Y'AMAJYAMBERE                                         </t>
  </si>
  <si>
    <t>01390135060</t>
  </si>
  <si>
    <t>01390142278</t>
  </si>
  <si>
    <t xml:space="preserve">0075494        </t>
  </si>
  <si>
    <t xml:space="preserve">ITEGANYIRIZE SACCO                                                 </t>
  </si>
  <si>
    <t>01390135084</t>
  </si>
  <si>
    <t>01390135085</t>
  </si>
  <si>
    <t xml:space="preserve">0075610        </t>
  </si>
  <si>
    <t xml:space="preserve">SACCO IBAKWE RYA BONEZA                                            </t>
  </si>
  <si>
    <t>01390135408</t>
  </si>
  <si>
    <t>01390135409</t>
  </si>
  <si>
    <t xml:space="preserve">0076009        </t>
  </si>
  <si>
    <t xml:space="preserve">SACCO COECRU                                                       </t>
  </si>
  <si>
    <t>01390136774</t>
  </si>
  <si>
    <t>01390136775</t>
  </si>
  <si>
    <t xml:space="preserve">0076223        </t>
  </si>
  <si>
    <t xml:space="preserve">SACCO ISONGA RUGANDA                                               </t>
  </si>
  <si>
    <t>01390138774</t>
  </si>
  <si>
    <t xml:space="preserve">0076419        </t>
  </si>
  <si>
    <t xml:space="preserve">UMWALIMU SACCO RUHANGO BRANCH                                      </t>
  </si>
  <si>
    <t>01390139301</t>
  </si>
  <si>
    <t xml:space="preserve">0076469        </t>
  </si>
  <si>
    <t xml:space="preserve">R.I.M AGENCE KIBUYE                                                </t>
  </si>
  <si>
    <t>01390140449</t>
  </si>
  <si>
    <t xml:space="preserve">0078413        </t>
  </si>
  <si>
    <t xml:space="preserve">INYANGE SACCO                                                      </t>
  </si>
  <si>
    <t>01390147242</t>
  </si>
  <si>
    <t>01390148037</t>
  </si>
  <si>
    <t xml:space="preserve">0078446        </t>
  </si>
  <si>
    <t xml:space="preserve">POWER SECURITY SYSTEM  LTD                                         </t>
  </si>
  <si>
    <t>01390147291</t>
  </si>
  <si>
    <t xml:space="preserve">0078478        </t>
  </si>
  <si>
    <t xml:space="preserve">SACCO TWIHUTE KARAGO                                               </t>
  </si>
  <si>
    <t>01390147346</t>
  </si>
  <si>
    <t>01390147347</t>
  </si>
  <si>
    <t xml:space="preserve">0078721        </t>
  </si>
  <si>
    <t xml:space="preserve">SACCO URUYANGE RUKOMA                                              </t>
  </si>
  <si>
    <t>01390148086</t>
  </si>
  <si>
    <t xml:space="preserve">0078822        </t>
  </si>
  <si>
    <t xml:space="preserve">RPPC                                                               </t>
  </si>
  <si>
    <t>01390148555</t>
  </si>
  <si>
    <t xml:space="preserve">0078912        </t>
  </si>
  <si>
    <t xml:space="preserve">TUBWAMBUKE NKOMANE SACCO                                           </t>
  </si>
  <si>
    <t>01390148745</t>
  </si>
  <si>
    <t xml:space="preserve">0079665        </t>
  </si>
  <si>
    <t xml:space="preserve">SACCO ABESAMIHIGO BA GIHANGO                                       </t>
  </si>
  <si>
    <t>01390151493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</si>
</sst>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0.000%"/>
    <numFmt numFmtId="166" formatCode="_(* #,##0.000_);_(* \(#,##0.000\);_(* &quot;-&quot;??_);_(@_)"/>
  </numFmts>
  <fonts count="11" x14ac:knownFonts="1">
    <font>
      <sz val="11"/>
      <color rgb="FF000000"/>
      <name val="Calibri"/>
    </font>
    <font>
      <b/>
      <u/>
      <sz val="12"/>
      <color rgb="FF000000"/>
      <name val="Bookman Old Style"/>
    </font>
    <font>
      <sz val="12"/>
      <color rgb="FF000000"/>
      <name val="Bookman Old Style"/>
    </font>
    <font>
      <b/>
      <sz val="11"/>
      <color rgb="FF000000"/>
      <name val="Bookman Old Style"/>
    </font>
    <font>
      <b/>
      <sz val="12"/>
      <color rgb="FF000000"/>
      <name val="Bookman Old Style"/>
    </font>
    <font>
      <b/>
      <i/>
      <sz val="12"/>
      <color rgb="FF000000"/>
      <name val="Bookman Old Style"/>
    </font>
    <font>
      <sz val="11"/>
      <color rgb="FF000000"/>
      <name val="Bookman Old Style"/>
    </font>
    <font>
      <b/>
      <sz val="12"/>
      <color rgb="FFFFFFFF"/>
      <name val="Bookman Old Style"/>
    </font>
    <font>
      <b/>
      <sz val="11"/>
      <color rgb="FFFFFFFF"/>
      <name val="Bookman Old Style"/>
    </font>
    <font>
      <sz val="11"/>
      <color rgb="FFFF0000"/>
      <name val="Bookman Old Style"/>
    </font>
    <font>
      <b/>
      <sz val="11"/>
      <color rgb="FFFFFFFF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A379BB"/>
        <bgColor rgb="FFFFFFFF"/>
      </patternFill>
    </fill>
    <fill>
      <patternFill patternType="solid">
        <fgColor rgb="FFA379BB"/>
        <bgColor rgb="FFA379BB"/>
      </patternFill>
    </fill>
    <fill>
      <patternFill patternType="solid">
        <fgColor rgb="FF26262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2" borderId="0" xfId="0" applyFill="1"/>
    <xf numFmtId="0" fontId="1" fillId="2" borderId="0" xfId="0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3" fillId="2" borderId="0" xfId="0" applyFont="1" applyFill="1" applyAlignment="1">
      <alignment horizontal="justify" vertical="center"/>
    </xf>
    <xf numFmtId="0" fontId="3" fillId="2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justify" vertical="center" wrapText="1"/>
    </xf>
    <xf numFmtId="0" fontId="4" fillId="2" borderId="2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justify" vertical="center" wrapText="1"/>
    </xf>
    <xf numFmtId="0" fontId="2" fillId="2" borderId="0" xfId="0" applyFont="1" applyFill="1" applyAlignment="1">
      <alignment horizontal="justify" vertical="center" wrapText="1"/>
    </xf>
    <xf numFmtId="0" fontId="4" fillId="2" borderId="0" xfId="0" applyFont="1" applyFill="1"/>
    <xf numFmtId="0" fontId="3" fillId="2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0" fontId="6" fillId="2" borderId="1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164" fontId="6" fillId="2" borderId="1" xfId="0" applyNumberFormat="1" applyFont="1" applyFill="1" applyBorder="1"/>
    <xf numFmtId="0" fontId="6" fillId="2" borderId="0" xfId="0" applyFont="1" applyFill="1" applyAlignment="1">
      <alignment horizontal="right"/>
    </xf>
    <xf numFmtId="0" fontId="2" fillId="2" borderId="1" xfId="0" applyFont="1" applyFill="1" applyBorder="1"/>
    <xf numFmtId="0" fontId="6" fillId="2" borderId="1" xfId="0" applyFont="1" applyFill="1" applyBorder="1" applyAlignment="1">
      <alignment horizontal="justify" vertical="center"/>
    </xf>
    <xf numFmtId="164" fontId="6" fillId="2" borderId="1" xfId="0" applyNumberFormat="1" applyFont="1" applyFill="1" applyBorder="1"/>
    <xf numFmtId="0" fontId="7" fillId="3" borderId="1" xfId="0" applyFont="1" applyFill="1" applyBorder="1" applyAlignment="1">
      <alignment horizontal="justify" vertical="center" wrapText="1"/>
    </xf>
    <xf numFmtId="0" fontId="6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justify" vertical="center"/>
    </xf>
    <xf numFmtId="164" fontId="4" fillId="2" borderId="1" xfId="0" applyNumberFormat="1" applyFont="1" applyFill="1" applyBorder="1" applyAlignment="1">
      <alignment horizontal="justify" vertical="center"/>
    </xf>
    <xf numFmtId="0" fontId="6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0" fontId="6" fillId="2" borderId="1" xfId="0" applyFont="1" applyFill="1" applyBorder="1" applyProtection="1">
      <protection locked="0"/>
    </xf>
    <xf numFmtId="164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justify"/>
    </xf>
    <xf numFmtId="0" fontId="6" fillId="2" borderId="0" xfId="0" applyFont="1" applyFill="1"/>
    <xf numFmtId="0" fontId="3" fillId="2" borderId="0" xfId="0" applyFont="1" applyFill="1"/>
    <xf numFmtId="164" fontId="6" fillId="2" borderId="0" xfId="0" applyNumberFormat="1" applyFont="1" applyFill="1"/>
    <xf numFmtId="164" fontId="3" fillId="2" borderId="1" xfId="0" applyNumberFormat="1" applyFont="1" applyFill="1" applyBorder="1"/>
    <xf numFmtId="164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164" fontId="6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wrapText="1"/>
    </xf>
    <xf numFmtId="164" fontId="6" fillId="2" borderId="1" xfId="0" applyNumberFormat="1" applyFont="1" applyFill="1" applyBorder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wrapText="1"/>
    </xf>
    <xf numFmtId="164" fontId="6" fillId="2" borderId="1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wrapText="1"/>
    </xf>
    <xf numFmtId="164" fontId="3" fillId="2" borderId="4" xfId="0" applyNumberFormat="1" applyFont="1" applyFill="1" applyBorder="1" applyAlignment="1">
      <alignment horizontal="center" wrapText="1"/>
    </xf>
    <xf numFmtId="164" fontId="6" fillId="2" borderId="1" xfId="0" applyNumberFormat="1" applyFont="1" applyFill="1" applyBorder="1" applyAlignment="1" applyProtection="1">
      <alignment horizontal="center" wrapText="1"/>
      <protection locked="0"/>
    </xf>
    <xf numFmtId="164" fontId="3" fillId="2" borderId="1" xfId="0" applyNumberFormat="1" applyFont="1" applyFill="1" applyBorder="1"/>
    <xf numFmtId="164" fontId="6" fillId="2" borderId="0" xfId="0" applyNumberFormat="1" applyFont="1" applyFill="1" applyProtection="1">
      <protection locked="0"/>
    </xf>
    <xf numFmtId="164" fontId="6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0" fontId="6" fillId="2" borderId="0" xfId="0" applyFont="1" applyFill="1"/>
    <xf numFmtId="0" fontId="3" fillId="2" borderId="0" xfId="0" applyFont="1" applyFill="1" applyAlignment="1" applyProtection="1">
      <alignment wrapText="1"/>
      <protection locked="0"/>
    </xf>
    <xf numFmtId="0" fontId="3" fillId="2" borderId="0" xfId="0" applyFont="1" applyFill="1" applyAlignment="1" applyProtection="1">
      <alignment horizontal="center" wrapText="1"/>
      <protection locked="0"/>
    </xf>
    <xf numFmtId="0" fontId="6" fillId="2" borderId="0" xfId="0" applyFont="1" applyFill="1" applyProtection="1">
      <protection locked="0"/>
    </xf>
    <xf numFmtId="164" fontId="6" fillId="2" borderId="0" xfId="0" applyNumberFormat="1" applyFont="1" applyFill="1"/>
    <xf numFmtId="164" fontId="2" fillId="2" borderId="1" xfId="0" applyNumberFormat="1" applyFont="1" applyFill="1" applyBorder="1" applyAlignment="1">
      <alignment horizontal="justify" vertical="center"/>
    </xf>
    <xf numFmtId="1" fontId="6" fillId="2" borderId="0" xfId="0" applyNumberFormat="1" applyFont="1" applyFill="1"/>
    <xf numFmtId="0" fontId="9" fillId="2" borderId="0" xfId="0" applyFont="1" applyFill="1"/>
    <xf numFmtId="164" fontId="2" fillId="2" borderId="1" xfId="0" applyNumberFormat="1" applyFont="1" applyFill="1" applyBorder="1" applyAlignment="1">
      <alignment horizontal="justify" vertical="center"/>
    </xf>
    <xf numFmtId="164" fontId="4" fillId="2" borderId="1" xfId="0" applyNumberFormat="1" applyFont="1" applyFill="1" applyBorder="1" applyAlignment="1">
      <alignment horizontal="justify" vertical="center"/>
    </xf>
    <xf numFmtId="166" fontId="6" fillId="2" borderId="0" xfId="0" applyNumberFormat="1" applyFont="1" applyFill="1"/>
    <xf numFmtId="164" fontId="6" fillId="2" borderId="0" xfId="0" applyNumberFormat="1" applyFont="1" applyFill="1" applyAlignment="1">
      <alignment vertical="center" wrapText="1"/>
    </xf>
    <xf numFmtId="0" fontId="0" fillId="2" borderId="0" xfId="0" applyFill="1"/>
    <xf numFmtId="0" fontId="10" fillId="5" borderId="0" xfId="0" applyFont="1" applyFill="1"/>
    <xf numFmtId="164" fontId="2" fillId="2" borderId="5" xfId="0" applyNumberFormat="1" applyFont="1" applyFill="1" applyBorder="1" applyAlignment="1">
      <alignment horizontal="justify" vertical="center"/>
    </xf>
    <xf numFmtId="164" fontId="2" fillId="2" borderId="1" xfId="0" applyNumberFormat="1" applyFont="1" applyFill="1" applyBorder="1" applyAlignment="1">
      <alignment horizontal="justify" vertical="center"/>
    </xf>
    <xf numFmtId="164" fontId="2" fillId="2" borderId="1" xfId="0" applyNumberFormat="1" applyFont="1" applyFill="1" applyBorder="1" applyAlignment="1">
      <alignment horizontal="justify" vertical="center"/>
    </xf>
    <xf numFmtId="164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2" borderId="0" xfId="0" applyFont="1" applyFill="1" applyProtection="1">
      <protection locked="0"/>
    </xf>
    <xf numFmtId="0" fontId="3" fillId="2" borderId="0" xfId="0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0" fontId="6" fillId="2" borderId="0" xfId="0" applyFont="1" applyFill="1"/>
    <xf numFmtId="0" fontId="3" fillId="2" borderId="0" xfId="0" applyFont="1" applyFill="1"/>
    <xf numFmtId="164" fontId="6" fillId="2" borderId="0" xfId="0" applyNumberFormat="1" applyFont="1" applyFill="1"/>
    <xf numFmtId="0" fontId="6" fillId="2" borderId="1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64" fontId="6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164" fontId="3" fillId="6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wrapText="1"/>
    </xf>
    <xf numFmtId="164" fontId="6" fillId="2" borderId="1" xfId="0" applyNumberFormat="1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horizontal="justify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7" fillId="3" borderId="6" xfId="0" applyFont="1" applyFill="1" applyBorder="1" applyAlignment="1">
      <alignment horizontal="justify" vertical="center" wrapText="1"/>
    </xf>
    <xf numFmtId="0" fontId="7" fillId="3" borderId="7" xfId="0" applyFont="1" applyFill="1" applyBorder="1" applyAlignment="1">
      <alignment horizontal="justify" vertical="center" wrapText="1"/>
    </xf>
    <xf numFmtId="0" fontId="7" fillId="3" borderId="8" xfId="0" applyFont="1" applyFill="1" applyBorder="1" applyAlignment="1">
      <alignment horizontal="justify" vertical="center" wrapText="1"/>
    </xf>
    <xf numFmtId="0" fontId="7" fillId="3" borderId="9" xfId="0" applyFont="1" applyFill="1" applyBorder="1" applyAlignment="1">
      <alignment horizontal="justify" vertical="center" wrapText="1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4" sqref="B4"/>
    </sheetView>
  </sheetViews>
  <sheetFormatPr defaultRowHeight="15" x14ac:dyDescent="0.25"/>
  <cols>
    <col min="1" max="1" width="8.28515625" style="43" customWidth="1"/>
    <col min="2" max="2" width="65.140625" style="43" customWidth="1"/>
    <col min="3" max="3" width="30.85546875" style="45" customWidth="1"/>
    <col min="4" max="4" width="19.42578125" style="43" customWidth="1"/>
    <col min="5" max="5" width="19.28515625" style="43" customWidth="1"/>
    <col min="6" max="6" width="20.42578125" style="43" customWidth="1"/>
    <col min="7" max="7" width="9.140625" style="43" customWidth="1"/>
  </cols>
  <sheetData>
    <row r="1" spans="1:5" x14ac:dyDescent="0.25">
      <c r="A1" s="92"/>
      <c r="B1" s="93" t="s">
        <v>0</v>
      </c>
      <c r="C1" s="94"/>
      <c r="D1" s="95"/>
      <c r="E1" s="95"/>
    </row>
    <row r="2" spans="1:5" x14ac:dyDescent="0.25">
      <c r="A2" s="92"/>
      <c r="B2" s="93" t="s">
        <v>1</v>
      </c>
      <c r="C2" s="94"/>
      <c r="D2" s="95"/>
      <c r="E2" s="95"/>
    </row>
    <row r="3" spans="1:5" x14ac:dyDescent="0.25">
      <c r="A3" s="92"/>
      <c r="B3" s="93" t="s">
        <v>2</v>
      </c>
      <c r="C3" s="94"/>
      <c r="D3" s="95"/>
      <c r="E3" s="95"/>
    </row>
    <row r="4" spans="1:5" x14ac:dyDescent="0.25">
      <c r="A4" s="92"/>
      <c r="B4" s="93" t="s">
        <v>3</v>
      </c>
      <c r="C4" s="94"/>
      <c r="D4" s="95"/>
      <c r="E4" s="95"/>
    </row>
    <row r="5" spans="1:5" x14ac:dyDescent="0.25">
      <c r="A5" s="95"/>
      <c r="B5" s="96"/>
      <c r="C5" s="97"/>
      <c r="D5" s="95"/>
      <c r="E5" s="95"/>
    </row>
    <row r="6" spans="1:5" x14ac:dyDescent="0.25">
      <c r="A6" s="98"/>
      <c r="B6" s="99"/>
      <c r="C6" s="100" t="s">
        <v>4</v>
      </c>
      <c r="D6" s="98"/>
      <c r="E6" s="99"/>
    </row>
    <row r="7" spans="1:5" x14ac:dyDescent="0.25">
      <c r="A7" s="101" t="s">
        <v>5</v>
      </c>
      <c r="B7" s="101" t="s">
        <v>6</v>
      </c>
      <c r="C7" s="102" t="s">
        <v>7</v>
      </c>
      <c r="D7" s="103" t="s">
        <v>8</v>
      </c>
      <c r="E7" s="103" t="s">
        <v>9</v>
      </c>
    </row>
    <row r="8" spans="1:5" x14ac:dyDescent="0.25">
      <c r="A8" s="104"/>
      <c r="B8" s="105"/>
      <c r="C8" s="106"/>
      <c r="D8" s="101"/>
      <c r="E8" s="101"/>
    </row>
    <row r="9" spans="1:5" x14ac:dyDescent="0.25">
      <c r="A9" s="99" t="s">
        <v>10</v>
      </c>
      <c r="B9" s="107" t="s">
        <v>11</v>
      </c>
      <c r="C9" s="108">
        <f>SUM(C10+C11)</f>
        <v>7469867198</v>
      </c>
      <c r="D9" s="108">
        <f>SUM(D10+D11+D17)</f>
        <v>36873</v>
      </c>
      <c r="E9" s="108">
        <f>SUM(E10+E11+E17)</f>
        <v>1102</v>
      </c>
    </row>
    <row r="10" spans="1:5" x14ac:dyDescent="0.25">
      <c r="A10" s="109">
        <v>1</v>
      </c>
      <c r="B10" s="110" t="s">
        <v>12</v>
      </c>
      <c r="C10" s="111">
        <f>SUMIFS(CHA!K:K,CHA!G:G,646,CHA!F:F,1)+SUMIFS(CHA!K:K,CHA!G:G,646,CHA!F:F,3)</f>
        <v>5322383551</v>
      </c>
      <c r="D10" s="111">
        <f>SUMIFS(CHA!I:I,CHA!G:G,646,CHA!F:F,1)+SUMIFS(CHA!I:I,CHA!G:G,646,CHA!F:F,3)</f>
        <v>30587</v>
      </c>
      <c r="E10" s="111"/>
    </row>
    <row r="11" spans="1:5" x14ac:dyDescent="0.25">
      <c r="A11" s="109">
        <v>2</v>
      </c>
      <c r="B11" s="110" t="s">
        <v>13</v>
      </c>
      <c r="C11" s="111">
        <f>SUMIFS(CHA!K:K,CHA!G:G,646,CHA!F:F,2)+SUMIFS(CHA!K:K,CHA!G:G,646,CHA!F:F,"")</f>
        <v>2147483647</v>
      </c>
      <c r="D11" s="111">
        <f>SUMIFS(CHA!I:I,CHA!G:G,646,CHA!F:F,2)+SUMIFS(CHA!I:I,CHA!G:G,646,CHA!F:F,"")</f>
        <v>5176</v>
      </c>
      <c r="E11" s="111"/>
    </row>
    <row r="12" spans="1:5" x14ac:dyDescent="0.25">
      <c r="A12" s="99" t="s">
        <v>14</v>
      </c>
      <c r="B12" s="107" t="s">
        <v>15</v>
      </c>
      <c r="C12" s="106"/>
      <c r="D12" s="106"/>
      <c r="E12" s="106"/>
    </row>
    <row r="13" spans="1:5" x14ac:dyDescent="0.25">
      <c r="A13" s="98">
        <v>1</v>
      </c>
      <c r="B13" s="98" t="s">
        <v>16</v>
      </c>
      <c r="C13" s="111">
        <f>SUMIFS(CHA!P:P,CHA!N:N,646)</f>
        <v>2136398106</v>
      </c>
      <c r="D13" s="111">
        <f>COUNTIFS(CHA!O:O,"*", CHA!N:N,646)</f>
        <v>182</v>
      </c>
      <c r="E13" s="111">
        <f>D13-COUNTIFS(CHA!O:O,CHA!O:O,CHA!N:N,646)</f>
        <v>181</v>
      </c>
    </row>
    <row r="14" spans="1:5" ht="30" customHeight="1" x14ac:dyDescent="0.25">
      <c r="A14" s="98">
        <v>2</v>
      </c>
      <c r="B14" s="112" t="s">
        <v>17</v>
      </c>
      <c r="C14" s="111">
        <f>SUMIFS(CHA!AC:AC,CHA!Z:Z,646)</f>
        <v>42113586353</v>
      </c>
      <c r="D14" s="111">
        <f>COUNTIFS(CHA!AA:AA,"*", CHA!Z:Z,646)</f>
        <v>830</v>
      </c>
      <c r="E14" s="111">
        <f>D14-COUNTIFS(CHA!AA:AA,CHA!AA:AA,CHA!Z:Z,646)</f>
        <v>828</v>
      </c>
    </row>
    <row r="15" spans="1:5" ht="30" customHeight="1" x14ac:dyDescent="0.25">
      <c r="A15" s="98">
        <v>3</v>
      </c>
      <c r="B15" s="112" t="s">
        <v>18</v>
      </c>
      <c r="C15" s="111">
        <f>SUMIFS(CHA!V:V,CHA!T:T,646)</f>
        <v>11078315498</v>
      </c>
      <c r="D15" s="111">
        <f>COUNTIFS(CHA!U:U,"*", CHA!T:T,646)</f>
        <v>16</v>
      </c>
      <c r="E15" s="111">
        <f>D15-COUNTIFS(CHA!U:U,CHA!U:U,CHA!T:T,646)</f>
        <v>15</v>
      </c>
    </row>
    <row r="16" spans="1:5" ht="45" customHeight="1" x14ac:dyDescent="0.25">
      <c r="A16" s="110">
        <v>4</v>
      </c>
      <c r="B16" s="112" t="s">
        <v>19</v>
      </c>
      <c r="C16" s="111">
        <f>SUMIFS(CHA!AI:AI,CHA!AF:AF,646)</f>
        <v>8764606322</v>
      </c>
      <c r="D16" s="111">
        <f>COUNTIFS(CHA!AG:AG,"*", CHA!AF:AF,646)</f>
        <v>82</v>
      </c>
      <c r="E16" s="111">
        <f>D16-COUNTIFS(CHA!AG:AG,CHA!AG:AG,CHA!AF:AF,646)</f>
        <v>78</v>
      </c>
    </row>
    <row r="17" spans="1:5" x14ac:dyDescent="0.25">
      <c r="A17" s="99">
        <v>5</v>
      </c>
      <c r="B17" s="107" t="s">
        <v>20</v>
      </c>
      <c r="C17" s="113">
        <f>SUM(C13:C16)</f>
        <v>64092906279</v>
      </c>
      <c r="D17" s="113">
        <f>SUM(D13:D16)</f>
        <v>1110</v>
      </c>
      <c r="E17" s="113">
        <f>SUM(E13:E16)</f>
        <v>1102</v>
      </c>
    </row>
    <row r="18" spans="1:5" x14ac:dyDescent="0.25">
      <c r="A18" s="99"/>
      <c r="B18" s="107"/>
      <c r="C18" s="113"/>
      <c r="D18" s="113"/>
      <c r="E18" s="113"/>
    </row>
    <row r="19" spans="1:5" x14ac:dyDescent="0.25">
      <c r="A19" s="99" t="s">
        <v>21</v>
      </c>
      <c r="B19" s="107" t="s">
        <v>22</v>
      </c>
      <c r="C19" s="113">
        <f>C9-C17</f>
        <v>-56623039081</v>
      </c>
      <c r="D19" s="113">
        <f>D9-D17</f>
        <v>35763</v>
      </c>
      <c r="E19" s="113">
        <f>E9-E17</f>
        <v>0</v>
      </c>
    </row>
    <row r="20" spans="1:5" x14ac:dyDescent="0.25">
      <c r="A20" s="99"/>
      <c r="B20" s="107"/>
      <c r="C20" s="113"/>
      <c r="D20" s="104"/>
      <c r="E20" s="104"/>
    </row>
    <row r="21" spans="1:5" x14ac:dyDescent="0.25">
      <c r="A21" s="99" t="s">
        <v>23</v>
      </c>
      <c r="B21" s="107" t="s">
        <v>24</v>
      </c>
      <c r="C21" s="114">
        <v>2.5000000000000001E-4</v>
      </c>
      <c r="D21" s="104"/>
      <c r="E21" s="104"/>
    </row>
    <row r="22" spans="1:5" x14ac:dyDescent="0.25">
      <c r="A22" s="99" t="s">
        <v>25</v>
      </c>
      <c r="B22" s="107" t="s">
        <v>26</v>
      </c>
      <c r="C22" s="113">
        <f>C19*C21</f>
        <v>-14155759.77025</v>
      </c>
      <c r="D22" s="104"/>
      <c r="E22" s="104"/>
    </row>
    <row r="23" spans="1:5" x14ac:dyDescent="0.25">
      <c r="A23" s="96"/>
      <c r="B23" s="115"/>
      <c r="C23" s="116"/>
      <c r="D23" s="117"/>
      <c r="E23" s="117"/>
    </row>
    <row r="24" spans="1:5" x14ac:dyDescent="0.25">
      <c r="A24" s="96"/>
      <c r="B24" s="115"/>
      <c r="C24" s="116"/>
      <c r="D24" s="117"/>
      <c r="E24" s="117"/>
    </row>
    <row r="25" spans="1:5" x14ac:dyDescent="0.25">
      <c r="A25" s="92"/>
      <c r="B25" s="92" t="s">
        <v>27</v>
      </c>
      <c r="C25" s="94"/>
      <c r="D25" s="95"/>
      <c r="E25" s="95"/>
    </row>
    <row r="26" spans="1:5" x14ac:dyDescent="0.25">
      <c r="A26" s="92"/>
      <c r="B26" s="92" t="s">
        <v>28</v>
      </c>
      <c r="C26" s="94"/>
      <c r="D26" s="95"/>
      <c r="E26" s="95"/>
    </row>
    <row r="27" spans="1:5" x14ac:dyDescent="0.25">
      <c r="A27" s="92"/>
      <c r="B27" s="92"/>
      <c r="C27" s="94"/>
      <c r="D27" s="95"/>
      <c r="E27" s="95"/>
    </row>
    <row r="28" spans="1:5" x14ac:dyDescent="0.25">
      <c r="A28" s="92"/>
      <c r="B28" s="92" t="s">
        <v>29</v>
      </c>
      <c r="C28" s="94"/>
      <c r="D28" s="95"/>
      <c r="E28" s="95"/>
    </row>
    <row r="29" spans="1:5" x14ac:dyDescent="0.25">
      <c r="A29" s="95"/>
      <c r="B29" s="95"/>
      <c r="C29" s="97"/>
      <c r="D29" s="95"/>
      <c r="E29" s="95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8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15" sqref="E15"/>
    </sheetView>
  </sheetViews>
  <sheetFormatPr defaultRowHeight="15" x14ac:dyDescent="0.25"/>
  <cols>
    <col min="1" max="1" width="7" style="15" customWidth="1"/>
    <col min="2" max="2" width="80.42578125" style="15" customWidth="1"/>
    <col min="3" max="3" width="25.140625" style="16" customWidth="1"/>
    <col min="4" max="4" width="18.5703125" style="15" customWidth="1"/>
    <col min="5" max="5" width="18.85546875" style="15" customWidth="1"/>
    <col min="6" max="6" width="20.42578125" style="15" customWidth="1"/>
    <col min="7" max="7" width="9.140625" style="15" customWidth="1"/>
  </cols>
  <sheetData>
    <row r="1" spans="1:5" x14ac:dyDescent="0.25">
      <c r="A1" s="43"/>
      <c r="B1" s="31" t="str">
        <f>'Monthly Deposits-LCY'!B1</f>
        <v>BANK NAME:  COGEBANQUE</v>
      </c>
      <c r="C1" s="69"/>
      <c r="D1" s="43"/>
      <c r="E1" s="43"/>
    </row>
    <row r="2" spans="1:5" x14ac:dyDescent="0.25">
      <c r="A2" s="43"/>
      <c r="B2" s="31" t="str">
        <f>'Monthly Deposits-LCY'!B2</f>
        <v xml:space="preserve">ADDRESS OF THE BANK: KN 4 AV 72 ST, CENTENARY HOUSE/CAR PARK ,NYARUGENGE, B.P. 5230 Kigali - Rwanda </v>
      </c>
      <c r="C2" s="69"/>
      <c r="D2" s="43"/>
      <c r="E2" s="43"/>
    </row>
    <row r="3" spans="1:5" x14ac:dyDescent="0.25">
      <c r="A3" s="43"/>
      <c r="B3" s="31" t="str">
        <f>'Monthly Deposits-LCY'!B3</f>
        <v>PERIOD: MONTHLY</v>
      </c>
      <c r="C3" s="69"/>
      <c r="D3" s="43"/>
      <c r="E3" s="43"/>
    </row>
    <row r="4" spans="1:5" x14ac:dyDescent="0.25">
      <c r="A4" s="43"/>
      <c r="B4" s="31" t="str">
        <f>'Monthly Deposits-LCY'!B4</f>
        <v>REPORT AS AT 30/6/2017</v>
      </c>
      <c r="C4" s="69"/>
      <c r="D4" s="43"/>
      <c r="E4" s="43"/>
    </row>
    <row r="5" spans="1:5" x14ac:dyDescent="0.25">
      <c r="A5" s="43"/>
      <c r="B5" s="44"/>
      <c r="C5" s="45"/>
      <c r="D5" s="43"/>
      <c r="E5" s="43"/>
    </row>
    <row r="6" spans="1:5" x14ac:dyDescent="0.25">
      <c r="A6" s="41"/>
      <c r="B6" s="37"/>
      <c r="C6" s="46" t="s">
        <v>30</v>
      </c>
      <c r="D6" s="41"/>
      <c r="E6" s="37"/>
    </row>
    <row r="7" spans="1:5" x14ac:dyDescent="0.25">
      <c r="A7" s="34" t="s">
        <v>5</v>
      </c>
      <c r="B7" s="34" t="s">
        <v>6</v>
      </c>
      <c r="C7" s="47" t="s">
        <v>7</v>
      </c>
      <c r="D7" s="48" t="s">
        <v>8</v>
      </c>
      <c r="E7" s="48" t="s">
        <v>9</v>
      </c>
    </row>
    <row r="8" spans="1:5" x14ac:dyDescent="0.25">
      <c r="A8" s="35"/>
      <c r="B8" s="36"/>
      <c r="C8" s="49"/>
      <c r="D8" s="34"/>
      <c r="E8" s="34"/>
    </row>
    <row r="9" spans="1:5" x14ac:dyDescent="0.25">
      <c r="A9" s="37" t="s">
        <v>10</v>
      </c>
      <c r="B9" s="38" t="s">
        <v>11</v>
      </c>
      <c r="C9" s="50">
        <f>SUM(C10+C11)</f>
        <v>6536814813</v>
      </c>
      <c r="D9" s="50">
        <f>SUM(D10+D11+D17)</f>
        <v>3568</v>
      </c>
      <c r="E9" s="50">
        <f>SUM(E10+E11+E17)</f>
        <v>55</v>
      </c>
    </row>
    <row r="10" spans="1:5" x14ac:dyDescent="0.25">
      <c r="A10" s="39">
        <v>1</v>
      </c>
      <c r="B10" s="40" t="s">
        <v>12</v>
      </c>
      <c r="C10" s="33">
        <f>SUMIFS(CHA!K:K,CHA!G:G,840,CHA!F:F,1)+SUMIFS(CHA!K:K,CHA!G:G,840,CHA!F:F,3)+SUMIFS(CHA!K:K,CHA!G:G,826,CHA!F:F,1)+SUMIFS(CHA!K:K,CHA!G:G,826,CHA!F:F,3)+SUMIFS(CHA!K:K,CHA!G:G,978,CHA!F:F,1)+SUMIFS(CHA!K:K,CHA!G:G,978,CHA!F:F,3)</f>
        <v>3562567304</v>
      </c>
      <c r="D10" s="33">
        <f>SUMIFS(CHA!I:I,CHA!G:G,840,CHA!F:F,1)+SUMIFS(CHA!I:I,CHA!G:G,840,CHA!F:F,3)+SUMIFS(CHA!I:I,CHA!G:G,826,CHA!F:F,1)+SUMIFS(CHA!I:I,CHA!G:G,826,CHA!F:F,3)+SUMIFS(CHA!I:I,CHA!G:G,978,CHA!F:F,1)+SUMIFS(CHA!I:I,CHA!G:G,978,CHA!F:F,3)</f>
        <v>2736</v>
      </c>
      <c r="E10" s="33"/>
    </row>
    <row r="11" spans="1:5" x14ac:dyDescent="0.25">
      <c r="A11" s="39">
        <v>2</v>
      </c>
      <c r="B11" s="40" t="s">
        <v>13</v>
      </c>
      <c r="C11" s="33">
        <f>SUMIFS(CHA!K:K,CHA!G:G,840,CHA!F:F,2)+SUMIFS(CHA!K:K,CHA!G:G,840,CHA!F:F,"")+SUMIFS(CHA!K:K,CHA!G:G,826,CHA!F:F,2)+SUMIFS(CHA!K:K,CHA!G:G,826,CHA!F:F,"")+SUMIFS(CHA!K:K,CHA!G:G,978,CHA!F:F,2)+SUMIFS(CHA!K:K,CHA!G:G,978,CHA!F:F,"")</f>
        <v>2974247509</v>
      </c>
      <c r="D11" s="33">
        <f>SUMIFS(CHA!I:I,CHA!G:G,840,CHA!F:F,2)+SUMIFS(CHA!I:I,CHA!G:G,840,CHA!F:F,"")+SUMIFS(CHA!I:I,CHA!G:G,826,CHA!F:F,2)+SUMIFS(CHA!I:I,CHA!G:G,826,CHA!F:F,"")+SUMIFS(CHA!I:I,CHA!G:G,978,CHA!F:F,2)+SUMIFS(CHA!I:I,CHA!G:G,978,CHA!F:F,"")</f>
        <v>768</v>
      </c>
      <c r="E11" s="33"/>
    </row>
    <row r="12" spans="1:5" x14ac:dyDescent="0.25">
      <c r="A12" s="37" t="s">
        <v>14</v>
      </c>
      <c r="B12" s="38" t="s">
        <v>15</v>
      </c>
      <c r="C12" s="49"/>
      <c r="D12" s="49"/>
      <c r="E12" s="49"/>
    </row>
    <row r="13" spans="1:5" x14ac:dyDescent="0.25">
      <c r="A13" s="41">
        <v>1</v>
      </c>
      <c r="B13" s="41" t="s">
        <v>16</v>
      </c>
      <c r="C13" s="33">
        <f>SUMIFS(CHA!P:P,CHA!N:N,840)+SUMIFS(CHA!P:P,CHA!N:N,826)+SUMIFS(CHA!P:P,CHA!N:N,978)</f>
        <v>164128</v>
      </c>
      <c r="D13" s="33">
        <f>COUNTIFS(CHA!O:O,"*", CHA!N:N,840)+COUNTIFS(CHA!O:O,"*", CHA!N:N,826)+COUNTIFS(CHA!O:O,"*", CHA!N:N,978)</f>
        <v>1</v>
      </c>
      <c r="E13" s="33">
        <f>D13-(COUNTIFS(CHA!O:O,CHA!O:O,CHA!N:N,840)+COUNTIFS(CHA!O:O,CHA!O:O,CHA!N:N,826)+COUNTIFS(CHA!O:O,CHA!O:O,CHA!N:N,978))</f>
        <v>1</v>
      </c>
    </row>
    <row r="14" spans="1:5" x14ac:dyDescent="0.25">
      <c r="A14" s="41">
        <v>2</v>
      </c>
      <c r="B14" s="42" t="s">
        <v>17</v>
      </c>
      <c r="C14" s="33">
        <f>SUMIFS(CHA!AC:AC,CHA!Z:Z,840)+SUMIFS(CHA!AC:AC,CHA!Z:Z,826)+SUMIFS(CHA!AC:AC,CHA!Z:Z,978)</f>
        <v>5775579</v>
      </c>
      <c r="D14" s="33">
        <f>COUNTIFS(CHA!AA:AA,"*", CHA!Z:Z,840)+COUNTIFS(CHA!AA:AA,"*", CHA!Z:Z,826)+COUNTIFS(CHA!AA:AA,"*", CHA!Z:Z,978)</f>
        <v>15</v>
      </c>
      <c r="E14" s="33">
        <f>D14-(COUNTIFS(CHA!AA:AA,CHA!AA:AA,CHA!Z:Z,840)+COUNTIFS(CHA!AA:AA,CHA!AA:AA,CHA!Z:Z,826)+COUNTIFS(CHA!AA:AA,CHA!AA:AA,CHA!Z:Z,978))</f>
        <v>15</v>
      </c>
    </row>
    <row r="15" spans="1:5" ht="30" customHeight="1" x14ac:dyDescent="0.25">
      <c r="A15" s="41">
        <v>3</v>
      </c>
      <c r="B15" s="42" t="s">
        <v>18</v>
      </c>
      <c r="C15" s="33">
        <f>SUMIFS(CHA!V:V,CHA!T:T,840)+SUMIFS(CHA!V:V,CHA!T:T,826)+SUMIFS(CHA!V:V,CHA!T:T,978)</f>
        <v>45242030</v>
      </c>
      <c r="D15" s="33">
        <f>COUNTIFS(CHA!U:U,"*", CHA!T:T,840)+COUNTIFS(CHA!U:U,"*", CHA!T:T,826)+COUNTIFS(CHA!U:U,"*", CHA!T:T,978)</f>
        <v>3</v>
      </c>
      <c r="E15" s="33">
        <f>D15-(COUNTIFS(CHA!U:U,CHA!U:U,CHA!T:T,840)+COUNTIFS(CHA!U:U,CHA!U:U,CHA!T:T,826)+COUNTIFS(CHA!U:U,CHA!U:U,CHA!T:T,978))</f>
        <v>3</v>
      </c>
    </row>
    <row r="16" spans="1:5" ht="30" customHeight="1" x14ac:dyDescent="0.25">
      <c r="A16" s="40">
        <v>4</v>
      </c>
      <c r="B16" s="42" t="s">
        <v>19</v>
      </c>
      <c r="C16" s="33">
        <f>SUMIFS(CHA!AI:AI,CHA!AF:AF,840)+SUMIFS(CHA!AI:AI,CHA!AF:AF,826)+SUMIFS(CHA!AI:AI,CHA!AF:AF,978)</f>
        <v>2088262519</v>
      </c>
      <c r="D16" s="33">
        <f>COUNTIFS(CHA!AG:AG,"*", CHA!AF:AF,840)+COUNTIFS(CHA!AG:AG,"*", CHA!AF:AF,826)+COUNTIFS(CHA!AG:AG,"*", CHA!AF:AF,978)</f>
        <v>45</v>
      </c>
      <c r="E16" s="33">
        <f>D16-(COUNTIFS(CHA!AG:AG,CHA!AG:AG,CHA!AF:AF,840)+COUNTIFS(CHA!AG:AG,CHA!AG:AG,CHA!AF:AF,826)+COUNTIFS(CHA!AG:AG,CHA!AG:AG,CHA!AF:AF,978))</f>
        <v>36</v>
      </c>
    </row>
    <row r="17" spans="1:5" x14ac:dyDescent="0.25">
      <c r="A17" s="37">
        <v>5</v>
      </c>
      <c r="B17" s="38" t="s">
        <v>31</v>
      </c>
      <c r="C17" s="50">
        <f>SUM(C13:C16)</f>
        <v>2139444256</v>
      </c>
      <c r="D17" s="50">
        <f>SUM(D13:D16)</f>
        <v>64</v>
      </c>
      <c r="E17" s="50">
        <f>SUM(E13:E16)</f>
        <v>55</v>
      </c>
    </row>
    <row r="18" spans="1:5" x14ac:dyDescent="0.25">
      <c r="A18" s="37"/>
      <c r="B18" s="38"/>
      <c r="C18" s="50"/>
      <c r="D18" s="50"/>
      <c r="E18" s="50"/>
    </row>
    <row r="19" spans="1:5" ht="18.75" customHeight="1" x14ac:dyDescent="0.25">
      <c r="A19" s="37" t="s">
        <v>21</v>
      </c>
      <c r="B19" s="38" t="s">
        <v>22</v>
      </c>
      <c r="C19" s="50">
        <f>C9-C17</f>
        <v>4397370557</v>
      </c>
      <c r="D19" s="50">
        <f>D9-D17</f>
        <v>3504</v>
      </c>
      <c r="E19" s="50">
        <f>E9-E17</f>
        <v>0</v>
      </c>
    </row>
    <row r="20" spans="1:5" x14ac:dyDescent="0.25">
      <c r="A20" s="37"/>
      <c r="B20" s="38"/>
      <c r="C20" s="50"/>
      <c r="D20" s="35"/>
      <c r="E20" s="35"/>
    </row>
    <row r="21" spans="1:5" x14ac:dyDescent="0.25">
      <c r="A21" s="37" t="s">
        <v>23</v>
      </c>
      <c r="B21" s="38" t="s">
        <v>24</v>
      </c>
      <c r="C21" s="51">
        <v>2.5000000000000001E-4</v>
      </c>
      <c r="D21" s="35"/>
      <c r="E21" s="35"/>
    </row>
    <row r="22" spans="1:5" x14ac:dyDescent="0.25">
      <c r="A22" s="37" t="s">
        <v>25</v>
      </c>
      <c r="B22" s="38" t="s">
        <v>26</v>
      </c>
      <c r="C22" s="50">
        <f>C19*C21</f>
        <v>1099342.63925</v>
      </c>
      <c r="D22" s="35"/>
      <c r="E22" s="35"/>
    </row>
    <row r="23" spans="1:5" x14ac:dyDescent="0.25">
      <c r="A23" s="52"/>
      <c r="B23" s="53"/>
      <c r="C23" s="54"/>
      <c r="D23" s="55"/>
      <c r="E23" s="55"/>
    </row>
    <row r="24" spans="1:5" x14ac:dyDescent="0.25">
      <c r="A24" s="43"/>
      <c r="B24" s="44"/>
      <c r="C24" s="70"/>
      <c r="D24" s="43"/>
      <c r="E24" s="43"/>
    </row>
    <row r="25" spans="1:5" x14ac:dyDescent="0.25">
      <c r="A25" s="30"/>
      <c r="B25" s="30" t="s">
        <v>27</v>
      </c>
      <c r="C25" s="69"/>
      <c r="D25" s="43"/>
      <c r="E25" s="43"/>
    </row>
    <row r="26" spans="1:5" x14ac:dyDescent="0.25">
      <c r="A26" s="30"/>
      <c r="B26" s="30" t="str">
        <f>'Monthly Deposits-LCY'!B26</f>
        <v>Date: 30/08/2017</v>
      </c>
      <c r="C26" s="69"/>
      <c r="D26" s="43"/>
      <c r="E26" s="43"/>
    </row>
    <row r="27" spans="1:5" x14ac:dyDescent="0.25">
      <c r="A27" s="30"/>
      <c r="B27" s="30"/>
      <c r="C27" s="69"/>
      <c r="D27" s="43"/>
      <c r="E27" s="43"/>
    </row>
    <row r="28" spans="1:5" x14ac:dyDescent="0.25">
      <c r="A28" s="30"/>
      <c r="B28" s="30" t="s">
        <v>29</v>
      </c>
      <c r="C28" s="69"/>
      <c r="D28" s="43"/>
      <c r="E28" s="43"/>
    </row>
    <row r="29" spans="1:5" x14ac:dyDescent="0.25">
      <c r="A29" s="30"/>
      <c r="B29" s="30"/>
      <c r="C29" s="69"/>
      <c r="D29" s="43"/>
      <c r="E29" s="43"/>
    </row>
    <row r="30" spans="1:5" x14ac:dyDescent="0.25">
      <c r="A30" s="30"/>
      <c r="B30" s="30" t="s">
        <v>32</v>
      </c>
      <c r="C30" s="69"/>
      <c r="D30" s="43"/>
      <c r="E30" s="43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9"/>
  <sheetViews>
    <sheetView workbookViewId="0">
      <selection activeCell="D20" sqref="D20"/>
    </sheetView>
  </sheetViews>
  <sheetFormatPr defaultRowHeight="15" x14ac:dyDescent="0.25"/>
  <cols>
    <col min="1" max="1" width="7" style="43" customWidth="1"/>
    <col min="2" max="2" width="83.28515625" style="43" customWidth="1"/>
    <col min="3" max="3" width="28.85546875" style="45" customWidth="1"/>
    <col min="4" max="4" width="22.42578125" style="43" customWidth="1"/>
    <col min="5" max="5" width="24.5703125" style="43" customWidth="1"/>
    <col min="6" max="6" width="20.42578125" style="43" customWidth="1"/>
    <col min="7" max="7" width="9.140625" style="43" customWidth="1"/>
  </cols>
  <sheetData>
    <row r="1" spans="1:5" x14ac:dyDescent="0.25">
      <c r="A1" s="30"/>
      <c r="B1" s="31" t="str">
        <f>'Monthly Deposits-LCY'!B1</f>
        <v>BANK NAME:  COGEBANQUE</v>
      </c>
      <c r="C1" s="69"/>
    </row>
    <row r="2" spans="1:5" x14ac:dyDescent="0.25">
      <c r="A2" s="30"/>
      <c r="B2" s="31" t="str">
        <f>'Monthly Deposits-LCY'!B2</f>
        <v xml:space="preserve">ADDRESS OF THE BANK: KN 4 AV 72 ST, CENTENARY HOUSE/CAR PARK ,NYARUGENGE, B.P. 5230 Kigali - Rwanda </v>
      </c>
      <c r="C2" s="69"/>
    </row>
    <row r="3" spans="1:5" x14ac:dyDescent="0.25">
      <c r="A3" s="30"/>
      <c r="B3" s="31" t="str">
        <f>'Monthly Deposits-LCY'!B3</f>
        <v>PERIOD: MONTHLY</v>
      </c>
      <c r="C3" s="69"/>
    </row>
    <row r="4" spans="1:5" x14ac:dyDescent="0.25">
      <c r="A4" s="30"/>
      <c r="B4" s="31" t="str">
        <f>'Monthly Deposits-LCY'!B4</f>
        <v>REPORT AS AT 30/6/2017</v>
      </c>
      <c r="C4" s="69"/>
    </row>
    <row r="6" spans="1:5" x14ac:dyDescent="0.25">
      <c r="A6" s="41"/>
      <c r="B6" s="37"/>
      <c r="C6" s="46" t="s">
        <v>33</v>
      </c>
      <c r="D6" s="41"/>
      <c r="E6" s="37"/>
    </row>
    <row r="7" spans="1:5" x14ac:dyDescent="0.25">
      <c r="A7" s="34" t="s">
        <v>5</v>
      </c>
      <c r="B7" s="34" t="s">
        <v>6</v>
      </c>
      <c r="C7" s="47" t="s">
        <v>7</v>
      </c>
      <c r="D7" s="48" t="s">
        <v>8</v>
      </c>
      <c r="E7" s="48" t="s">
        <v>9</v>
      </c>
    </row>
    <row r="8" spans="1:5" x14ac:dyDescent="0.25">
      <c r="A8" s="35"/>
      <c r="B8" s="36"/>
      <c r="C8" s="49"/>
      <c r="D8" s="34"/>
      <c r="E8" s="34"/>
    </row>
    <row r="9" spans="1:5" x14ac:dyDescent="0.25">
      <c r="A9" s="37" t="s">
        <v>10</v>
      </c>
      <c r="B9" s="38" t="s">
        <v>11</v>
      </c>
      <c r="C9" s="50">
        <f>SUM(C10+C11)</f>
        <v>14006682011</v>
      </c>
      <c r="D9" s="50">
        <f>SUM(D10+D11+D17)</f>
        <v>40441</v>
      </c>
      <c r="E9" s="50">
        <f>SUM(E10+E11+E17)</f>
        <v>1157</v>
      </c>
    </row>
    <row r="10" spans="1:5" x14ac:dyDescent="0.25">
      <c r="A10" s="39">
        <v>1</v>
      </c>
      <c r="B10" s="40" t="s">
        <v>12</v>
      </c>
      <c r="C10" s="49">
        <f>'Monthly Deposits-LCY'!C10+'Mothly Deposits-FCY'!C10</f>
        <v>8884950855</v>
      </c>
      <c r="D10" s="49">
        <f>'Monthly Deposits-LCY'!D10+'Mothly Deposits-FCY'!D10</f>
        <v>33323</v>
      </c>
      <c r="E10" s="49">
        <f>'Monthly Deposits-LCY'!E10+'Mothly Deposits-FCY'!E10</f>
        <v>0</v>
      </c>
    </row>
    <row r="11" spans="1:5" x14ac:dyDescent="0.25">
      <c r="A11" s="39">
        <v>2</v>
      </c>
      <c r="B11" s="40" t="s">
        <v>13</v>
      </c>
      <c r="C11" s="49">
        <f>'Monthly Deposits-LCY'!C11+'Mothly Deposits-FCY'!C11</f>
        <v>5121731156</v>
      </c>
      <c r="D11" s="49">
        <f>'Monthly Deposits-LCY'!D11+'Mothly Deposits-FCY'!D11</f>
        <v>5944</v>
      </c>
      <c r="E11" s="49">
        <f>'Monthly Deposits-LCY'!E11+'Mothly Deposits-FCY'!E11</f>
        <v>0</v>
      </c>
    </row>
    <row r="12" spans="1:5" x14ac:dyDescent="0.25">
      <c r="A12" s="37" t="s">
        <v>14</v>
      </c>
      <c r="B12" s="38" t="s">
        <v>15</v>
      </c>
      <c r="C12" s="49"/>
      <c r="D12" s="49"/>
      <c r="E12" s="49"/>
    </row>
    <row r="13" spans="1:5" x14ac:dyDescent="0.25">
      <c r="A13" s="41">
        <v>1</v>
      </c>
      <c r="B13" s="41" t="s">
        <v>16</v>
      </c>
      <c r="C13" s="49">
        <f>'Monthly Deposits-LCY'!C13+'Mothly Deposits-FCY'!C13</f>
        <v>2136562234</v>
      </c>
      <c r="D13" s="49">
        <f>'Monthly Deposits-LCY'!D13+'Mothly Deposits-FCY'!D13</f>
        <v>183</v>
      </c>
      <c r="E13" s="49">
        <f>'Monthly Deposits-LCY'!E13+'Mothly Deposits-FCY'!E13</f>
        <v>182</v>
      </c>
    </row>
    <row r="14" spans="1:5" x14ac:dyDescent="0.25">
      <c r="A14" s="41">
        <v>2</v>
      </c>
      <c r="B14" s="42" t="s">
        <v>17</v>
      </c>
      <c r="C14" s="49">
        <f>'Monthly Deposits-LCY'!C14+'Mothly Deposits-FCY'!C14</f>
        <v>42119361932</v>
      </c>
      <c r="D14" s="49">
        <f>'Monthly Deposits-LCY'!D14+'Mothly Deposits-FCY'!D14</f>
        <v>845</v>
      </c>
      <c r="E14" s="49">
        <f>'Monthly Deposits-LCY'!E14+'Mothly Deposits-FCY'!E14</f>
        <v>843</v>
      </c>
    </row>
    <row r="15" spans="1:5" ht="30" customHeight="1" x14ac:dyDescent="0.25">
      <c r="A15" s="41">
        <v>3</v>
      </c>
      <c r="B15" s="42" t="s">
        <v>18</v>
      </c>
      <c r="C15" s="49">
        <f>'Monthly Deposits-LCY'!C15+'Mothly Deposits-FCY'!C15</f>
        <v>11123557528</v>
      </c>
      <c r="D15" s="49">
        <f>'Monthly Deposits-LCY'!D15+'Mothly Deposits-FCY'!D15</f>
        <v>19</v>
      </c>
      <c r="E15" s="49">
        <f>'Monthly Deposits-LCY'!E15+'Mothly Deposits-FCY'!E15</f>
        <v>18</v>
      </c>
    </row>
    <row r="16" spans="1:5" ht="30" customHeight="1" x14ac:dyDescent="0.25">
      <c r="A16" s="40">
        <v>4</v>
      </c>
      <c r="B16" s="42" t="s">
        <v>19</v>
      </c>
      <c r="C16" s="49">
        <f>'Monthly Deposits-LCY'!C16+'Mothly Deposits-FCY'!C16</f>
        <v>10852868841</v>
      </c>
      <c r="D16" s="49">
        <f>'Monthly Deposits-LCY'!D16+'Mothly Deposits-FCY'!D16</f>
        <v>127</v>
      </c>
      <c r="E16" s="49">
        <f>'Monthly Deposits-LCY'!E16+'Mothly Deposits-FCY'!E16</f>
        <v>114</v>
      </c>
    </row>
    <row r="17" spans="1:5" x14ac:dyDescent="0.25">
      <c r="A17" s="37">
        <v>5</v>
      </c>
      <c r="B17" s="38" t="s">
        <v>31</v>
      </c>
      <c r="C17" s="50">
        <f>SUM(C13:C16)</f>
        <v>66232350535</v>
      </c>
      <c r="D17" s="50">
        <f>SUM(D13:D16)</f>
        <v>1174</v>
      </c>
      <c r="E17" s="50">
        <f>SUM(E13:E16)</f>
        <v>1157</v>
      </c>
    </row>
    <row r="18" spans="1:5" x14ac:dyDescent="0.25">
      <c r="A18" s="37"/>
      <c r="B18" s="38"/>
      <c r="C18" s="50"/>
      <c r="D18" s="50"/>
      <c r="E18" s="50"/>
    </row>
    <row r="19" spans="1:5" x14ac:dyDescent="0.25">
      <c r="A19" s="37" t="s">
        <v>21</v>
      </c>
      <c r="B19" s="38" t="s">
        <v>22</v>
      </c>
      <c r="C19" s="50">
        <f>C9-C17</f>
        <v>-52225668524</v>
      </c>
      <c r="D19" s="50">
        <f>D9-D17</f>
        <v>39267</v>
      </c>
      <c r="E19" s="50">
        <f>E9-E17</f>
        <v>0</v>
      </c>
    </row>
    <row r="20" spans="1:5" x14ac:dyDescent="0.25">
      <c r="A20" s="37"/>
      <c r="B20" s="38"/>
      <c r="C20" s="50"/>
      <c r="D20" s="35"/>
      <c r="E20" s="35"/>
    </row>
    <row r="21" spans="1:5" x14ac:dyDescent="0.25">
      <c r="A21" s="37" t="s">
        <v>23</v>
      </c>
      <c r="B21" s="38" t="s">
        <v>24</v>
      </c>
      <c r="C21" s="56">
        <v>2.5000000000000001E-4</v>
      </c>
      <c r="D21" s="35"/>
      <c r="E21" s="35"/>
    </row>
    <row r="22" spans="1:5" x14ac:dyDescent="0.25">
      <c r="A22" s="37" t="s">
        <v>25</v>
      </c>
      <c r="B22" s="38" t="s">
        <v>26</v>
      </c>
      <c r="C22" s="50">
        <f>C19*C21</f>
        <v>-13056417.131000001</v>
      </c>
      <c r="D22" s="35"/>
      <c r="E22" s="35"/>
    </row>
    <row r="23" spans="1:5" x14ac:dyDescent="0.25">
      <c r="A23" s="52"/>
      <c r="B23" s="53"/>
      <c r="C23" s="54"/>
      <c r="D23" s="55"/>
      <c r="E23" s="55"/>
    </row>
    <row r="24" spans="1:5" x14ac:dyDescent="0.25">
      <c r="A24" s="52"/>
      <c r="B24" s="53"/>
      <c r="C24" s="54"/>
      <c r="D24" s="55"/>
      <c r="E24" s="55"/>
    </row>
    <row r="25" spans="1:5" x14ac:dyDescent="0.25">
      <c r="A25" s="30"/>
      <c r="B25" s="30" t="s">
        <v>27</v>
      </c>
      <c r="C25" s="69"/>
    </row>
    <row r="26" spans="1:5" x14ac:dyDescent="0.25">
      <c r="A26" s="30"/>
      <c r="B26" s="30" t="str">
        <f>'Monthly Deposits-LCY'!B26</f>
        <v>Date: 30/08/2017</v>
      </c>
      <c r="C26" s="69"/>
    </row>
    <row r="27" spans="1:5" x14ac:dyDescent="0.25">
      <c r="A27" s="30"/>
      <c r="B27" s="30"/>
      <c r="C27" s="69"/>
    </row>
    <row r="28" spans="1:5" x14ac:dyDescent="0.25">
      <c r="A28" s="30"/>
      <c r="B28" s="30" t="s">
        <v>29</v>
      </c>
      <c r="C28" s="69"/>
    </row>
    <row r="29" spans="1:5" x14ac:dyDescent="0.25">
      <c r="A29" s="30"/>
      <c r="B29" s="30"/>
      <c r="C29" s="69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0866141732282995" right="0.70866141732282995" top="0.74803149606299002" bottom="0.74803149606299002" header="0.31496062992126" footer="0.31496062992126"/>
  <pageSetup paperSize="9" scale="7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112" zoomScaleNormal="112" workbookViewId="0">
      <selection activeCell="D18" sqref="D18"/>
    </sheetView>
  </sheetViews>
  <sheetFormatPr defaultColWidth="43.140625" defaultRowHeight="15" x14ac:dyDescent="0.25"/>
  <cols>
    <col min="1" max="1" width="27.28515625" style="15" customWidth="1"/>
    <col min="2" max="3" width="20.7109375" style="15" customWidth="1"/>
    <col min="4" max="4" width="21" style="15" customWidth="1"/>
    <col min="5" max="5" width="21.7109375" style="15" customWidth="1"/>
    <col min="6" max="6" width="21.5703125" style="15" customWidth="1"/>
    <col min="7" max="7" width="0" style="15" hidden="1" customWidth="1"/>
  </cols>
  <sheetData>
    <row r="1" spans="1:7" x14ac:dyDescent="0.25">
      <c r="A1" s="31" t="str">
        <f>'Monthly Deposits-LCY'!B1</f>
        <v>BANK NAME:  COGEBANQUE</v>
      </c>
      <c r="B1" s="43"/>
      <c r="C1" s="43"/>
      <c r="D1" s="43"/>
      <c r="E1" s="43"/>
      <c r="F1" s="43"/>
    </row>
    <row r="2" spans="1:7" x14ac:dyDescent="0.25">
      <c r="A2" s="31" t="str">
        <f>'Monthly Deposits-LCY'!B2</f>
        <v xml:space="preserve">ADDRESS OF THE BANK: KN 4 AV 72 ST, CENTENARY HOUSE/CAR PARK ,NYARUGENGE, B.P. 5230 Kigali - Rwanda </v>
      </c>
      <c r="B2" s="43"/>
      <c r="C2" s="43"/>
      <c r="D2" s="43"/>
      <c r="E2" s="43"/>
      <c r="F2" s="43"/>
    </row>
    <row r="3" spans="1:7" x14ac:dyDescent="0.25">
      <c r="A3" s="31" t="str">
        <f>'Monthly Deposits-LCY'!B3</f>
        <v>PERIOD: MONTHLY</v>
      </c>
      <c r="B3" s="43"/>
      <c r="C3" s="43"/>
      <c r="D3" s="43"/>
      <c r="E3" s="43"/>
      <c r="F3" s="43"/>
    </row>
    <row r="4" spans="1:7" x14ac:dyDescent="0.25">
      <c r="A4" s="31" t="str">
        <f>'Monthly Deposits-LCY'!B4</f>
        <v>REPORT AS AT 30/6/2017</v>
      </c>
      <c r="B4" s="43"/>
      <c r="C4" s="43"/>
      <c r="D4" s="43"/>
      <c r="E4" s="43"/>
      <c r="F4" s="43"/>
    </row>
    <row r="5" spans="1:7" x14ac:dyDescent="0.25">
      <c r="A5" s="43"/>
      <c r="B5" s="43"/>
      <c r="C5" s="45"/>
      <c r="D5" s="43"/>
      <c r="E5" s="43"/>
      <c r="F5" s="43"/>
    </row>
    <row r="6" spans="1:7" x14ac:dyDescent="0.25">
      <c r="A6" s="41"/>
      <c r="B6" s="37" t="s">
        <v>34</v>
      </c>
      <c r="C6" s="46" t="s">
        <v>35</v>
      </c>
      <c r="D6" s="41"/>
      <c r="E6" s="37"/>
      <c r="F6" s="41"/>
    </row>
    <row r="7" spans="1:7" ht="30" customHeight="1" x14ac:dyDescent="0.25">
      <c r="A7" s="57" t="s">
        <v>36</v>
      </c>
      <c r="B7" s="57" t="s">
        <v>7</v>
      </c>
      <c r="C7" s="57" t="s">
        <v>37</v>
      </c>
      <c r="D7" s="57" t="s">
        <v>38</v>
      </c>
      <c r="E7" s="57" t="s">
        <v>39</v>
      </c>
      <c r="F7" s="57" t="s">
        <v>40</v>
      </c>
    </row>
    <row r="8" spans="1:7" s="30" customFormat="1" x14ac:dyDescent="0.25">
      <c r="A8" s="32" t="s">
        <v>41</v>
      </c>
      <c r="B8" s="91">
        <f>SUMIFS(CHA!J:J,CHA!G:G,646)</f>
        <v>144654510507.70001</v>
      </c>
      <c r="C8" s="33"/>
      <c r="D8" s="90">
        <f>VLOOKUP(G8,CHA!G:H,2,0)</f>
        <v>1</v>
      </c>
      <c r="E8" s="49">
        <f>B8*D8</f>
        <v>144654510507.70001</v>
      </c>
      <c r="F8" s="58">
        <f>B8</f>
        <v>144654510507.70001</v>
      </c>
      <c r="G8" s="30">
        <v>646</v>
      </c>
    </row>
    <row r="9" spans="1:7" s="30" customFormat="1" x14ac:dyDescent="0.25">
      <c r="A9" s="32" t="s">
        <v>42</v>
      </c>
      <c r="B9" s="33" t="s">
        <v>43</v>
      </c>
      <c r="C9" s="90">
        <f>SUMIFS(CHA!I:I,CHA!G:G,840)</f>
        <v>2846</v>
      </c>
      <c r="D9" s="90">
        <f>VLOOKUP(G9,CHA!G:H,2,0)</f>
        <v>830</v>
      </c>
      <c r="E9" s="49">
        <f t="shared" ref="E9:E15" si="0">C9*D9</f>
        <v>2362180</v>
      </c>
      <c r="F9" s="58">
        <f t="shared" ref="F9:F15" si="1">E9</f>
        <v>2362180</v>
      </c>
      <c r="G9" s="30">
        <v>840</v>
      </c>
    </row>
    <row r="10" spans="1:7" s="30" customFormat="1" x14ac:dyDescent="0.25">
      <c r="A10" s="32" t="s">
        <v>44</v>
      </c>
      <c r="B10" s="33" t="s">
        <v>43</v>
      </c>
      <c r="C10" s="90">
        <f>SUMIFS(CHA!I:I,CHA!G:G,978)</f>
        <v>649</v>
      </c>
      <c r="D10" s="90">
        <f>VLOOKUP(G10,CHA!G:H,2,0)</f>
        <v>949</v>
      </c>
      <c r="E10" s="49">
        <f t="shared" si="0"/>
        <v>615901</v>
      </c>
      <c r="F10" s="58">
        <f t="shared" si="1"/>
        <v>615901</v>
      </c>
      <c r="G10" s="30">
        <v>978</v>
      </c>
    </row>
    <row r="11" spans="1:7" s="30" customFormat="1" x14ac:dyDescent="0.25">
      <c r="A11" s="32" t="s">
        <v>45</v>
      </c>
      <c r="B11" s="33" t="s">
        <v>43</v>
      </c>
      <c r="C11" s="90">
        <f>SUMIFS(CHA!I:I,CHA!G:G,826)</f>
        <v>9</v>
      </c>
      <c r="D11" s="90">
        <f>VLOOKUP(G11,CHA!G:H,2,0)</f>
        <v>1080</v>
      </c>
      <c r="E11" s="49">
        <f t="shared" si="0"/>
        <v>9720</v>
      </c>
      <c r="F11" s="58">
        <f t="shared" si="1"/>
        <v>9720</v>
      </c>
      <c r="G11" s="30">
        <v>826</v>
      </c>
    </row>
    <row r="12" spans="1:7" s="30" customFormat="1" x14ac:dyDescent="0.25">
      <c r="A12" s="32" t="s">
        <v>46</v>
      </c>
      <c r="B12" s="33" t="s">
        <v>43</v>
      </c>
      <c r="C12" s="33">
        <v>0</v>
      </c>
      <c r="D12" s="33">
        <v>0</v>
      </c>
      <c r="E12" s="49">
        <f t="shared" si="0"/>
        <v>0</v>
      </c>
      <c r="F12" s="58">
        <f t="shared" si="1"/>
        <v>0</v>
      </c>
    </row>
    <row r="13" spans="1:7" s="30" customFormat="1" x14ac:dyDescent="0.25">
      <c r="A13" s="32" t="s">
        <v>47</v>
      </c>
      <c r="B13" s="33" t="s">
        <v>43</v>
      </c>
      <c r="C13" s="33">
        <v>0</v>
      </c>
      <c r="D13" s="33">
        <v>0</v>
      </c>
      <c r="E13" s="49">
        <f t="shared" si="0"/>
        <v>0</v>
      </c>
      <c r="F13" s="58">
        <f t="shared" si="1"/>
        <v>0</v>
      </c>
    </row>
    <row r="14" spans="1:7" s="30" customFormat="1" x14ac:dyDescent="0.25">
      <c r="A14" s="32" t="s">
        <v>48</v>
      </c>
      <c r="B14" s="33" t="s">
        <v>43</v>
      </c>
      <c r="C14" s="33">
        <v>0</v>
      </c>
      <c r="D14" s="33">
        <v>0</v>
      </c>
      <c r="E14" s="49">
        <f t="shared" si="0"/>
        <v>0</v>
      </c>
      <c r="F14" s="58">
        <f t="shared" si="1"/>
        <v>0</v>
      </c>
    </row>
    <row r="15" spans="1:7" s="30" customFormat="1" x14ac:dyDescent="0.25">
      <c r="A15" s="32" t="s">
        <v>49</v>
      </c>
      <c r="B15" s="33" t="s">
        <v>43</v>
      </c>
      <c r="C15" s="33">
        <v>0</v>
      </c>
      <c r="D15" s="33">
        <v>0</v>
      </c>
      <c r="E15" s="49">
        <f t="shared" si="0"/>
        <v>0</v>
      </c>
      <c r="F15" s="58">
        <f t="shared" si="1"/>
        <v>0</v>
      </c>
    </row>
    <row r="16" spans="1:7" x14ac:dyDescent="0.25">
      <c r="A16" s="37" t="s">
        <v>50</v>
      </c>
      <c r="B16" s="50">
        <f>SUM(B8:B15)</f>
        <v>144654510507.70001</v>
      </c>
      <c r="C16" s="50">
        <f>SUM(C8:C15)</f>
        <v>3504</v>
      </c>
      <c r="D16" s="50">
        <f>SUM(D8:D15)</f>
        <v>2860</v>
      </c>
      <c r="E16" s="50">
        <f>SUM(E8:E15)</f>
        <v>144657498308.70001</v>
      </c>
      <c r="F16" s="50">
        <f>SUM(F8:F15)</f>
        <v>144657498308.70001</v>
      </c>
    </row>
    <row r="17" spans="1:6" x14ac:dyDescent="0.25">
      <c r="F17" s="77"/>
    </row>
    <row r="18" spans="1:6" x14ac:dyDescent="0.25">
      <c r="E18" s="77"/>
      <c r="F18" s="16"/>
    </row>
    <row r="19" spans="1:6" x14ac:dyDescent="0.25">
      <c r="F19" s="77"/>
    </row>
    <row r="20" spans="1:6" x14ac:dyDescent="0.25">
      <c r="A20" s="14"/>
      <c r="B20" s="14"/>
      <c r="C20" s="21"/>
    </row>
    <row r="21" spans="1:6" x14ac:dyDescent="0.25">
      <c r="A21" s="15" t="str">
        <f>'Monthly Deposits-LCY'!B25</f>
        <v>Place: Kigali</v>
      </c>
    </row>
    <row r="22" spans="1:6" x14ac:dyDescent="0.25">
      <c r="A22" s="15" t="str">
        <f>'Monthly Deposits-LCY'!B26</f>
        <v>Date: 30/08/2017</v>
      </c>
      <c r="E22" s="77"/>
    </row>
    <row r="24" spans="1:6" x14ac:dyDescent="0.25">
      <c r="A24" s="15" t="s">
        <v>29</v>
      </c>
    </row>
    <row r="26" spans="1:6" x14ac:dyDescent="0.25">
      <c r="A26" s="15" t="str">
        <f>'Mothly Deposits-FCY'!B30</f>
        <v>currency exchg. 1USD=827.2130RWF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scale="7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4" workbookViewId="0">
      <selection activeCell="B12" sqref="B12"/>
    </sheetView>
  </sheetViews>
  <sheetFormatPr defaultRowHeight="15" x14ac:dyDescent="0.25"/>
  <cols>
    <col min="1" max="1" width="35.7109375" style="15" customWidth="1"/>
    <col min="2" max="2" width="11.28515625" style="15" customWidth="1"/>
    <col min="3" max="3" width="22.5703125" style="15" customWidth="1"/>
    <col min="4" max="4" width="11" style="15" customWidth="1"/>
    <col min="5" max="5" width="22.42578125" style="15" customWidth="1"/>
    <col min="6" max="6" width="7.28515625" style="15" customWidth="1"/>
    <col min="7" max="7" width="22.42578125" style="15" customWidth="1"/>
    <col min="8" max="8" width="20.85546875" style="15" customWidth="1"/>
    <col min="9" max="9" width="24.140625" style="15" customWidth="1"/>
    <col min="10" max="10" width="23.5703125" style="15" customWidth="1"/>
    <col min="11" max="11" width="15.85546875" style="15" customWidth="1"/>
    <col min="12" max="12" width="21.85546875" style="15" customWidth="1"/>
    <col min="13" max="13" width="9.140625" style="15" customWidth="1"/>
  </cols>
  <sheetData>
    <row r="1" spans="1:12" x14ac:dyDescent="0.25">
      <c r="A1" s="14" t="str">
        <f>'Monthly Deposits-LCY'!B1</f>
        <v>BANK NAME:  COGEBANQUE</v>
      </c>
      <c r="B1" s="14"/>
      <c r="C1" s="16"/>
    </row>
    <row r="2" spans="1:12" x14ac:dyDescent="0.25">
      <c r="A2" s="14" t="str">
        <f>'Monthly Deposits-LCY'!B2</f>
        <v xml:space="preserve">ADDRESS OF THE BANK: KN 4 AV 72 ST, CENTENARY HOUSE/CAR PARK ,NYARUGENGE, B.P. 5230 Kigali - Rwanda </v>
      </c>
      <c r="B2" s="14"/>
      <c r="C2" s="16"/>
    </row>
    <row r="3" spans="1:12" x14ac:dyDescent="0.25">
      <c r="A3" s="14" t="str">
        <f>'Monthly Deposits-LCY'!B3</f>
        <v>PERIOD: MONTHLY</v>
      </c>
      <c r="B3" s="14"/>
      <c r="C3" s="16"/>
    </row>
    <row r="4" spans="1:12" x14ac:dyDescent="0.25">
      <c r="A4" s="14" t="str">
        <f>'Monthly Deposits-LCY'!B4</f>
        <v>REPORT AS AT 30/6/2017</v>
      </c>
      <c r="B4" s="14"/>
      <c r="C4" s="16"/>
    </row>
    <row r="5" spans="1:12" x14ac:dyDescent="0.25">
      <c r="A5" s="14">
        <f>'Monthly Deposits-LCY'!B5</f>
        <v>0</v>
      </c>
      <c r="B5" s="14"/>
      <c r="C5" s="16"/>
    </row>
    <row r="6" spans="1:12" s="14" customFormat="1" ht="15.75" customHeight="1" x14ac:dyDescent="0.25">
      <c r="A6" s="13" t="s">
        <v>51</v>
      </c>
      <c r="B6" s="13"/>
      <c r="C6" s="13"/>
      <c r="D6" s="13"/>
      <c r="E6" s="13"/>
      <c r="F6" s="13"/>
      <c r="G6" s="13"/>
      <c r="H6" s="13"/>
      <c r="I6" s="13"/>
    </row>
    <row r="7" spans="1:12" s="14" customFormat="1" ht="15.75" customHeight="1" x14ac:dyDescent="0.25">
      <c r="A7" s="13"/>
      <c r="B7" s="13"/>
      <c r="C7" s="13"/>
      <c r="D7" s="13"/>
      <c r="E7" s="13"/>
      <c r="F7" s="13"/>
      <c r="G7" s="13"/>
      <c r="H7" s="13"/>
      <c r="I7" s="13"/>
    </row>
    <row r="8" spans="1:12" ht="15.75" customHeight="1" x14ac:dyDescent="0.25">
      <c r="A8" s="22"/>
      <c r="B8" s="22"/>
      <c r="C8" s="22"/>
      <c r="D8" s="22"/>
      <c r="E8" s="19" t="s">
        <v>52</v>
      </c>
      <c r="F8" s="22"/>
      <c r="G8" s="22"/>
      <c r="H8" s="22"/>
      <c r="I8" s="22"/>
    </row>
    <row r="9" spans="1:12" ht="52.5" customHeight="1" x14ac:dyDescent="0.25">
      <c r="A9" s="25" t="s">
        <v>53</v>
      </c>
      <c r="B9" s="118" t="s">
        <v>54</v>
      </c>
      <c r="C9" s="119"/>
      <c r="D9" s="118" t="s">
        <v>55</v>
      </c>
      <c r="E9" s="119"/>
      <c r="F9" s="118" t="s">
        <v>56</v>
      </c>
      <c r="G9" s="119"/>
      <c r="H9" s="118" t="s">
        <v>57</v>
      </c>
      <c r="I9" s="119"/>
      <c r="J9" s="26"/>
      <c r="K9" s="73"/>
    </row>
    <row r="10" spans="1:12" ht="30.75" customHeight="1" x14ac:dyDescent="0.25">
      <c r="A10" s="25" t="s">
        <v>58</v>
      </c>
      <c r="B10" s="120"/>
      <c r="C10" s="121"/>
      <c r="D10" s="120"/>
      <c r="E10" s="121"/>
      <c r="F10" s="120"/>
      <c r="G10" s="121"/>
      <c r="H10" s="120"/>
      <c r="I10" s="121"/>
      <c r="J10" s="26"/>
    </row>
    <row r="11" spans="1:12" ht="35.25" customHeight="1" x14ac:dyDescent="0.25">
      <c r="A11" s="27"/>
      <c r="B11" s="11" t="s">
        <v>59</v>
      </c>
      <c r="C11" s="11" t="s">
        <v>7</v>
      </c>
      <c r="D11" s="11" t="s">
        <v>59</v>
      </c>
      <c r="E11" s="11" t="s">
        <v>7</v>
      </c>
      <c r="F11" s="11" t="s">
        <v>59</v>
      </c>
      <c r="G11" s="11" t="s">
        <v>7</v>
      </c>
      <c r="H11" s="11" t="s">
        <v>59</v>
      </c>
      <c r="I11" s="11" t="s">
        <v>7</v>
      </c>
      <c r="J11" s="26"/>
    </row>
    <row r="12" spans="1:12" ht="18" customHeight="1" x14ac:dyDescent="0.25">
      <c r="A12" s="22" t="s">
        <v>41</v>
      </c>
      <c r="B12" s="88">
        <f>SUMIFS(CHA!C:C,CHA!A:A,"201*",CHA!B:B,646)+SUMIFS(CHA!C:C,CHA!A:A,"1220*",CHA!B:B,646)+SUMIFS(CHA!C:C,CHA!A:A,"1230*",CHA!B:B,646)</f>
        <v>23973</v>
      </c>
      <c r="C12" s="81">
        <f>SUMIFS(CHA!D:D,CHA!A:A,"201*",CHA!B:B,646)+SUMIFS(CHA!D:D,CHA!A:A,"1220*",CHA!B:B,646)+SUMIFS(CHA!D:D,CHA!A:A,"1230*",CHA!B:B,646)</f>
        <v>11485174359</v>
      </c>
      <c r="D12" s="81">
        <f>SUMIFS(CHA!C:C,CHA!A:A,"204*",CHA!B:B,646)+SUMIFS(CHA!C:C,CHA!A:A,"148635",CHA!B:B,646)+SUMIFS(CHA!C:C,CHA!A:A,"148636",CHA!B:B,646)</f>
        <v>9851</v>
      </c>
      <c r="E12" s="81">
        <f>SUMIFS(CHA!D:D,CHA!A:A,"204*",CHA!B:B,646)+SUMIFS(CHA!D:D,CHA!A:A,"148635",CHA!B:B,646)+SUMIFS(CHA!D:D,CHA!A:A,"148636",CHA!B:B,646)</f>
        <v>10560183269</v>
      </c>
      <c r="F12" s="81">
        <f>SUMIFS(CHA!C:C,CHA!A:A,"205*",CHA!B:B,646)</f>
        <v>153</v>
      </c>
      <c r="G12" s="81">
        <f>SUMIFS(CHA!D:D,CHA!A:A,"205*",CHA!B:B,646)</f>
        <v>11502978854</v>
      </c>
      <c r="H12" s="81">
        <f>SUMIFS(CHA!C:C,CHA!A:A,"203*",CHA!B:B,646)+SUMIFS(CHA!C:C,CHA!A:A,"208*",CHA!B:B,646)+SUMIFS(CHA!C:C,CHA!A:A,"148*",CHA!B:B,646)+SUMIFS(CHA!C:C,CHA!A:A,"181*",CHA!B:B,646)+SUMIFS(CHA!C:C,CHA!A:A,"209*",CHA!B:B,646)+SUMIFS(CHA!C:C,CHA!A:A,"227*",CHA!B:B,646)+SUMIFS(CHA!C:C,CHA!A:A,"23*",CHA!B:B,646)+SUMIFS(CHA!C:C,CHA!A:A,"24*",CHA!B:B,646)+SUMIFS(CHA!C:C,CHA!A:A,"28*",CHA!B:B,646)+SUMIFS(CHA!C:C,CHA!A:A,"29*",CHA!B:B,646)</f>
        <v>2210</v>
      </c>
      <c r="I12" s="78">
        <f>SUMIFS(CHA!D:D,CHA!A:A,"203*",CHA!B:B,646)+SUMIFS(CHA!D:D,CHA!A:A,"208*",CHA!B:B,646)+SUMIFS(CHA!D:D,CHA!A:A,"148*",CHA!B:B,646)+SUMIFS(CHA!D:D,CHA!A:A,"181*",CHA!B:B,646)+SUMIFS(CHA!D:D,CHA!A:A,"209*",CHA!B:B,646)+SUMIFS(CHA!D:D,CHA!A:A,"227*",CHA!B:B,646)+SUMIFS(CHA!D:D,CHA!A:A,"23*",CHA!B:B,646)+SUMIFS(CHA!D:D,CHA!A:A,"24*",CHA!B:B,646)+SUMIFS(CHA!D:D,CHA!A:A,"28*",CHA!B:B,646)+SUMIFS(CHA!D:D,CHA!A:A,"29*",CHA!B:B,646)</f>
        <v>9841693994</v>
      </c>
      <c r="J12" s="84">
        <f t="shared" ref="J12:J20" si="0">C12+E12+G12+I12</f>
        <v>43390030476</v>
      </c>
      <c r="K12" s="77">
        <v>136674894.39700001</v>
      </c>
      <c r="L12" s="77">
        <f>K12-J12</f>
        <v>-43253355581.602997</v>
      </c>
    </row>
    <row r="13" spans="1:12" ht="18" customHeight="1" x14ac:dyDescent="0.25">
      <c r="A13" s="22" t="s">
        <v>42</v>
      </c>
      <c r="B13" s="87">
        <f>SUMIFS(CHA!C:C,CHA!A:A,"201*",CHA!B:B,840)+SUMIFS(CHA!C:C,CHA!A:A,"1220*",CHA!B:B,840)+SUMIFS(CHA!C:C,CHA!A:A,"1230*",CHA!B:B,840)</f>
        <v>2525</v>
      </c>
      <c r="C13" s="81">
        <f>SUMIFS(CHA!D:D,CHA!A:A,"201*",CHA!B:B,840)+SUMIFS(CHA!D:D,CHA!A:A,"1220*",CHA!B:B,840)+SUMIFS(CHA!D:D,CHA!A:A,"1230*",CHA!B:B,840)</f>
        <v>4639432034</v>
      </c>
      <c r="D13" s="81">
        <f>SUMIFS(CHA!C:C,CHA!A:A,"204*",CHA!B:B,840)+SUMIFS(CHA!C:C,CHA!A:A,"148635",CHA!B:B,840)+SUMIFS(CHA!C:C,CHA!A:A,"148636",CHA!B:B,840)</f>
        <v>205</v>
      </c>
      <c r="E13" s="88">
        <f>SUMIFS(CHA!D:D,CHA!A:A,"204*",CHA!B:B,840)+SUMIFS(CHA!D:D,CHA!A:A,"148635",CHA!B:B,840)+SUMIFS(CHA!D:D,CHA!A:A,"148636",CHA!B:B,840)</f>
        <v>1393916010</v>
      </c>
      <c r="F13" s="81">
        <f>SUMIFS(CHA!C:C,CHA!A:A,"205*",CHA!B:B,840)</f>
        <v>5</v>
      </c>
      <c r="G13" s="81">
        <f>SUMIFS(CHA!D:D,CHA!A:A,"205*",CHA!B:B,840)</f>
        <v>894516625</v>
      </c>
      <c r="H13" s="81">
        <f>SUMIFS(CHA!C:C,CHA!A:A,"203*",CHA!B:B,840)+SUMIFS(CHA!C:C,CHA!A:A,"208*",CHA!B:B,840)+SUMIFS(CHA!C:C,CHA!A:A,"148*",CHA!B:B,840)+SUMIFS(CHA!C:C,CHA!A:A,"181*",CHA!B:B,840)+SUMIFS(CHA!C:C,CHA!A:A,"209*",CHA!B:B,840)+SUMIFS(CHA!C:C,CHA!A:A,"227*",CHA!B:B,840)+SUMIFS(CHA!C:C,CHA!A:A,"23*",CHA!B:B,840)+SUMIFS(CHA!C:C,CHA!A:A,"24*",CHA!B:B,840)+SUMIFS(CHA!C:C,CHA!A:A,"28*",CHA!B:B,840)+SUMIFS(CHA!C:C,CHA!A:A,"29*",CHA!B:B,840)</f>
        <v>111</v>
      </c>
      <c r="I13" s="81">
        <f>SUMIFS(CHA!D:D,CHA!A:A,"203*",CHA!B:B,840)+SUMIFS(CHA!D:D,CHA!A:A,"208*",CHA!B:B,840)+SUMIFS(CHA!D:D,CHA!A:A,"148*",CHA!B:B,840)+SUMIFS(CHA!D:D,CHA!A:A,"181*",CHA!B:B,840)+SUMIFS(CHA!D:D,CHA!A:A,"209*",CHA!B:B,840)+SUMIFS(CHA!D:D,CHA!A:A,"227*",CHA!B:B,840)+SUMIFS(CHA!D:D,CHA!A:A,"23*",CHA!B:B,840)+SUMIFS(CHA!D:D,CHA!A:A,"24*",CHA!B:B,840)+SUMIFS(CHA!D:D,CHA!A:A,"28*",CHA!B:B,840)+SUMIFS(CHA!D:D,CHA!A:A,"29*",CHA!B:B,840)</f>
        <v>176367945</v>
      </c>
      <c r="J13" s="84">
        <f t="shared" si="0"/>
        <v>7104232614</v>
      </c>
      <c r="K13" s="79">
        <v>22239065.179850999</v>
      </c>
      <c r="L13" s="77">
        <f>K13-J13</f>
        <v>-7081993548.8201494</v>
      </c>
    </row>
    <row r="14" spans="1:12" ht="13.5" customHeight="1" x14ac:dyDescent="0.25">
      <c r="A14" s="17" t="s">
        <v>44</v>
      </c>
      <c r="B14" s="81">
        <f>SUMIFS(CHA!C:C,CHA!A:A,"201*",CHA!B:B,978)+SUMIFS(CHA!C:C,CHA!A:A,"1220*",CHA!B:B,978)+SUMIFS(CHA!C:C,CHA!A:A,"1230*",CHA!B:B,978)</f>
        <v>590</v>
      </c>
      <c r="C14" s="88">
        <f>SUMIFS(CHA!D:D,CHA!A:A,"201*",CHA!B:B,978)+SUMIFS(CHA!D:D,CHA!A:A,"1220*",CHA!B:B,978)+SUMIFS(CHA!D:D,CHA!A:A,"1230*",CHA!B:B,978)</f>
        <v>1585806682</v>
      </c>
      <c r="D14" s="81">
        <f>SUMIFS(CHA!C:C,CHA!A:A,"204*",CHA!B:B,978)+SUMIFS(CHA!C:C,CHA!A:A,"148635",CHA!B:B,978)+SUMIFS(CHA!C:C,CHA!A:A,"148636",CHA!B:B,978)</f>
        <v>22</v>
      </c>
      <c r="E14" s="87">
        <f>SUMIFS(CHA!D:D,CHA!A:A,"204*",CHA!B:B,978)+SUMIFS(CHA!D:D,CHA!A:A,"148635",CHA!B:B,978)+SUMIFS(CHA!D:D,CHA!A:A,"148636",CHA!B:B,978)</f>
        <v>253665619</v>
      </c>
      <c r="F14" s="81">
        <f>SUMIFS(CHA!C:C,CHA!A:A,"205*",CHA!B:B,978)</f>
        <v>2</v>
      </c>
      <c r="G14" s="81">
        <f>SUMIFS(CHA!D:D,CHA!A:A,"205*",CHA!B:B,978)</f>
        <v>18673027</v>
      </c>
      <c r="H14" s="81">
        <f>SUMIFS(CHA!C:C,CHA!A:A,"203*",CHA!B:B,978)+SUMIFS(CHA!C:C,CHA!A:A,"208*",CHA!B:B,978)+SUMIFS(CHA!C:C,CHA!A:A,"148*",CHA!B:B,978)+SUMIFS(CHA!C:C,CHA!A:A,"181*",CHA!B:B,978)+SUMIFS(CHA!C:C,CHA!A:A,"209*",CHA!B:B,978)+SUMIFS(CHA!C:C,CHA!A:A,"227*",CHA!B:B,978)+SUMIFS(CHA!C:C,CHA!A:A,"23*",CHA!B:B,978)+SUMIFS(CHA!C:C,CHA!A:A,"24*",CHA!B:B,978)+SUMIFS(CHA!C:C,CHA!A:A,"28*",CHA!B:B,978)+SUMIFS(CHA!C:C,CHA!A:A,"29*",CHA!B:B,978)</f>
        <v>35</v>
      </c>
      <c r="I14" s="81">
        <f>SUMIFS(CHA!D:D,CHA!A:A,"203*",CHA!B:B,978)+SUMIFS(CHA!D:D,CHA!A:A,"208*",CHA!B:B,978)+SUMIFS(CHA!D:D,CHA!A:A,"148*",CHA!B:B,978)+SUMIFS(CHA!D:D,CHA!A:A,"181*",CHA!B:B,978)+SUMIFS(CHA!D:D,CHA!A:A,"209*",CHA!B:B,978)+SUMIFS(CHA!D:D,CHA!A:A,"227*",CHA!B:B,978)+SUMIFS(CHA!D:D,CHA!A:A,"23*",CHA!B:B,978)+SUMIFS(CHA!D:D,CHA!A:A,"24*",CHA!B:B,978)+SUMIFS(CHA!D:D,CHA!A:A,"28*",CHA!B:B,978)+SUMIFS(CHA!D:D,CHA!A:A,"29*",CHA!B:B,978)</f>
        <v>8412012</v>
      </c>
      <c r="J14" s="84">
        <f t="shared" si="0"/>
        <v>1866557340</v>
      </c>
      <c r="K14" s="77">
        <v>1806347.4275966999</v>
      </c>
      <c r="L14" s="77">
        <f>K14-J14</f>
        <v>-1864750992.5724032</v>
      </c>
    </row>
    <row r="15" spans="1:12" ht="13.5" customHeight="1" x14ac:dyDescent="0.25">
      <c r="A15" s="17" t="s">
        <v>45</v>
      </c>
      <c r="B15" s="81">
        <f>SUMIFS(CHA!C:C,CHA!A:A,"201*",CHA!B:B,826)+SUMIFS(CHA!C:C,CHA!A:A,"1220*",CHA!B:B,826)+SUMIFS(CHA!C:C,CHA!A:A,"1230*",CHA!B:B,826)</f>
        <v>9</v>
      </c>
      <c r="C15" s="89">
        <f>SUMIFS(CHA!D:D,CHA!A:A,"201*",CHA!B:B,826)+SUMIFS(CHA!D:D,CHA!A:A,"1220*",CHA!B:B,826)+SUMIFS(CHA!D:D,CHA!A:A,"1230*",CHA!B:B,826)</f>
        <v>8954460</v>
      </c>
      <c r="D15" s="81">
        <f>SUMIFS(CHA!C:C,CHA!A:A,"204*",CHA!B:B,826)+SUMIFS(CHA!C:C,CHA!A:A,"148635",CHA!B:B,826)+SUMIFS(CHA!C:C,CHA!A:A,"148636",CHA!B:B,826)</f>
        <v>0</v>
      </c>
      <c r="E15" s="81">
        <f>SUMIFS(CHA!D:D,CHA!A:A,"204*",CHA!B:B,826)+SUMIFS(CHA!D:D,CHA!A:A,"148635",CHA!B:B,826)+SUMIFS(CHA!D:D,CHA!A:A,"148636",CHA!B:B,826)</f>
        <v>0</v>
      </c>
      <c r="F15" s="81">
        <f>SUMIFS(CHA!C:C,CHA!A:A,"205*",CHA!B:B,826)</f>
        <v>0</v>
      </c>
      <c r="G15" s="81">
        <f>SUMIFS(CHA!D:D,CHA!A:A,"205*",CHA!B:B,826)</f>
        <v>0</v>
      </c>
      <c r="H15" s="81"/>
      <c r="I15" s="78"/>
      <c r="J15" s="84">
        <f t="shared" si="0"/>
        <v>8954460</v>
      </c>
      <c r="K15" s="77"/>
    </row>
    <row r="16" spans="1:12" ht="13.5" customHeight="1" x14ac:dyDescent="0.25">
      <c r="A16" s="17" t="s">
        <v>46</v>
      </c>
      <c r="B16" s="81"/>
      <c r="C16" s="87"/>
      <c r="D16" s="81"/>
      <c r="E16" s="81"/>
      <c r="F16" s="81"/>
      <c r="G16" s="81"/>
      <c r="H16" s="81"/>
      <c r="I16" s="78"/>
      <c r="J16" s="84">
        <f t="shared" si="0"/>
        <v>0</v>
      </c>
      <c r="K16" s="77"/>
    </row>
    <row r="17" spans="1:11" ht="13.5" customHeight="1" x14ac:dyDescent="0.25">
      <c r="A17" s="17" t="s">
        <v>47</v>
      </c>
      <c r="B17" s="81"/>
      <c r="C17" s="81"/>
      <c r="D17" s="81"/>
      <c r="E17" s="81"/>
      <c r="F17" s="81"/>
      <c r="G17" s="81"/>
      <c r="H17" s="81"/>
      <c r="I17" s="78"/>
      <c r="J17" s="84">
        <f t="shared" si="0"/>
        <v>0</v>
      </c>
    </row>
    <row r="18" spans="1:11" ht="13.5" customHeight="1" x14ac:dyDescent="0.25">
      <c r="A18" s="17" t="s">
        <v>48</v>
      </c>
      <c r="B18" s="81"/>
      <c r="C18" s="81"/>
      <c r="D18" s="81"/>
      <c r="E18" s="81"/>
      <c r="F18" s="81"/>
      <c r="G18" s="81"/>
      <c r="H18" s="81"/>
      <c r="I18" s="78"/>
      <c r="J18" s="84">
        <f t="shared" si="0"/>
        <v>0</v>
      </c>
    </row>
    <row r="19" spans="1:11" ht="13.5" customHeight="1" x14ac:dyDescent="0.25">
      <c r="A19" s="17" t="s">
        <v>49</v>
      </c>
      <c r="B19" s="81"/>
      <c r="C19" s="81"/>
      <c r="D19" s="81"/>
      <c r="E19" s="81"/>
      <c r="F19" s="81"/>
      <c r="G19" s="81"/>
      <c r="H19" s="81"/>
      <c r="I19" s="78"/>
      <c r="J19" s="84">
        <f t="shared" si="0"/>
        <v>0</v>
      </c>
    </row>
    <row r="20" spans="1:11" s="14" customFormat="1" ht="27" customHeight="1" x14ac:dyDescent="0.25">
      <c r="A20" s="28" t="s">
        <v>50</v>
      </c>
      <c r="B20" s="82">
        <f t="shared" ref="B20:I20" si="1">SUM(B12:B19)</f>
        <v>27097</v>
      </c>
      <c r="C20" s="82">
        <f t="shared" si="1"/>
        <v>17719367535</v>
      </c>
      <c r="D20" s="82">
        <f t="shared" si="1"/>
        <v>10078</v>
      </c>
      <c r="E20" s="82">
        <f t="shared" si="1"/>
        <v>12207764898</v>
      </c>
      <c r="F20" s="82">
        <f t="shared" si="1"/>
        <v>160</v>
      </c>
      <c r="G20" s="82">
        <f t="shared" si="1"/>
        <v>12416168506</v>
      </c>
      <c r="H20" s="82">
        <f t="shared" si="1"/>
        <v>2356</v>
      </c>
      <c r="I20" s="29">
        <f t="shared" si="1"/>
        <v>10026473951</v>
      </c>
      <c r="J20" s="84">
        <f t="shared" si="0"/>
        <v>52369774890</v>
      </c>
    </row>
    <row r="21" spans="1:11" ht="13.5" customHeight="1" x14ac:dyDescent="0.25">
      <c r="F21" s="80"/>
    </row>
    <row r="22" spans="1:11" x14ac:dyDescent="0.25">
      <c r="C22" s="15">
        <v>55039680.964000002</v>
      </c>
      <c r="E22" s="15">
        <v>39895138.866999999</v>
      </c>
      <c r="G22" s="15">
        <v>62331473.769000001</v>
      </c>
      <c r="I22" s="15">
        <v>3462557.9649999999</v>
      </c>
    </row>
    <row r="23" spans="1:11" x14ac:dyDescent="0.25">
      <c r="C23" s="77">
        <f>C20-C22</f>
        <v>17664327854.035999</v>
      </c>
      <c r="D23" s="77"/>
      <c r="E23" s="77">
        <f>E20-E22</f>
        <v>12167869759.132999</v>
      </c>
      <c r="F23" s="77"/>
      <c r="G23" s="77">
        <f>G20-G22</f>
        <v>12353837032.231001</v>
      </c>
      <c r="I23" s="77">
        <f>I20-I22</f>
        <v>10023011393.035</v>
      </c>
    </row>
    <row r="24" spans="1:11" x14ac:dyDescent="0.25">
      <c r="G24" s="77"/>
      <c r="I24" s="77"/>
    </row>
    <row r="25" spans="1:11" x14ac:dyDescent="0.25">
      <c r="A25" s="15" t="s">
        <v>27</v>
      </c>
      <c r="E25" s="77">
        <f>+C20+E20+G20+I20</f>
        <v>52369774890</v>
      </c>
      <c r="G25" s="77"/>
      <c r="I25" s="83"/>
    </row>
    <row r="26" spans="1:11" x14ac:dyDescent="0.25">
      <c r="A26" s="15" t="str">
        <f>'Monthly Deposits-LCY'!B26</f>
        <v>Date: 30/08/2017</v>
      </c>
      <c r="G26" s="77"/>
      <c r="I26" s="77"/>
    </row>
    <row r="27" spans="1:11" x14ac:dyDescent="0.25">
      <c r="E27" s="77">
        <f>E25-'Monthly Deposits Consolidated'!C9</f>
        <v>38363092879</v>
      </c>
    </row>
    <row r="28" spans="1:11" x14ac:dyDescent="0.25">
      <c r="A28" s="15" t="s">
        <v>29</v>
      </c>
    </row>
    <row r="30" spans="1:11" x14ac:dyDescent="0.25">
      <c r="A30" s="15" t="str">
        <f>'Mothly Deposits-FCY'!B30</f>
        <v>currency exchg. 1USD=827.2130RWF</v>
      </c>
      <c r="K30" s="77"/>
    </row>
    <row r="32" spans="1:11" x14ac:dyDescent="0.25">
      <c r="I32" s="16"/>
    </row>
  </sheetData>
  <sheetProtection formatCells="0" formatColumns="0" formatRows="0" insertColumns="0" insertRows="0" insertHyperlinks="0" deleteColumns="0" deleteRows="0" sort="0" autoFilter="0" pivotTables="0"/>
  <mergeCells count="4">
    <mergeCell ref="B9:C10"/>
    <mergeCell ref="D9:E10"/>
    <mergeCell ref="F9:G10"/>
    <mergeCell ref="H9:I10"/>
  </mergeCells>
  <pageMargins left="0.7" right="0.7" top="0.75" bottom="0.75" header="0.3" footer="0.3"/>
  <pageSetup scale="7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11" sqref="G11"/>
    </sheetView>
  </sheetViews>
  <sheetFormatPr defaultRowHeight="15" x14ac:dyDescent="0.25"/>
  <cols>
    <col min="1" max="1" width="9.140625" style="15" customWidth="1"/>
    <col min="2" max="2" width="56.85546875" style="15" customWidth="1"/>
    <col min="3" max="3" width="26.85546875" style="15" customWidth="1"/>
    <col min="4" max="4" width="29.7109375" style="15" customWidth="1"/>
    <col min="5" max="5" width="27.5703125" style="15" customWidth="1"/>
    <col min="6" max="6" width="9.140625" style="15" customWidth="1"/>
  </cols>
  <sheetData>
    <row r="1" spans="1:5" x14ac:dyDescent="0.25">
      <c r="A1" s="31" t="str">
        <f>'Monthly Deposits-LCY'!B1</f>
        <v>BANK NAME:  COGEBANQUE</v>
      </c>
      <c r="B1" s="31"/>
      <c r="C1" s="69"/>
      <c r="D1" s="43"/>
      <c r="E1" s="43"/>
    </row>
    <row r="2" spans="1:5" x14ac:dyDescent="0.25">
      <c r="A2" s="31" t="str">
        <f>'Monthly Deposits-LCY'!B2</f>
        <v xml:space="preserve">ADDRESS OF THE BANK: KN 4 AV 72 ST, CENTENARY HOUSE/CAR PARK ,NYARUGENGE, B.P. 5230 Kigali - Rwanda </v>
      </c>
      <c r="B2" s="31"/>
      <c r="C2" s="69"/>
      <c r="D2" s="43"/>
      <c r="E2" s="43"/>
    </row>
    <row r="3" spans="1:5" x14ac:dyDescent="0.25">
      <c r="A3" s="31" t="s">
        <v>60</v>
      </c>
      <c r="B3" s="31"/>
      <c r="C3" s="69"/>
      <c r="D3" s="43"/>
      <c r="E3" s="43"/>
    </row>
    <row r="4" spans="1:5" x14ac:dyDescent="0.25">
      <c r="A4" s="31" t="str">
        <f>'Monthly Deposits-LCY'!B4</f>
        <v>REPORT AS AT 30/6/2017</v>
      </c>
      <c r="B4" s="31"/>
      <c r="C4" s="69"/>
      <c r="D4" s="43"/>
      <c r="E4" s="43"/>
    </row>
    <row r="5" spans="1:5" x14ac:dyDescent="0.25">
      <c r="A5" s="43"/>
      <c r="B5" s="43"/>
      <c r="C5" s="43"/>
      <c r="D5" s="43"/>
      <c r="E5" s="43"/>
    </row>
    <row r="6" spans="1:5" x14ac:dyDescent="0.25">
      <c r="A6" s="43"/>
      <c r="B6" s="44" t="s">
        <v>61</v>
      </c>
      <c r="C6" s="43"/>
      <c r="D6" s="43"/>
      <c r="E6" s="43"/>
    </row>
    <row r="7" spans="1:5" x14ac:dyDescent="0.25">
      <c r="A7" s="40"/>
      <c r="B7" s="38"/>
      <c r="C7" s="38" t="s">
        <v>62</v>
      </c>
      <c r="D7" s="40"/>
      <c r="E7" s="38"/>
    </row>
    <row r="8" spans="1:5" x14ac:dyDescent="0.25">
      <c r="A8" s="48" t="s">
        <v>5</v>
      </c>
      <c r="B8" s="48" t="s">
        <v>6</v>
      </c>
      <c r="C8" s="48" t="s">
        <v>9</v>
      </c>
      <c r="D8" s="48" t="s">
        <v>63</v>
      </c>
      <c r="E8" s="48" t="s">
        <v>64</v>
      </c>
    </row>
    <row r="9" spans="1:5" ht="20.25" customHeight="1" x14ac:dyDescent="0.25">
      <c r="A9" s="38" t="s">
        <v>10</v>
      </c>
      <c r="B9" s="59" t="s">
        <v>65</v>
      </c>
      <c r="C9" s="60"/>
      <c r="D9" s="60"/>
      <c r="E9" s="60"/>
    </row>
    <row r="10" spans="1:5" ht="16.5" customHeight="1" x14ac:dyDescent="0.25">
      <c r="A10" s="40">
        <v>1</v>
      </c>
      <c r="B10" s="61" t="s">
        <v>66</v>
      </c>
      <c r="C10" s="67">
        <f>SUMIFS(CHA!AM:AM,CHA!AK:AK,"P",CHA!AL:AL,"under 500 000")</f>
        <v>28692</v>
      </c>
      <c r="D10" s="67">
        <f>SUMIFS(CHA!AO:AO,CHA!AK:AK,"P",CHA!AL:AL,"under 500 000")</f>
        <v>1232410444</v>
      </c>
      <c r="E10" s="62">
        <f>D10</f>
        <v>1232410444</v>
      </c>
    </row>
    <row r="11" spans="1:5" ht="23.25" customHeight="1" x14ac:dyDescent="0.25">
      <c r="A11" s="63">
        <v>2</v>
      </c>
      <c r="B11" s="61" t="s">
        <v>67</v>
      </c>
      <c r="C11" s="67">
        <f>SUMIFS(CHA!AM:AM,CHA!AK:AK,"P",CHA!AL:AL,"between 500 001 and 600 000")</f>
        <v>426</v>
      </c>
      <c r="D11" s="67">
        <f>SUMIFS(CHA!AO:AO,CHA!AK:AK,"P",CHA!AL:AL,"between 500 001 and 600 000")</f>
        <v>232064694</v>
      </c>
      <c r="E11" s="62">
        <f>C11*500000</f>
        <v>213000000</v>
      </c>
    </row>
    <row r="12" spans="1:5" ht="20.25" customHeight="1" x14ac:dyDescent="0.25">
      <c r="A12" s="40">
        <v>3</v>
      </c>
      <c r="B12" s="61" t="s">
        <v>68</v>
      </c>
      <c r="C12" s="67">
        <f>SUMIFS(CHA!AM:AM,CHA!AK:AK,"P",CHA!AL:AL,"between 600 001 and 700 000")</f>
        <v>306</v>
      </c>
      <c r="D12" s="67">
        <f>SUMIFS(CHA!AO:AO,CHA!AK:AK,"P",CHA!AL:AL,"between 600 001 and 700 000")</f>
        <v>197820927</v>
      </c>
      <c r="E12" s="62">
        <f>C12*500000</f>
        <v>153000000</v>
      </c>
    </row>
    <row r="13" spans="1:5" ht="17.25" customHeight="1" x14ac:dyDescent="0.25">
      <c r="A13" s="63">
        <v>4</v>
      </c>
      <c r="B13" s="61" t="s">
        <v>69</v>
      </c>
      <c r="C13" s="67">
        <f>SUMIFS(CHA!AM:AM,CHA!AK:AK,"P",CHA!AL:AL,"more than 700 000")</f>
        <v>3788</v>
      </c>
      <c r="D13" s="67">
        <f>SUMIFS(CHA!AO:AO,CHA!AK:AK,"P",CHA!AL:AL,"more than 700 000")</f>
        <v>2147483647</v>
      </c>
      <c r="E13" s="62">
        <f>C13*500000</f>
        <v>1894000000</v>
      </c>
    </row>
    <row r="14" spans="1:5" ht="24" customHeight="1" x14ac:dyDescent="0.25">
      <c r="A14" s="38" t="s">
        <v>14</v>
      </c>
      <c r="B14" s="59" t="s">
        <v>70</v>
      </c>
      <c r="C14" s="64">
        <f>C10+C11+C12+C13</f>
        <v>33212</v>
      </c>
      <c r="D14" s="64">
        <f>D10+D11+D12+D13</f>
        <v>3809779712</v>
      </c>
      <c r="E14" s="64">
        <f>E10+E11+E12+E13</f>
        <v>3492410444</v>
      </c>
    </row>
    <row r="15" spans="1:5" x14ac:dyDescent="0.25">
      <c r="A15" s="65"/>
      <c r="B15" s="59"/>
      <c r="C15" s="64"/>
      <c r="D15" s="64"/>
      <c r="E15" s="66"/>
    </row>
    <row r="16" spans="1:5" ht="20.25" customHeight="1" x14ac:dyDescent="0.25">
      <c r="A16" s="38" t="s">
        <v>21</v>
      </c>
      <c r="B16" s="59" t="s">
        <v>71</v>
      </c>
      <c r="C16" s="64"/>
      <c r="D16" s="64"/>
      <c r="E16" s="64"/>
    </row>
    <row r="17" spans="1:5" ht="16.5" customHeight="1" x14ac:dyDescent="0.25">
      <c r="A17" s="40">
        <v>1</v>
      </c>
      <c r="B17" s="61" t="s">
        <v>66</v>
      </c>
      <c r="C17" s="67">
        <f>SUMIFS(CHA!AM:AM,CHA!AK:AK,"E",CHA!AL:AL,"under 500 000")</f>
        <v>3593</v>
      </c>
      <c r="D17" s="67">
        <f>SUMIFS(CHA!AO:AO,CHA!AK:AK,"E",CHA!AL:AL,"under 500 000")</f>
        <v>256505195</v>
      </c>
      <c r="E17" s="62">
        <f>D17</f>
        <v>256505195</v>
      </c>
    </row>
    <row r="18" spans="1:5" ht="23.25" customHeight="1" x14ac:dyDescent="0.25">
      <c r="A18" s="63">
        <v>2</v>
      </c>
      <c r="B18" s="61" t="s">
        <v>67</v>
      </c>
      <c r="C18" s="67">
        <f>SUMIFS(CHA!AM:AM,CHA!AK:AK,"E",CHA!AL:AL,"between 500 001 and 600 000")</f>
        <v>103</v>
      </c>
      <c r="D18" s="67">
        <f>SUMIFS(CHA!AO:AO,CHA!AK:AK,"E",CHA!AL:AL,"between 500 001 and 600 000")</f>
        <v>55990035</v>
      </c>
      <c r="E18" s="62">
        <f>C18*500000</f>
        <v>51500000</v>
      </c>
    </row>
    <row r="19" spans="1:5" ht="20.25" customHeight="1" x14ac:dyDescent="0.25">
      <c r="A19" s="40">
        <v>3</v>
      </c>
      <c r="B19" s="61" t="s">
        <v>68</v>
      </c>
      <c r="C19" s="67">
        <f>SUMIFS(CHA!AM:AM,CHA!AK:AK,"E",CHA!AL:AL,"between 600 001 and 700 000")</f>
        <v>84</v>
      </c>
      <c r="D19" s="67">
        <f>SUMIFS(CHA!AO:AO,CHA!AK:AK,"E",CHA!AL:AL,"between 600 001 and 700 000")</f>
        <v>54726266</v>
      </c>
      <c r="E19" s="62">
        <f>C19*500000</f>
        <v>42000000</v>
      </c>
    </row>
    <row r="20" spans="1:5" ht="17.25" customHeight="1" x14ac:dyDescent="0.25">
      <c r="A20" s="63">
        <v>4</v>
      </c>
      <c r="B20" s="61" t="s">
        <v>69</v>
      </c>
      <c r="C20" s="67">
        <f>SUMIFS(CHA!AM:AM,CHA!AK:AK,"E",CHA!AL:AL,"more than 700 000")</f>
        <v>2245</v>
      </c>
      <c r="D20" s="67">
        <v>113045189.84299999</v>
      </c>
      <c r="E20" s="62">
        <f>C20*500000</f>
        <v>1122500000</v>
      </c>
    </row>
    <row r="21" spans="1:5" ht="24" customHeight="1" x14ac:dyDescent="0.25">
      <c r="A21" s="38" t="s">
        <v>23</v>
      </c>
      <c r="B21" s="59" t="s">
        <v>72</v>
      </c>
      <c r="C21" s="64">
        <f>C17+C18+C19+C20</f>
        <v>6025</v>
      </c>
      <c r="D21" s="64">
        <f>D17+D18+D19+D20</f>
        <v>480266685.84299999</v>
      </c>
      <c r="E21" s="64">
        <f>E17+E18+E19+E20</f>
        <v>1472505195</v>
      </c>
    </row>
    <row r="22" spans="1:5" x14ac:dyDescent="0.25">
      <c r="A22" s="53"/>
      <c r="B22" s="71"/>
      <c r="C22" s="72"/>
      <c r="D22" s="72"/>
      <c r="E22" s="72"/>
    </row>
    <row r="23" spans="1:5" x14ac:dyDescent="0.25">
      <c r="A23" s="74"/>
      <c r="B23" s="30" t="str">
        <f>'Monthly Deposits-LCY'!B25</f>
        <v>Place: Kigali</v>
      </c>
      <c r="C23" s="75"/>
      <c r="D23" s="72"/>
      <c r="E23" s="72"/>
    </row>
    <row r="24" spans="1:5" x14ac:dyDescent="0.25">
      <c r="A24" s="30"/>
      <c r="B24" s="30" t="str">
        <f>'Monthly Deposits-LCY'!B26</f>
        <v>Date: 30/08/2017</v>
      </c>
      <c r="C24" s="76"/>
      <c r="D24" s="73"/>
      <c r="E24" s="73"/>
    </row>
    <row r="25" spans="1:5" x14ac:dyDescent="0.25">
      <c r="A25" s="30"/>
      <c r="B25" s="30"/>
      <c r="C25" s="30"/>
      <c r="D25" s="43"/>
      <c r="E25" s="43"/>
    </row>
    <row r="26" spans="1:5" x14ac:dyDescent="0.25">
      <c r="A26" s="30"/>
      <c r="B26" s="30" t="s">
        <v>29</v>
      </c>
      <c r="C26" s="30"/>
      <c r="D26" s="43"/>
      <c r="E26" s="43"/>
    </row>
    <row r="27" spans="1:5" x14ac:dyDescent="0.25">
      <c r="A27" s="30"/>
      <c r="B27" s="30"/>
      <c r="C27" s="30"/>
      <c r="D27" s="43"/>
      <c r="E27" s="43"/>
    </row>
  </sheetData>
  <sheetProtection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zoomScale="98" zoomScaleNormal="98" workbookViewId="0">
      <selection activeCell="E6" sqref="E6"/>
    </sheetView>
  </sheetViews>
  <sheetFormatPr defaultRowHeight="18.75" customHeight="1" x14ac:dyDescent="0.25"/>
  <cols>
    <col min="1" max="1" width="23.5703125" style="15" customWidth="1"/>
    <col min="2" max="2" width="18.42578125" style="15" customWidth="1"/>
    <col min="3" max="3" width="19.5703125" style="15" customWidth="1"/>
    <col min="4" max="4" width="22.5703125" style="15" customWidth="1"/>
    <col min="5" max="5" width="18.28515625" style="15" customWidth="1"/>
    <col min="6" max="6" width="16.42578125" style="15" customWidth="1"/>
    <col min="7" max="7" width="14.85546875" style="15" customWidth="1"/>
    <col min="8" max="8" width="14.140625" style="15" customWidth="1"/>
    <col min="9" max="9" width="16.7109375" style="15" customWidth="1"/>
    <col min="10" max="10" width="14.42578125" style="15" customWidth="1"/>
    <col min="11" max="11" width="17.140625" style="15" customWidth="1"/>
    <col min="12" max="12" width="15.28515625" style="15" customWidth="1"/>
    <col min="13" max="13" width="14.42578125" style="15" customWidth="1"/>
    <col min="14" max="14" width="9.140625" style="15" customWidth="1"/>
  </cols>
  <sheetData>
    <row r="1" spans="1:13" ht="15" customHeight="1" x14ac:dyDescent="0.25">
      <c r="A1" s="14" t="s">
        <v>73</v>
      </c>
      <c r="B1" s="14"/>
      <c r="C1" s="16"/>
    </row>
    <row r="2" spans="1:13" ht="15" customHeight="1" x14ac:dyDescent="0.25">
      <c r="A2" s="14" t="s">
        <v>74</v>
      </c>
      <c r="B2" s="14">
        <v>646</v>
      </c>
      <c r="C2" s="16">
        <v>3</v>
      </c>
      <c r="D2" s="15">
        <v>23309529</v>
      </c>
      <c r="F2" s="15">
        <v>2</v>
      </c>
      <c r="G2" s="15">
        <v>646</v>
      </c>
      <c r="H2" s="15">
        <v>1</v>
      </c>
      <c r="I2" s="15">
        <v>5300</v>
      </c>
      <c r="J2" s="15">
        <v>2147483647</v>
      </c>
      <c r="K2" s="15">
        <v>2147483647</v>
      </c>
    </row>
    <row r="3" spans="1:13" ht="15" customHeight="1" x14ac:dyDescent="0.25">
      <c r="A3" s="14" t="s">
        <v>75</v>
      </c>
      <c r="B3" s="14">
        <v>646</v>
      </c>
      <c r="C3" s="16">
        <v>827</v>
      </c>
      <c r="D3" s="15">
        <v>874195218</v>
      </c>
      <c r="F3" s="15">
        <v>1</v>
      </c>
      <c r="G3" s="15">
        <v>978</v>
      </c>
      <c r="H3" s="15">
        <v>976</v>
      </c>
      <c r="I3" s="15">
        <v>453</v>
      </c>
      <c r="J3" s="15">
        <v>1071802</v>
      </c>
      <c r="K3" s="15">
        <v>1046714337</v>
      </c>
    </row>
    <row r="4" spans="1:13" ht="15" customHeight="1" x14ac:dyDescent="0.25">
      <c r="A4" s="14" t="s">
        <v>76</v>
      </c>
      <c r="B4" s="14">
        <v>646</v>
      </c>
      <c r="C4" s="16">
        <v>22</v>
      </c>
      <c r="D4" s="15">
        <v>3966719</v>
      </c>
      <c r="F4" s="15">
        <v>1</v>
      </c>
      <c r="G4" s="15">
        <v>646</v>
      </c>
      <c r="H4" s="15">
        <v>1</v>
      </c>
      <c r="I4" s="15">
        <v>85</v>
      </c>
      <c r="J4" s="15">
        <v>2147483647</v>
      </c>
      <c r="K4" s="15">
        <v>2147483647</v>
      </c>
    </row>
    <row r="5" spans="1:13" ht="18.75" customHeight="1" x14ac:dyDescent="0.25">
      <c r="A5" s="1" t="s">
        <v>77</v>
      </c>
      <c r="B5" s="15">
        <v>646</v>
      </c>
      <c r="C5" s="15">
        <v>2</v>
      </c>
      <c r="D5" s="15">
        <v>50000000</v>
      </c>
      <c r="F5" s="15">
        <v>2</v>
      </c>
      <c r="G5" s="15">
        <v>840</v>
      </c>
      <c r="H5" s="15">
        <v>832</v>
      </c>
      <c r="I5" s="15">
        <v>575</v>
      </c>
      <c r="J5" s="15">
        <v>14952636</v>
      </c>
      <c r="K5" s="15">
        <v>2147483647</v>
      </c>
    </row>
    <row r="6" spans="1:13" ht="18.75" customHeight="1" x14ac:dyDescent="0.25">
      <c r="A6" s="10" t="s">
        <v>78</v>
      </c>
      <c r="B6" s="15">
        <v>646</v>
      </c>
      <c r="C6" s="15">
        <v>2</v>
      </c>
      <c r="D6" s="10">
        <v>15000000</v>
      </c>
      <c r="F6" s="15">
        <v>1</v>
      </c>
      <c r="G6" s="15">
        <v>646</v>
      </c>
      <c r="H6" s="15">
        <v>1</v>
      </c>
      <c r="I6" s="15">
        <v>30065</v>
      </c>
      <c r="J6" s="15">
        <v>2147483647</v>
      </c>
      <c r="K6" s="15">
        <v>2147483647</v>
      </c>
    </row>
    <row r="7" spans="1:13" ht="94.5" customHeight="1" x14ac:dyDescent="0.25">
      <c r="A7" s="5" t="s">
        <v>79</v>
      </c>
      <c r="B7" s="5">
        <v>826</v>
      </c>
      <c r="C7" s="5">
        <v>1</v>
      </c>
      <c r="D7" s="5">
        <v>29120</v>
      </c>
      <c r="E7" s="6" t="s">
        <v>80</v>
      </c>
      <c r="F7" s="6">
        <v>1</v>
      </c>
      <c r="G7" s="6">
        <v>826</v>
      </c>
      <c r="H7" s="6">
        <v>1092</v>
      </c>
      <c r="I7" s="5">
        <v>6</v>
      </c>
      <c r="J7" s="5">
        <v>661</v>
      </c>
      <c r="K7" s="5">
        <v>723028</v>
      </c>
      <c r="L7" s="6" t="s">
        <v>81</v>
      </c>
      <c r="M7" s="6" t="s">
        <v>82</v>
      </c>
    </row>
    <row r="8" spans="1:13" ht="18.75" customHeight="1" x14ac:dyDescent="0.25">
      <c r="A8" s="7" t="s">
        <v>83</v>
      </c>
      <c r="B8" s="7">
        <v>840</v>
      </c>
      <c r="C8" s="7">
        <v>5</v>
      </c>
      <c r="D8" s="7">
        <v>11947440</v>
      </c>
      <c r="E8" s="7"/>
      <c r="F8" s="7">
        <v>1</v>
      </c>
      <c r="G8" s="7">
        <v>840</v>
      </c>
      <c r="H8" s="7">
        <v>832</v>
      </c>
      <c r="I8" s="7">
        <v>2210</v>
      </c>
      <c r="J8" s="7">
        <v>8965175</v>
      </c>
      <c r="K8" s="7">
        <v>2147483647</v>
      </c>
      <c r="L8" s="7"/>
      <c r="M8" s="7"/>
    </row>
    <row r="9" spans="1:13" ht="18.75" customHeight="1" x14ac:dyDescent="0.25">
      <c r="A9" s="7" t="s">
        <v>84</v>
      </c>
      <c r="B9" s="7">
        <v>840</v>
      </c>
      <c r="C9" s="7">
        <v>82</v>
      </c>
      <c r="D9" s="7">
        <v>3673899</v>
      </c>
      <c r="E9" s="7"/>
      <c r="F9" s="7">
        <v>1</v>
      </c>
      <c r="G9" s="7">
        <v>978</v>
      </c>
      <c r="H9" s="7">
        <v>976</v>
      </c>
      <c r="I9" s="7">
        <v>4</v>
      </c>
      <c r="J9" s="7">
        <v>106</v>
      </c>
      <c r="K9" s="7">
        <v>103968</v>
      </c>
      <c r="L9" s="7"/>
      <c r="M9" s="7"/>
    </row>
    <row r="10" spans="1:13" ht="18.75" customHeight="1" x14ac:dyDescent="0.25">
      <c r="A10" s="7" t="s">
        <v>85</v>
      </c>
      <c r="B10" s="7">
        <v>840</v>
      </c>
      <c r="C10" s="7">
        <v>2</v>
      </c>
      <c r="D10" s="7">
        <v>693936</v>
      </c>
      <c r="E10" s="7"/>
      <c r="F10" s="7">
        <v>2</v>
      </c>
      <c r="G10" s="7">
        <v>978</v>
      </c>
      <c r="H10" s="7">
        <v>976</v>
      </c>
      <c r="I10" s="7">
        <v>180</v>
      </c>
      <c r="J10" s="7">
        <v>758715</v>
      </c>
      <c r="K10" s="7">
        <v>740956089</v>
      </c>
      <c r="L10" s="7"/>
      <c r="M10" s="7"/>
    </row>
    <row r="11" spans="1:13" ht="18.75" customHeight="1" x14ac:dyDescent="0.25">
      <c r="A11" s="7" t="s">
        <v>85</v>
      </c>
      <c r="B11" s="7">
        <v>978</v>
      </c>
      <c r="C11" s="7">
        <v>1</v>
      </c>
      <c r="D11" s="7">
        <v>7324442</v>
      </c>
      <c r="E11" s="7"/>
      <c r="F11" s="7">
        <v>3</v>
      </c>
      <c r="G11" s="7">
        <v>978</v>
      </c>
      <c r="H11" s="7">
        <v>976</v>
      </c>
      <c r="I11" s="7">
        <v>11</v>
      </c>
      <c r="J11" s="7">
        <v>21212</v>
      </c>
      <c r="K11" s="7">
        <v>20716181</v>
      </c>
      <c r="L11" s="7"/>
      <c r="M11" s="7"/>
    </row>
    <row r="12" spans="1:13" ht="18.75" customHeight="1" x14ac:dyDescent="0.25">
      <c r="A12" s="7" t="s">
        <v>86</v>
      </c>
      <c r="B12" s="7">
        <v>646</v>
      </c>
      <c r="C12" s="7">
        <v>1</v>
      </c>
      <c r="D12" s="7">
        <v>3000000</v>
      </c>
      <c r="E12" s="7"/>
      <c r="F12" s="7">
        <v>3</v>
      </c>
      <c r="G12" s="7">
        <v>840</v>
      </c>
      <c r="H12" s="7">
        <v>832</v>
      </c>
      <c r="I12" s="7">
        <v>10</v>
      </c>
      <c r="J12" s="7">
        <v>6465</v>
      </c>
      <c r="K12" s="7">
        <v>5379440</v>
      </c>
      <c r="L12" s="7"/>
      <c r="M12" s="7"/>
    </row>
    <row r="13" spans="1:13" ht="18.75" customHeight="1" x14ac:dyDescent="0.25">
      <c r="A13" s="7" t="s">
        <v>87</v>
      </c>
      <c r="B13" s="7">
        <v>646</v>
      </c>
      <c r="C13" s="7">
        <v>130</v>
      </c>
      <c r="D13" s="7">
        <v>389344229</v>
      </c>
      <c r="E13" s="7"/>
      <c r="F13" s="7">
        <v>3</v>
      </c>
      <c r="G13" s="7">
        <v>646</v>
      </c>
      <c r="H13" s="7">
        <v>1</v>
      </c>
      <c r="I13" s="7">
        <v>656</v>
      </c>
      <c r="J13" s="7">
        <v>1414771843</v>
      </c>
      <c r="K13" s="7">
        <v>1414771843</v>
      </c>
      <c r="L13" s="7"/>
      <c r="M13" s="7"/>
    </row>
    <row r="14" spans="1:13" ht="18.75" customHeight="1" x14ac:dyDescent="0.25">
      <c r="A14" s="12" t="s">
        <v>88</v>
      </c>
      <c r="B14" s="12">
        <v>646</v>
      </c>
      <c r="C14" s="12">
        <v>1</v>
      </c>
      <c r="D14" s="12">
        <v>2971</v>
      </c>
      <c r="E14" s="12"/>
      <c r="F14" s="12">
        <v>2</v>
      </c>
      <c r="G14" s="12">
        <v>826</v>
      </c>
      <c r="H14" s="12">
        <v>1092</v>
      </c>
      <c r="I14" s="12">
        <v>3</v>
      </c>
      <c r="J14" s="12">
        <v>4593</v>
      </c>
      <c r="K14" s="12">
        <v>5017458</v>
      </c>
      <c r="L14" s="12"/>
      <c r="M14" s="12"/>
    </row>
    <row r="15" spans="1:13" ht="18.75" customHeight="1" x14ac:dyDescent="0.25">
      <c r="A15" s="12" t="s">
        <v>89</v>
      </c>
      <c r="B15" s="12">
        <v>646</v>
      </c>
      <c r="C15" s="12">
        <v>2</v>
      </c>
      <c r="D15" s="12">
        <v>245087</v>
      </c>
      <c r="E15" s="12"/>
      <c r="F15" s="12">
        <v>3</v>
      </c>
      <c r="G15" s="12">
        <v>840</v>
      </c>
      <c r="H15" s="12">
        <v>832</v>
      </c>
      <c r="I15" s="12">
        <v>65</v>
      </c>
      <c r="J15" s="12">
        <v>721768</v>
      </c>
      <c r="K15" s="12">
        <v>600530983</v>
      </c>
      <c r="L15" s="12"/>
      <c r="M15" s="12"/>
    </row>
    <row r="16" spans="1:13" ht="18.75" customHeight="1" x14ac:dyDescent="0.25">
      <c r="A16" s="12" t="s">
        <v>90</v>
      </c>
      <c r="B16" s="12">
        <v>646</v>
      </c>
      <c r="C16" s="12">
        <v>135</v>
      </c>
      <c r="D16" s="12">
        <v>66088479</v>
      </c>
      <c r="E16" s="12"/>
      <c r="F16" s="12"/>
      <c r="G16" s="12"/>
      <c r="H16" s="12"/>
      <c r="I16" s="12"/>
      <c r="J16" s="12"/>
      <c r="K16" s="12"/>
      <c r="L16" s="12"/>
      <c r="M16" s="12"/>
    </row>
    <row r="17" spans="1:11" ht="18.75" customHeight="1" x14ac:dyDescent="0.25">
      <c r="A17" s="2" t="s">
        <v>91</v>
      </c>
      <c r="B17" s="15">
        <v>646</v>
      </c>
      <c r="C17" s="15">
        <v>6</v>
      </c>
      <c r="D17" s="3">
        <v>3508520</v>
      </c>
    </row>
    <row r="18" spans="1:11" ht="18.75" customHeight="1" x14ac:dyDescent="0.25">
      <c r="A18" s="3" t="s">
        <v>92</v>
      </c>
      <c r="B18" s="15">
        <v>646</v>
      </c>
      <c r="C18" s="15">
        <v>240</v>
      </c>
      <c r="D18" s="10">
        <v>1545698357</v>
      </c>
    </row>
    <row r="19" spans="1:11" s="14" customFormat="1" ht="94.5" customHeight="1" x14ac:dyDescent="0.25">
      <c r="A19" s="5" t="s">
        <v>93</v>
      </c>
      <c r="B19" s="5">
        <v>646</v>
      </c>
      <c r="C19" s="4">
        <v>1</v>
      </c>
      <c r="D19" s="8">
        <v>10803168</v>
      </c>
      <c r="E19" s="8" t="s">
        <v>94</v>
      </c>
      <c r="F19" s="8" t="s">
        <v>36</v>
      </c>
      <c r="G19" s="8" t="s">
        <v>95</v>
      </c>
      <c r="H19" s="8" t="s">
        <v>96</v>
      </c>
      <c r="I19" s="9" t="s">
        <v>97</v>
      </c>
      <c r="J19" s="8" t="s">
        <v>98</v>
      </c>
      <c r="K19" s="8" t="s">
        <v>99</v>
      </c>
    </row>
    <row r="20" spans="1:11" ht="18.75" customHeight="1" x14ac:dyDescent="0.25">
      <c r="A20" s="23" t="s">
        <v>83</v>
      </c>
      <c r="B20" s="17">
        <v>646</v>
      </c>
      <c r="C20" s="17">
        <v>74</v>
      </c>
      <c r="D20" s="17">
        <v>9599673</v>
      </c>
      <c r="E20" s="17"/>
      <c r="F20" s="17" t="s">
        <v>41</v>
      </c>
      <c r="G20" s="20">
        <v>0</v>
      </c>
      <c r="H20" s="20">
        <v>0</v>
      </c>
      <c r="I20" s="20">
        <f t="shared" ref="I20:I27" si="0">G20+H20</f>
        <v>0</v>
      </c>
      <c r="J20" s="17" t="s">
        <v>43</v>
      </c>
      <c r="K20" s="24">
        <f t="shared" ref="K20:K27" si="1">I20</f>
        <v>0</v>
      </c>
    </row>
    <row r="21" spans="1:11" ht="18.75" customHeight="1" x14ac:dyDescent="0.25">
      <c r="A21" s="23" t="s">
        <v>100</v>
      </c>
      <c r="B21" s="17">
        <v>646</v>
      </c>
      <c r="C21" s="17">
        <v>3</v>
      </c>
      <c r="D21" s="17">
        <v>5137</v>
      </c>
      <c r="E21" s="17"/>
      <c r="F21" s="17" t="s">
        <v>42</v>
      </c>
      <c r="G21" s="20">
        <v>0</v>
      </c>
      <c r="H21" s="20">
        <v>0</v>
      </c>
      <c r="I21" s="20">
        <f t="shared" si="0"/>
        <v>0</v>
      </c>
      <c r="J21" s="17"/>
      <c r="K21" s="24">
        <f t="shared" si="1"/>
        <v>0</v>
      </c>
    </row>
    <row r="22" spans="1:11" ht="18.75" customHeight="1" x14ac:dyDescent="0.25">
      <c r="A22" s="23" t="s">
        <v>101</v>
      </c>
      <c r="B22" s="17">
        <v>646</v>
      </c>
      <c r="C22" s="17">
        <v>1011</v>
      </c>
      <c r="D22" s="17">
        <v>21220242</v>
      </c>
      <c r="E22" s="17"/>
      <c r="F22" s="17" t="s">
        <v>44</v>
      </c>
      <c r="G22" s="20">
        <v>0</v>
      </c>
      <c r="H22" s="20">
        <v>0</v>
      </c>
      <c r="I22" s="20">
        <f t="shared" si="0"/>
        <v>0</v>
      </c>
      <c r="J22" s="17"/>
      <c r="K22" s="24">
        <f t="shared" si="1"/>
        <v>0</v>
      </c>
    </row>
    <row r="23" spans="1:11" ht="18.75" customHeight="1" x14ac:dyDescent="0.25">
      <c r="A23" s="23" t="s">
        <v>84</v>
      </c>
      <c r="B23" s="17">
        <v>646</v>
      </c>
      <c r="C23" s="17">
        <v>1</v>
      </c>
      <c r="D23" s="17">
        <v>12919</v>
      </c>
      <c r="E23" s="17"/>
      <c r="F23" s="17" t="s">
        <v>45</v>
      </c>
      <c r="G23" s="20">
        <v>0</v>
      </c>
      <c r="H23" s="20">
        <v>0</v>
      </c>
      <c r="I23" s="20">
        <f t="shared" si="0"/>
        <v>0</v>
      </c>
      <c r="J23" s="17"/>
      <c r="K23" s="24">
        <f t="shared" si="1"/>
        <v>0</v>
      </c>
    </row>
    <row r="24" spans="1:11" ht="18.75" customHeight="1" x14ac:dyDescent="0.25">
      <c r="A24" s="23" t="s">
        <v>102</v>
      </c>
      <c r="B24" s="17">
        <v>646</v>
      </c>
      <c r="C24" s="17">
        <v>2</v>
      </c>
      <c r="D24" s="17">
        <v>12109543</v>
      </c>
      <c r="E24" s="17"/>
      <c r="F24" s="17" t="s">
        <v>103</v>
      </c>
      <c r="G24" s="20">
        <v>0</v>
      </c>
      <c r="H24" s="20">
        <v>0</v>
      </c>
      <c r="I24" s="20">
        <f t="shared" si="0"/>
        <v>0</v>
      </c>
      <c r="J24" s="17"/>
      <c r="K24" s="24">
        <f t="shared" si="1"/>
        <v>0</v>
      </c>
    </row>
    <row r="25" spans="1:11" ht="18.75" customHeight="1" x14ac:dyDescent="0.25">
      <c r="A25" s="23" t="s">
        <v>104</v>
      </c>
      <c r="B25" s="17">
        <v>646</v>
      </c>
      <c r="C25" s="17">
        <v>6392</v>
      </c>
      <c r="D25" s="17">
        <v>2147483647</v>
      </c>
      <c r="E25" s="17"/>
      <c r="F25" s="17" t="s">
        <v>47</v>
      </c>
      <c r="G25" s="20">
        <v>0</v>
      </c>
      <c r="H25" s="20">
        <v>0</v>
      </c>
      <c r="I25" s="20">
        <f t="shared" si="0"/>
        <v>0</v>
      </c>
      <c r="J25" s="17"/>
      <c r="K25" s="24">
        <f t="shared" si="1"/>
        <v>0</v>
      </c>
    </row>
    <row r="26" spans="1:11" ht="18.75" customHeight="1" x14ac:dyDescent="0.25">
      <c r="A26" s="23" t="s">
        <v>105</v>
      </c>
      <c r="B26" s="17">
        <v>840</v>
      </c>
      <c r="C26" s="17">
        <v>456</v>
      </c>
      <c r="D26" s="17">
        <v>2147483647</v>
      </c>
      <c r="E26" s="17"/>
      <c r="F26" s="17" t="s">
        <v>48</v>
      </c>
      <c r="G26" s="20">
        <v>0</v>
      </c>
      <c r="H26" s="20">
        <v>0</v>
      </c>
      <c r="I26" s="20">
        <f t="shared" si="0"/>
        <v>0</v>
      </c>
      <c r="J26" s="17"/>
      <c r="K26" s="24">
        <f t="shared" si="1"/>
        <v>0</v>
      </c>
    </row>
    <row r="27" spans="1:11" ht="18.75" customHeight="1" x14ac:dyDescent="0.25">
      <c r="A27" s="23" t="s">
        <v>106</v>
      </c>
      <c r="B27" s="17">
        <v>840</v>
      </c>
      <c r="C27" s="17">
        <v>1</v>
      </c>
      <c r="D27" s="17">
        <v>819269998</v>
      </c>
      <c r="E27" s="17"/>
      <c r="F27" s="17" t="s">
        <v>107</v>
      </c>
      <c r="G27" s="20">
        <v>0</v>
      </c>
      <c r="H27" s="20">
        <v>0</v>
      </c>
      <c r="I27" s="20">
        <f t="shared" si="0"/>
        <v>0</v>
      </c>
      <c r="J27" s="17"/>
      <c r="K27" s="24">
        <f t="shared" si="1"/>
        <v>0</v>
      </c>
    </row>
    <row r="28" spans="1:11" s="14" customFormat="1" ht="18.75" customHeight="1" x14ac:dyDescent="0.25">
      <c r="A28" s="4" t="s">
        <v>83</v>
      </c>
      <c r="B28" s="18">
        <v>978</v>
      </c>
      <c r="C28" s="18">
        <v>1</v>
      </c>
      <c r="D28" s="18">
        <v>703</v>
      </c>
      <c r="E28" s="18"/>
      <c r="F28" s="18"/>
      <c r="G28" s="19">
        <f>SUM(G20:G27)</f>
        <v>0</v>
      </c>
      <c r="H28" s="19">
        <f>SUM(H20:H27)</f>
        <v>0</v>
      </c>
      <c r="I28" s="19">
        <f>SUM(I20:I27)</f>
        <v>0</v>
      </c>
      <c r="J28" s="18"/>
      <c r="K28" s="68">
        <f>SUM(K20:K27)</f>
        <v>0</v>
      </c>
    </row>
    <row r="29" spans="1:11" ht="18.75" customHeight="1" x14ac:dyDescent="0.25">
      <c r="A29" s="2" t="s">
        <v>108</v>
      </c>
      <c r="B29" s="15">
        <v>646</v>
      </c>
      <c r="C29" s="15">
        <v>1</v>
      </c>
      <c r="D29" s="15">
        <v>959</v>
      </c>
    </row>
    <row r="30" spans="1:11" ht="15" customHeight="1" x14ac:dyDescent="0.25">
      <c r="A30" s="15" t="s">
        <v>109</v>
      </c>
      <c r="B30" s="15">
        <v>646</v>
      </c>
      <c r="C30" s="15">
        <v>18</v>
      </c>
      <c r="D30" s="15">
        <v>23508444</v>
      </c>
    </row>
    <row r="31" spans="1:11" ht="15" customHeight="1" x14ac:dyDescent="0.25">
      <c r="A31" s="15" t="s">
        <v>110</v>
      </c>
      <c r="B31" s="15">
        <v>646</v>
      </c>
      <c r="C31" s="15">
        <v>39</v>
      </c>
      <c r="D31" s="15">
        <v>57956495</v>
      </c>
    </row>
    <row r="32" spans="1:11" ht="15" customHeight="1" x14ac:dyDescent="0.25">
      <c r="A32" s="15" t="s">
        <v>111</v>
      </c>
      <c r="B32" s="15">
        <v>646</v>
      </c>
      <c r="C32" s="15">
        <v>1</v>
      </c>
      <c r="D32" s="15">
        <v>200000000</v>
      </c>
    </row>
    <row r="33" spans="1:4" ht="15" customHeight="1" x14ac:dyDescent="0.25">
      <c r="A33" s="15" t="s">
        <v>112</v>
      </c>
      <c r="B33" s="15">
        <v>840</v>
      </c>
      <c r="C33" s="15">
        <v>6</v>
      </c>
      <c r="D33" s="15">
        <v>495213</v>
      </c>
    </row>
    <row r="34" spans="1:4" ht="15" customHeight="1" x14ac:dyDescent="0.25">
      <c r="A34" s="15" t="s">
        <v>79</v>
      </c>
      <c r="B34" s="15">
        <v>840</v>
      </c>
      <c r="C34" s="15">
        <v>24</v>
      </c>
      <c r="D34" s="15">
        <v>4717273</v>
      </c>
    </row>
    <row r="35" spans="1:4" ht="15" customHeight="1" x14ac:dyDescent="0.25">
      <c r="A35" s="15" t="s">
        <v>113</v>
      </c>
      <c r="B35" s="15">
        <v>840</v>
      </c>
      <c r="C35" s="15">
        <v>191</v>
      </c>
      <c r="D35" s="15">
        <v>1195569258</v>
      </c>
    </row>
    <row r="36" spans="1:4" ht="15" customHeight="1" x14ac:dyDescent="0.25">
      <c r="A36" s="15" t="s">
        <v>114</v>
      </c>
      <c r="B36" s="15">
        <v>978</v>
      </c>
      <c r="C36" s="15">
        <v>1</v>
      </c>
      <c r="D36" s="15">
        <v>82473</v>
      </c>
    </row>
    <row r="37" spans="1:4" ht="15" customHeight="1" x14ac:dyDescent="0.25">
      <c r="A37" s="15" t="s">
        <v>115</v>
      </c>
      <c r="B37" s="15">
        <v>646</v>
      </c>
      <c r="C37" s="15">
        <v>8</v>
      </c>
      <c r="D37" s="15">
        <v>2147483647</v>
      </c>
    </row>
    <row r="38" spans="1:4" ht="15" customHeight="1" x14ac:dyDescent="0.25">
      <c r="A38" s="15" t="s">
        <v>116</v>
      </c>
      <c r="B38" s="15">
        <v>646</v>
      </c>
      <c r="C38" s="15">
        <v>77</v>
      </c>
      <c r="D38" s="15">
        <v>785100647</v>
      </c>
    </row>
    <row r="39" spans="1:4" ht="15" customHeight="1" x14ac:dyDescent="0.25">
      <c r="A39" s="15" t="s">
        <v>117</v>
      </c>
      <c r="B39" s="15">
        <v>646</v>
      </c>
      <c r="C39" s="15">
        <v>331</v>
      </c>
      <c r="D39" s="15">
        <v>1007814408</v>
      </c>
    </row>
    <row r="40" spans="1:4" ht="15" customHeight="1" x14ac:dyDescent="0.25">
      <c r="A40" s="15" t="s">
        <v>118</v>
      </c>
      <c r="B40" s="15">
        <v>978</v>
      </c>
      <c r="C40" s="15">
        <v>1</v>
      </c>
      <c r="D40" s="15">
        <v>74719</v>
      </c>
    </row>
    <row r="41" spans="1:4" ht="15" customHeight="1" x14ac:dyDescent="0.25">
      <c r="A41" s="15" t="s">
        <v>119</v>
      </c>
      <c r="B41" s="15">
        <v>646</v>
      </c>
      <c r="C41" s="15">
        <v>1</v>
      </c>
      <c r="D41" s="15">
        <v>23998</v>
      </c>
    </row>
    <row r="42" spans="1:4" ht="15" customHeight="1" x14ac:dyDescent="0.25">
      <c r="A42" s="15" t="s">
        <v>120</v>
      </c>
      <c r="B42" s="15">
        <v>646</v>
      </c>
      <c r="C42" s="15">
        <v>15</v>
      </c>
      <c r="D42" s="15">
        <v>580302929</v>
      </c>
    </row>
    <row r="43" spans="1:4" ht="15" customHeight="1" x14ac:dyDescent="0.25">
      <c r="A43" s="15" t="s">
        <v>121</v>
      </c>
      <c r="B43" s="15">
        <v>646</v>
      </c>
      <c r="C43" s="15">
        <v>15</v>
      </c>
      <c r="D43" s="15">
        <v>19235455</v>
      </c>
    </row>
    <row r="44" spans="1:4" ht="15" customHeight="1" x14ac:dyDescent="0.25">
      <c r="A44" s="15" t="s">
        <v>122</v>
      </c>
      <c r="B44" s="15">
        <v>646</v>
      </c>
      <c r="C44" s="15">
        <v>364</v>
      </c>
      <c r="D44" s="15">
        <v>1060969579</v>
      </c>
    </row>
    <row r="45" spans="1:4" ht="15" customHeight="1" x14ac:dyDescent="0.25">
      <c r="A45" s="15" t="s">
        <v>123</v>
      </c>
      <c r="B45" s="15">
        <v>646</v>
      </c>
      <c r="C45" s="15">
        <v>27</v>
      </c>
      <c r="D45" s="15">
        <v>2147483647</v>
      </c>
    </row>
    <row r="46" spans="1:4" ht="15" customHeight="1" x14ac:dyDescent="0.25">
      <c r="A46" s="15" t="s">
        <v>124</v>
      </c>
      <c r="B46" s="15">
        <v>646</v>
      </c>
      <c r="C46" s="15">
        <v>1</v>
      </c>
      <c r="D46" s="15">
        <v>14000000</v>
      </c>
    </row>
    <row r="47" spans="1:4" ht="15" customHeight="1" x14ac:dyDescent="0.25">
      <c r="A47" s="15" t="s">
        <v>125</v>
      </c>
      <c r="B47" s="15">
        <v>646</v>
      </c>
      <c r="C47" s="15">
        <v>7</v>
      </c>
      <c r="D47" s="15">
        <v>164753944</v>
      </c>
    </row>
    <row r="48" spans="1:4" ht="15" customHeight="1" x14ac:dyDescent="0.25">
      <c r="A48" s="15" t="s">
        <v>126</v>
      </c>
      <c r="B48" s="15">
        <v>826</v>
      </c>
      <c r="C48" s="15">
        <v>1</v>
      </c>
      <c r="D48" s="15">
        <v>18394</v>
      </c>
    </row>
    <row r="49" spans="1:4" ht="15" customHeight="1" x14ac:dyDescent="0.25">
      <c r="A49" s="15" t="s">
        <v>105</v>
      </c>
      <c r="B49" s="15">
        <v>826</v>
      </c>
      <c r="C49" s="15">
        <v>2</v>
      </c>
      <c r="D49" s="15">
        <v>4999064</v>
      </c>
    </row>
    <row r="50" spans="1:4" ht="15" customHeight="1" x14ac:dyDescent="0.25">
      <c r="A50" s="15" t="s">
        <v>127</v>
      </c>
      <c r="B50" s="15">
        <v>840</v>
      </c>
      <c r="C50" s="15">
        <v>25</v>
      </c>
      <c r="D50" s="15">
        <v>37059101</v>
      </c>
    </row>
    <row r="51" spans="1:4" ht="15" customHeight="1" x14ac:dyDescent="0.25">
      <c r="A51" s="15" t="s">
        <v>91</v>
      </c>
      <c r="B51" s="15">
        <v>840</v>
      </c>
      <c r="C51" s="15">
        <v>1976</v>
      </c>
      <c r="D51" s="15">
        <v>2147483647</v>
      </c>
    </row>
    <row r="52" spans="1:4" ht="15" customHeight="1" x14ac:dyDescent="0.25">
      <c r="A52" s="15" t="s">
        <v>126</v>
      </c>
      <c r="B52" s="15">
        <v>840</v>
      </c>
      <c r="C52" s="15">
        <v>6</v>
      </c>
      <c r="D52" s="15">
        <v>62867231</v>
      </c>
    </row>
    <row r="53" spans="1:4" ht="15" customHeight="1" x14ac:dyDescent="0.25">
      <c r="A53" s="15" t="s">
        <v>128</v>
      </c>
      <c r="B53" s="15">
        <v>840</v>
      </c>
      <c r="C53" s="15">
        <v>1</v>
      </c>
      <c r="D53" s="15">
        <v>284728</v>
      </c>
    </row>
    <row r="54" spans="1:4" ht="15" customHeight="1" x14ac:dyDescent="0.25">
      <c r="A54" s="15" t="s">
        <v>121</v>
      </c>
      <c r="B54" s="15">
        <v>840</v>
      </c>
      <c r="C54" s="15">
        <v>1</v>
      </c>
      <c r="D54" s="15">
        <v>27823</v>
      </c>
    </row>
    <row r="55" spans="1:4" ht="15" customHeight="1" x14ac:dyDescent="0.25">
      <c r="A55" s="15" t="s">
        <v>129</v>
      </c>
      <c r="B55" s="15">
        <v>840</v>
      </c>
      <c r="C55" s="15">
        <v>1</v>
      </c>
      <c r="D55" s="15">
        <v>2097</v>
      </c>
    </row>
    <row r="56" spans="1:4" ht="15" customHeight="1" x14ac:dyDescent="0.25">
      <c r="A56" s="15" t="s">
        <v>101</v>
      </c>
      <c r="B56" s="15">
        <v>840</v>
      </c>
      <c r="C56" s="15">
        <v>1</v>
      </c>
      <c r="D56" s="15">
        <v>4385</v>
      </c>
    </row>
    <row r="57" spans="1:4" ht="15" customHeight="1" x14ac:dyDescent="0.25">
      <c r="A57" s="15" t="s">
        <v>114</v>
      </c>
      <c r="B57" s="15">
        <v>840</v>
      </c>
      <c r="C57" s="15">
        <v>4</v>
      </c>
      <c r="D57" s="15">
        <v>88253</v>
      </c>
    </row>
    <row r="58" spans="1:4" ht="15" customHeight="1" x14ac:dyDescent="0.25">
      <c r="A58" s="15" t="s">
        <v>130</v>
      </c>
      <c r="B58" s="15">
        <v>840</v>
      </c>
      <c r="C58" s="15">
        <v>1</v>
      </c>
      <c r="D58" s="15">
        <v>20852456</v>
      </c>
    </row>
    <row r="59" spans="1:4" ht="15" customHeight="1" x14ac:dyDescent="0.25">
      <c r="A59" s="15" t="s">
        <v>131</v>
      </c>
      <c r="B59" s="15">
        <v>840</v>
      </c>
      <c r="C59" s="15">
        <v>2</v>
      </c>
      <c r="D59" s="15">
        <v>724621</v>
      </c>
    </row>
    <row r="60" spans="1:4" ht="15" customHeight="1" x14ac:dyDescent="0.25">
      <c r="A60" s="15" t="s">
        <v>127</v>
      </c>
      <c r="B60" s="15">
        <v>978</v>
      </c>
      <c r="C60" s="15">
        <v>7</v>
      </c>
      <c r="D60" s="15">
        <v>1030510</v>
      </c>
    </row>
    <row r="61" spans="1:4" ht="15" customHeight="1" x14ac:dyDescent="0.25">
      <c r="A61" s="15" t="s">
        <v>126</v>
      </c>
      <c r="B61" s="15">
        <v>978</v>
      </c>
      <c r="C61" s="15">
        <v>1</v>
      </c>
      <c r="D61" s="15">
        <v>7397188</v>
      </c>
    </row>
    <row r="62" spans="1:4" ht="15" customHeight="1" x14ac:dyDescent="0.25">
      <c r="A62" s="15" t="s">
        <v>132</v>
      </c>
      <c r="B62" s="15">
        <v>978</v>
      </c>
      <c r="C62" s="15">
        <v>4</v>
      </c>
      <c r="D62" s="15">
        <v>8579451</v>
      </c>
    </row>
    <row r="63" spans="1:4" ht="15" customHeight="1" x14ac:dyDescent="0.25">
      <c r="A63" s="15" t="s">
        <v>133</v>
      </c>
      <c r="B63" s="15">
        <v>840</v>
      </c>
      <c r="C63" s="15">
        <v>2</v>
      </c>
      <c r="D63" s="15">
        <v>144973807</v>
      </c>
    </row>
    <row r="64" spans="1:4" ht="15" customHeight="1" x14ac:dyDescent="0.25">
      <c r="A64" s="15" t="s">
        <v>134</v>
      </c>
      <c r="B64" s="15">
        <v>978</v>
      </c>
      <c r="C64" s="15">
        <v>3</v>
      </c>
      <c r="D64" s="15">
        <v>102786</v>
      </c>
    </row>
    <row r="65" spans="1:4" ht="15" customHeight="1" x14ac:dyDescent="0.25">
      <c r="A65" s="15" t="s">
        <v>135</v>
      </c>
      <c r="B65" s="15">
        <v>646</v>
      </c>
      <c r="C65" s="15">
        <v>3</v>
      </c>
      <c r="D65" s="15">
        <v>9896</v>
      </c>
    </row>
    <row r="66" spans="1:4" ht="15" customHeight="1" x14ac:dyDescent="0.25">
      <c r="A66" s="15" t="s">
        <v>127</v>
      </c>
      <c r="B66" s="15">
        <v>646</v>
      </c>
      <c r="C66" s="15">
        <v>15429</v>
      </c>
      <c r="D66" s="15">
        <v>2147483647</v>
      </c>
    </row>
    <row r="67" spans="1:4" ht="15" customHeight="1" x14ac:dyDescent="0.25">
      <c r="A67" s="15" t="s">
        <v>136</v>
      </c>
      <c r="B67" s="15">
        <v>646</v>
      </c>
      <c r="C67" s="15">
        <v>1</v>
      </c>
      <c r="D67" s="15">
        <v>731</v>
      </c>
    </row>
    <row r="68" spans="1:4" ht="15" customHeight="1" x14ac:dyDescent="0.25">
      <c r="A68" s="15" t="s">
        <v>137</v>
      </c>
      <c r="B68" s="15">
        <v>646</v>
      </c>
      <c r="C68" s="15">
        <v>207</v>
      </c>
      <c r="D68" s="15">
        <v>160453507</v>
      </c>
    </row>
    <row r="69" spans="1:4" ht="15" customHeight="1" x14ac:dyDescent="0.25">
      <c r="A69" s="15" t="s">
        <v>126</v>
      </c>
      <c r="B69" s="15">
        <v>646</v>
      </c>
      <c r="C69" s="15">
        <v>4060</v>
      </c>
      <c r="D69" s="15">
        <v>2147483647</v>
      </c>
    </row>
    <row r="70" spans="1:4" ht="15" customHeight="1" x14ac:dyDescent="0.25">
      <c r="A70" s="15" t="s">
        <v>128</v>
      </c>
      <c r="B70" s="15">
        <v>646</v>
      </c>
      <c r="C70" s="15">
        <v>120</v>
      </c>
      <c r="D70" s="15">
        <v>558957119</v>
      </c>
    </row>
    <row r="71" spans="1:4" ht="15" customHeight="1" x14ac:dyDescent="0.25">
      <c r="A71" s="15" t="s">
        <v>138</v>
      </c>
      <c r="B71" s="15">
        <v>646</v>
      </c>
      <c r="C71" s="15">
        <v>48</v>
      </c>
      <c r="D71" s="15">
        <v>37705168</v>
      </c>
    </row>
    <row r="72" spans="1:4" ht="15" customHeight="1" x14ac:dyDescent="0.25">
      <c r="A72" s="15" t="s">
        <v>139</v>
      </c>
      <c r="B72" s="15">
        <v>646</v>
      </c>
      <c r="C72" s="15">
        <v>120</v>
      </c>
      <c r="D72" s="15">
        <v>7515938</v>
      </c>
    </row>
    <row r="73" spans="1:4" ht="15" customHeight="1" x14ac:dyDescent="0.25">
      <c r="A73" s="15" t="s">
        <v>140</v>
      </c>
      <c r="B73" s="15">
        <v>646</v>
      </c>
      <c r="C73" s="15">
        <v>3</v>
      </c>
      <c r="D73" s="15">
        <v>1276</v>
      </c>
    </row>
    <row r="74" spans="1:4" ht="15" customHeight="1" x14ac:dyDescent="0.25">
      <c r="A74" s="15" t="s">
        <v>141</v>
      </c>
      <c r="B74" s="15">
        <v>646</v>
      </c>
      <c r="C74" s="15">
        <v>3</v>
      </c>
      <c r="D74" s="15">
        <v>3174</v>
      </c>
    </row>
    <row r="75" spans="1:4" ht="15" customHeight="1" x14ac:dyDescent="0.25">
      <c r="A75" s="15" t="s">
        <v>129</v>
      </c>
      <c r="B75" s="15">
        <v>646</v>
      </c>
      <c r="C75" s="15">
        <v>5</v>
      </c>
      <c r="D75" s="15">
        <v>35084</v>
      </c>
    </row>
    <row r="76" spans="1:4" ht="15" customHeight="1" x14ac:dyDescent="0.25">
      <c r="A76" s="15" t="s">
        <v>142</v>
      </c>
      <c r="B76" s="15">
        <v>646</v>
      </c>
      <c r="C76" s="15">
        <v>878</v>
      </c>
      <c r="D76" s="15">
        <v>345220160</v>
      </c>
    </row>
    <row r="77" spans="1:4" ht="15" customHeight="1" x14ac:dyDescent="0.25">
      <c r="A77" s="15" t="s">
        <v>106</v>
      </c>
      <c r="B77" s="15">
        <v>646</v>
      </c>
      <c r="C77" s="15">
        <v>6</v>
      </c>
      <c r="D77" s="15">
        <v>460150000</v>
      </c>
    </row>
    <row r="78" spans="1:4" ht="15" customHeight="1" x14ac:dyDescent="0.25">
      <c r="A78" s="15" t="s">
        <v>143</v>
      </c>
      <c r="B78" s="15">
        <v>646</v>
      </c>
      <c r="C78" s="15">
        <v>1</v>
      </c>
      <c r="D78" s="15">
        <v>1500000000</v>
      </c>
    </row>
    <row r="79" spans="1:4" ht="15" customHeight="1" x14ac:dyDescent="0.25">
      <c r="A79" s="15" t="s">
        <v>144</v>
      </c>
      <c r="B79" s="15">
        <v>646</v>
      </c>
      <c r="C79" s="15">
        <v>2</v>
      </c>
      <c r="D79" s="15">
        <v>350000000</v>
      </c>
    </row>
    <row r="80" spans="1:4" ht="15" customHeight="1" x14ac:dyDescent="0.25">
      <c r="A80" s="15" t="s">
        <v>145</v>
      </c>
      <c r="B80" s="15">
        <v>646</v>
      </c>
      <c r="C80" s="15">
        <v>50</v>
      </c>
      <c r="D80" s="15">
        <v>2147483647</v>
      </c>
    </row>
    <row r="81" spans="1:4" ht="15" customHeight="1" x14ac:dyDescent="0.25">
      <c r="A81" s="15" t="s">
        <v>146</v>
      </c>
      <c r="B81" s="15">
        <v>840</v>
      </c>
      <c r="C81" s="15">
        <v>1</v>
      </c>
      <c r="D81" s="15">
        <v>1365</v>
      </c>
    </row>
    <row r="82" spans="1:4" ht="15" customHeight="1" x14ac:dyDescent="0.25">
      <c r="A82" s="15" t="s">
        <v>91</v>
      </c>
      <c r="B82" s="15">
        <v>978</v>
      </c>
      <c r="C82" s="15">
        <v>428</v>
      </c>
      <c r="D82" s="15">
        <v>1002888671</v>
      </c>
    </row>
    <row r="83" spans="1:4" ht="15" customHeight="1" x14ac:dyDescent="0.25">
      <c r="A83" s="15" t="s">
        <v>147</v>
      </c>
      <c r="B83" s="15">
        <v>978</v>
      </c>
      <c r="C83" s="15">
        <v>3</v>
      </c>
      <c r="D83" s="15">
        <v>14156114</v>
      </c>
    </row>
    <row r="84" spans="1:4" ht="15" customHeight="1" x14ac:dyDescent="0.25">
      <c r="A84" s="15" t="s">
        <v>146</v>
      </c>
      <c r="B84" s="15">
        <v>978</v>
      </c>
      <c r="C84" s="15">
        <v>3</v>
      </c>
      <c r="D84" s="15">
        <v>5377860</v>
      </c>
    </row>
    <row r="85" spans="1:4" ht="15" customHeight="1" x14ac:dyDescent="0.25">
      <c r="A85" s="15" t="s">
        <v>148</v>
      </c>
      <c r="B85" s="15">
        <v>978</v>
      </c>
      <c r="C85" s="15">
        <v>1</v>
      </c>
      <c r="D85" s="15">
        <v>1348</v>
      </c>
    </row>
    <row r="86" spans="1:4" ht="15" customHeight="1" x14ac:dyDescent="0.25">
      <c r="A86" s="15" t="s">
        <v>84</v>
      </c>
      <c r="B86" s="15">
        <v>978</v>
      </c>
      <c r="C86" s="15">
        <v>26</v>
      </c>
      <c r="D86" s="15">
        <v>86685</v>
      </c>
    </row>
    <row r="87" spans="1:4" ht="15" customHeight="1" x14ac:dyDescent="0.25">
      <c r="A87" s="15" t="s">
        <v>145</v>
      </c>
      <c r="B87" s="15">
        <v>978</v>
      </c>
      <c r="C87" s="15">
        <v>1</v>
      </c>
      <c r="D87" s="15">
        <v>4553928</v>
      </c>
    </row>
    <row r="88" spans="1:4" ht="15" customHeight="1" x14ac:dyDescent="0.25">
      <c r="A88" s="15" t="s">
        <v>149</v>
      </c>
      <c r="B88" s="15">
        <v>646</v>
      </c>
      <c r="C88" s="15">
        <v>1</v>
      </c>
      <c r="D88" s="15">
        <v>798576</v>
      </c>
    </row>
    <row r="89" spans="1:4" ht="15" customHeight="1" x14ac:dyDescent="0.25">
      <c r="A89" s="15" t="s">
        <v>150</v>
      </c>
      <c r="B89" s="15">
        <v>646</v>
      </c>
      <c r="C89" s="15">
        <v>6</v>
      </c>
      <c r="D89" s="15">
        <v>15290000</v>
      </c>
    </row>
    <row r="90" spans="1:4" ht="15" customHeight="1" x14ac:dyDescent="0.25">
      <c r="A90" s="15" t="s">
        <v>151</v>
      </c>
      <c r="B90" s="15">
        <v>840</v>
      </c>
      <c r="C90" s="15">
        <v>1</v>
      </c>
      <c r="D90" s="15">
        <v>1248041</v>
      </c>
    </row>
    <row r="91" spans="1:4" ht="15" customHeight="1" x14ac:dyDescent="0.25">
      <c r="A91" s="15" t="s">
        <v>152</v>
      </c>
      <c r="B91" s="15">
        <v>840</v>
      </c>
      <c r="C91" s="15">
        <v>1</v>
      </c>
      <c r="D91" s="15">
        <v>257929</v>
      </c>
    </row>
    <row r="92" spans="1:4" ht="15" customHeight="1" x14ac:dyDescent="0.25">
      <c r="A92" s="15" t="s">
        <v>153</v>
      </c>
      <c r="B92" s="15">
        <v>646</v>
      </c>
      <c r="C92" s="15">
        <v>1</v>
      </c>
      <c r="D92" s="15">
        <v>140757</v>
      </c>
    </row>
    <row r="93" spans="1:4" ht="15" customHeight="1" x14ac:dyDescent="0.25">
      <c r="A93" s="15" t="s">
        <v>154</v>
      </c>
      <c r="B93" s="15">
        <v>646</v>
      </c>
      <c r="C93" s="15">
        <v>4</v>
      </c>
      <c r="D93" s="15">
        <v>118197</v>
      </c>
    </row>
    <row r="94" spans="1:4" ht="15" customHeight="1" x14ac:dyDescent="0.25">
      <c r="A94" s="15" t="s">
        <v>155</v>
      </c>
      <c r="B94" s="15">
        <v>646</v>
      </c>
      <c r="C94" s="15">
        <v>4</v>
      </c>
      <c r="D94" s="15">
        <v>114920</v>
      </c>
    </row>
    <row r="95" spans="1:4" ht="15" customHeight="1" x14ac:dyDescent="0.25">
      <c r="A95" s="15" t="s">
        <v>156</v>
      </c>
      <c r="B95" s="15">
        <v>646</v>
      </c>
      <c r="C95" s="15">
        <v>9</v>
      </c>
      <c r="D95" s="15">
        <v>50934288</v>
      </c>
    </row>
    <row r="96" spans="1:4" ht="15" customHeight="1" x14ac:dyDescent="0.25">
      <c r="A96" s="15" t="s">
        <v>157</v>
      </c>
      <c r="B96" s="15">
        <v>646</v>
      </c>
      <c r="C96" s="15">
        <v>21</v>
      </c>
      <c r="D96" s="15">
        <v>65794574</v>
      </c>
    </row>
    <row r="97" spans="1:4" ht="15" customHeight="1" x14ac:dyDescent="0.25">
      <c r="A97" s="15" t="s">
        <v>158</v>
      </c>
      <c r="B97" s="15">
        <v>646</v>
      </c>
      <c r="C97" s="15">
        <v>2</v>
      </c>
      <c r="D97" s="15">
        <v>14613197</v>
      </c>
    </row>
    <row r="98" spans="1:4" ht="15" customHeight="1" x14ac:dyDescent="0.25">
      <c r="A98" s="15" t="s">
        <v>159</v>
      </c>
      <c r="B98" s="15">
        <v>646</v>
      </c>
      <c r="C98" s="15">
        <v>6</v>
      </c>
      <c r="D98" s="15">
        <v>713228</v>
      </c>
    </row>
    <row r="99" spans="1:4" ht="15" customHeight="1" x14ac:dyDescent="0.25">
      <c r="A99" s="15" t="s">
        <v>160</v>
      </c>
      <c r="B99" s="15">
        <v>646</v>
      </c>
      <c r="C99" s="15">
        <v>10</v>
      </c>
      <c r="D99" s="15">
        <v>1984002941</v>
      </c>
    </row>
    <row r="100" spans="1:4" ht="15" customHeight="1" x14ac:dyDescent="0.25">
      <c r="A100" s="15" t="s">
        <v>161</v>
      </c>
      <c r="B100" s="15">
        <v>646</v>
      </c>
      <c r="C100" s="15">
        <v>1</v>
      </c>
      <c r="D100" s="15">
        <v>6274729</v>
      </c>
    </row>
    <row r="101" spans="1:4" ht="15" customHeight="1" x14ac:dyDescent="0.25">
      <c r="A101" s="15" t="s">
        <v>162</v>
      </c>
      <c r="B101" s="15">
        <v>646</v>
      </c>
      <c r="C101" s="15">
        <v>1</v>
      </c>
      <c r="D101" s="15">
        <v>2147483647</v>
      </c>
    </row>
    <row r="102" spans="1:4" ht="15" customHeight="1" x14ac:dyDescent="0.25">
      <c r="A102" s="15" t="s">
        <v>163</v>
      </c>
      <c r="B102" s="15">
        <v>646</v>
      </c>
      <c r="C102" s="15">
        <v>3</v>
      </c>
      <c r="D102" s="15">
        <v>55000000</v>
      </c>
    </row>
    <row r="103" spans="1:4" ht="15" customHeight="1" x14ac:dyDescent="0.25">
      <c r="A103" s="15" t="s">
        <v>164</v>
      </c>
      <c r="B103" s="15">
        <v>646</v>
      </c>
      <c r="C103" s="15">
        <v>1</v>
      </c>
      <c r="D103" s="15">
        <v>5000000</v>
      </c>
    </row>
    <row r="104" spans="1:4" ht="15" customHeight="1" x14ac:dyDescent="0.25">
      <c r="A104" s="15" t="s">
        <v>165</v>
      </c>
      <c r="B104" s="15">
        <v>840</v>
      </c>
      <c r="C104" s="15">
        <v>1</v>
      </c>
      <c r="D104" s="15">
        <v>3004</v>
      </c>
    </row>
    <row r="105" spans="1:4" ht="15" customHeight="1" x14ac:dyDescent="0.25">
      <c r="A105" s="15" t="s">
        <v>147</v>
      </c>
      <c r="B105" s="15">
        <v>840</v>
      </c>
      <c r="C105" s="15">
        <v>5</v>
      </c>
      <c r="D105" s="15">
        <v>33556109</v>
      </c>
    </row>
    <row r="106" spans="1:4" ht="15" customHeight="1" x14ac:dyDescent="0.25">
      <c r="A106" s="15" t="s">
        <v>166</v>
      </c>
      <c r="B106" s="15">
        <v>840</v>
      </c>
      <c r="C106" s="15">
        <v>3</v>
      </c>
      <c r="D106" s="15">
        <v>29102149</v>
      </c>
    </row>
    <row r="107" spans="1:4" ht="15" customHeight="1" x14ac:dyDescent="0.25">
      <c r="A107" s="15" t="s">
        <v>93</v>
      </c>
      <c r="B107" s="15">
        <v>840</v>
      </c>
      <c r="C107" s="15">
        <v>23</v>
      </c>
      <c r="D107" s="15">
        <v>181693260</v>
      </c>
    </row>
    <row r="108" spans="1:4" ht="15" customHeight="1" x14ac:dyDescent="0.25">
      <c r="A108" s="15" t="s">
        <v>79</v>
      </c>
      <c r="B108" s="15">
        <v>978</v>
      </c>
      <c r="C108" s="15">
        <v>14</v>
      </c>
      <c r="D108" s="15">
        <v>7938345</v>
      </c>
    </row>
    <row r="109" spans="1:4" ht="15" customHeight="1" x14ac:dyDescent="0.25">
      <c r="A109" s="15" t="s">
        <v>93</v>
      </c>
      <c r="B109" s="15">
        <v>978</v>
      </c>
      <c r="C109" s="15">
        <v>15</v>
      </c>
      <c r="D109" s="15">
        <v>112016645</v>
      </c>
    </row>
    <row r="110" spans="1:4" ht="15" customHeight="1" x14ac:dyDescent="0.25">
      <c r="A110" s="15" t="s">
        <v>131</v>
      </c>
      <c r="B110" s="15">
        <v>978</v>
      </c>
      <c r="C110" s="15">
        <v>1</v>
      </c>
      <c r="D110" s="15">
        <v>1182</v>
      </c>
    </row>
    <row r="111" spans="1:4" ht="15" customHeight="1" x14ac:dyDescent="0.25">
      <c r="A111" s="15" t="s">
        <v>85</v>
      </c>
      <c r="B111" s="15">
        <v>646</v>
      </c>
      <c r="C111" s="15">
        <v>26</v>
      </c>
      <c r="D111" s="15">
        <v>113152187</v>
      </c>
    </row>
    <row r="112" spans="1:4" ht="15" customHeight="1" x14ac:dyDescent="0.25">
      <c r="A112" s="15" t="s">
        <v>167</v>
      </c>
      <c r="B112" s="15">
        <v>646</v>
      </c>
      <c r="C112" s="15">
        <v>1</v>
      </c>
      <c r="D112" s="15">
        <v>222225305</v>
      </c>
    </row>
    <row r="113" spans="1:4" ht="15" customHeight="1" x14ac:dyDescent="0.25">
      <c r="A113" s="15" t="s">
        <v>168</v>
      </c>
      <c r="B113" s="15">
        <v>646</v>
      </c>
      <c r="C113" s="15">
        <v>4</v>
      </c>
      <c r="D113" s="15">
        <v>263000000</v>
      </c>
    </row>
    <row r="114" spans="1:4" ht="15" customHeight="1" x14ac:dyDescent="0.25">
      <c r="A114" s="15" t="s">
        <v>152</v>
      </c>
      <c r="B114" s="15">
        <v>646</v>
      </c>
      <c r="C114" s="15">
        <v>1</v>
      </c>
      <c r="D114" s="15">
        <v>9750000</v>
      </c>
    </row>
    <row r="115" spans="1:4" ht="15" customHeight="1" x14ac:dyDescent="0.25">
      <c r="A115" s="15" t="s">
        <v>118</v>
      </c>
      <c r="B115" s="15">
        <v>840</v>
      </c>
      <c r="C115" s="15">
        <v>12</v>
      </c>
      <c r="D115" s="15">
        <v>887590</v>
      </c>
    </row>
    <row r="116" spans="1:4" ht="15" customHeight="1" x14ac:dyDescent="0.25">
      <c r="A116" s="15" t="s">
        <v>169</v>
      </c>
      <c r="B116" s="15">
        <v>646</v>
      </c>
      <c r="C116" s="15">
        <v>3</v>
      </c>
      <c r="D116" s="15">
        <v>917297</v>
      </c>
    </row>
    <row r="117" spans="1:4" ht="15" customHeight="1" x14ac:dyDescent="0.25">
      <c r="A117" s="15" t="s">
        <v>170</v>
      </c>
      <c r="B117" s="15">
        <v>646</v>
      </c>
      <c r="C117" s="15">
        <v>1</v>
      </c>
      <c r="D117" s="15">
        <v>53411</v>
      </c>
    </row>
    <row r="118" spans="1:4" ht="15" customHeight="1" x14ac:dyDescent="0.25">
      <c r="A118" s="15" t="s">
        <v>171</v>
      </c>
      <c r="B118" s="15">
        <v>646</v>
      </c>
      <c r="C118" s="15">
        <v>2</v>
      </c>
      <c r="D118" s="15">
        <v>62170</v>
      </c>
    </row>
    <row r="119" spans="1:4" ht="15" customHeight="1" x14ac:dyDescent="0.25">
      <c r="A119" s="15" t="s">
        <v>165</v>
      </c>
      <c r="B119" s="15">
        <v>646</v>
      </c>
      <c r="C119" s="15">
        <v>2</v>
      </c>
      <c r="D119" s="15">
        <v>1053573</v>
      </c>
    </row>
    <row r="120" spans="1:4" ht="15" customHeight="1" x14ac:dyDescent="0.25">
      <c r="A120" s="15" t="s">
        <v>172</v>
      </c>
      <c r="B120" s="15">
        <v>646</v>
      </c>
      <c r="C120" s="15">
        <v>93</v>
      </c>
      <c r="D120" s="15">
        <v>1277503582</v>
      </c>
    </row>
    <row r="121" spans="1:4" ht="15" customHeight="1" x14ac:dyDescent="0.25">
      <c r="A121" s="15" t="s">
        <v>173</v>
      </c>
      <c r="B121" s="15">
        <v>646</v>
      </c>
      <c r="C121" s="15">
        <v>1</v>
      </c>
      <c r="D121" s="15">
        <v>6093</v>
      </c>
    </row>
    <row r="122" spans="1:4" ht="15" customHeight="1" x14ac:dyDescent="0.25">
      <c r="A122" s="15" t="s">
        <v>174</v>
      </c>
      <c r="B122" s="15">
        <v>646</v>
      </c>
      <c r="C122" s="15">
        <v>2</v>
      </c>
      <c r="D122" s="15">
        <v>31836</v>
      </c>
    </row>
    <row r="123" spans="1:4" ht="15" customHeight="1" x14ac:dyDescent="0.25">
      <c r="A123" s="15" t="s">
        <v>175</v>
      </c>
      <c r="B123" s="15">
        <v>646</v>
      </c>
      <c r="C123" s="15">
        <v>1</v>
      </c>
      <c r="D123" s="15">
        <v>7000000</v>
      </c>
    </row>
    <row r="124" spans="1:4" ht="15" customHeight="1" x14ac:dyDescent="0.25">
      <c r="A124" s="15" t="s">
        <v>176</v>
      </c>
      <c r="B124" s="15">
        <v>646</v>
      </c>
      <c r="C124" s="15">
        <v>1</v>
      </c>
      <c r="D124" s="15">
        <v>120000000</v>
      </c>
    </row>
    <row r="125" spans="1:4" ht="15" customHeight="1" x14ac:dyDescent="0.25">
      <c r="A125" s="15" t="s">
        <v>177</v>
      </c>
      <c r="B125" s="15">
        <v>646</v>
      </c>
      <c r="C125" s="15">
        <v>2</v>
      </c>
      <c r="D125" s="15">
        <v>7000000</v>
      </c>
    </row>
    <row r="126" spans="1:4" ht="15" customHeight="1" x14ac:dyDescent="0.25">
      <c r="A126" s="15" t="s">
        <v>178</v>
      </c>
      <c r="B126" s="15">
        <v>646</v>
      </c>
      <c r="C126" s="15">
        <v>1</v>
      </c>
      <c r="D126" s="15">
        <v>120000000</v>
      </c>
    </row>
    <row r="127" spans="1:4" ht="15" customHeight="1" x14ac:dyDescent="0.25">
      <c r="A127" s="15" t="s">
        <v>137</v>
      </c>
      <c r="B127" s="15">
        <v>840</v>
      </c>
      <c r="C127" s="15">
        <v>1</v>
      </c>
      <c r="D127" s="15">
        <v>1916284</v>
      </c>
    </row>
    <row r="128" spans="1:4" ht="15" customHeight="1" x14ac:dyDescent="0.25">
      <c r="A128" s="15" t="s">
        <v>132</v>
      </c>
      <c r="B128" s="15">
        <v>840</v>
      </c>
      <c r="C128" s="15">
        <v>15</v>
      </c>
      <c r="D128" s="15">
        <v>92976315</v>
      </c>
    </row>
    <row r="129" spans="1:4" ht="15" customHeight="1" x14ac:dyDescent="0.25">
      <c r="A129" s="15" t="s">
        <v>179</v>
      </c>
      <c r="B129" s="15">
        <v>840</v>
      </c>
      <c r="C129" s="15">
        <v>1</v>
      </c>
      <c r="D129" s="15">
        <v>7904261</v>
      </c>
    </row>
    <row r="130" spans="1:4" ht="15" customHeight="1" x14ac:dyDescent="0.25">
      <c r="A130" s="15" t="s">
        <v>145</v>
      </c>
      <c r="B130" s="15">
        <v>840</v>
      </c>
      <c r="C130" s="15">
        <v>3</v>
      </c>
      <c r="D130" s="15">
        <v>69287920</v>
      </c>
    </row>
    <row r="131" spans="1:4" ht="15" customHeight="1" x14ac:dyDescent="0.25">
      <c r="A131" s="15" t="s">
        <v>105</v>
      </c>
      <c r="B131" s="15">
        <v>978</v>
      </c>
      <c r="C131" s="15">
        <v>116</v>
      </c>
      <c r="D131" s="15">
        <v>374442662</v>
      </c>
    </row>
    <row r="132" spans="1:4" ht="15" customHeight="1" x14ac:dyDescent="0.25">
      <c r="A132" s="15" t="s">
        <v>166</v>
      </c>
      <c r="B132" s="15">
        <v>978</v>
      </c>
      <c r="C132" s="15">
        <v>1</v>
      </c>
      <c r="D132" s="15">
        <v>10993441</v>
      </c>
    </row>
    <row r="133" spans="1:4" ht="15" customHeight="1" x14ac:dyDescent="0.25">
      <c r="A133" s="15" t="s">
        <v>180</v>
      </c>
      <c r="B133" s="15">
        <v>646</v>
      </c>
      <c r="C133" s="15">
        <v>174</v>
      </c>
      <c r="D133" s="15">
        <v>685571234</v>
      </c>
    </row>
    <row r="134" spans="1:4" ht="15" customHeight="1" x14ac:dyDescent="0.25">
      <c r="A134" s="15" t="s">
        <v>133</v>
      </c>
      <c r="B134" s="15">
        <v>978</v>
      </c>
      <c r="C134" s="15">
        <v>2</v>
      </c>
      <c r="D134" s="15">
        <v>1059661</v>
      </c>
    </row>
    <row r="135" spans="1:4" ht="15" customHeight="1" x14ac:dyDescent="0.25">
      <c r="A135" s="15" t="s">
        <v>134</v>
      </c>
      <c r="B135" s="15">
        <v>840</v>
      </c>
      <c r="C135" s="15">
        <v>6</v>
      </c>
      <c r="D135" s="15">
        <v>3148849</v>
      </c>
    </row>
    <row r="136" spans="1:4" ht="15" customHeight="1" x14ac:dyDescent="0.25">
      <c r="A136" s="15" t="s">
        <v>112</v>
      </c>
      <c r="B136" s="15">
        <v>646</v>
      </c>
      <c r="C136" s="15">
        <v>3199</v>
      </c>
      <c r="D136" s="15">
        <v>392353572</v>
      </c>
    </row>
    <row r="137" spans="1:4" ht="15" customHeight="1" x14ac:dyDescent="0.25">
      <c r="A137" s="15" t="s">
        <v>181</v>
      </c>
      <c r="B137" s="15">
        <v>646</v>
      </c>
      <c r="C137" s="15">
        <v>36</v>
      </c>
      <c r="D137" s="15">
        <v>10101831</v>
      </c>
    </row>
    <row r="138" spans="1:4" ht="15" customHeight="1" x14ac:dyDescent="0.25">
      <c r="A138" s="15" t="s">
        <v>182</v>
      </c>
      <c r="B138" s="15">
        <v>646</v>
      </c>
      <c r="C138" s="15">
        <v>1</v>
      </c>
      <c r="D138" s="15">
        <v>498</v>
      </c>
    </row>
    <row r="139" spans="1:4" ht="15" customHeight="1" x14ac:dyDescent="0.25">
      <c r="A139" s="15" t="s">
        <v>114</v>
      </c>
      <c r="B139" s="15">
        <v>646</v>
      </c>
      <c r="C139" s="15">
        <v>17</v>
      </c>
      <c r="D139" s="15">
        <v>252465</v>
      </c>
    </row>
    <row r="140" spans="1:4" ht="15" customHeight="1" x14ac:dyDescent="0.25">
      <c r="A140" s="15" t="s">
        <v>183</v>
      </c>
      <c r="B140" s="15">
        <v>646</v>
      </c>
      <c r="C140" s="15">
        <v>29</v>
      </c>
      <c r="D140" s="15">
        <v>239388112</v>
      </c>
    </row>
    <row r="141" spans="1:4" ht="15" customHeight="1" x14ac:dyDescent="0.25">
      <c r="A141" s="15" t="s">
        <v>184</v>
      </c>
      <c r="B141" s="15">
        <v>646</v>
      </c>
      <c r="C141" s="15">
        <v>921</v>
      </c>
      <c r="D141" s="15">
        <v>482356417</v>
      </c>
    </row>
    <row r="142" spans="1:4" ht="15" customHeight="1" x14ac:dyDescent="0.25">
      <c r="A142" s="15" t="s">
        <v>185</v>
      </c>
      <c r="B142" s="15">
        <v>646</v>
      </c>
      <c r="C142" s="15">
        <v>11</v>
      </c>
      <c r="D142" s="15">
        <v>207225889</v>
      </c>
    </row>
    <row r="143" spans="1:4" ht="15" customHeight="1" x14ac:dyDescent="0.25">
      <c r="A143" s="15" t="s">
        <v>186</v>
      </c>
      <c r="B143" s="15">
        <v>646</v>
      </c>
      <c r="C143" s="15">
        <v>2</v>
      </c>
      <c r="D143" s="15">
        <v>24224969</v>
      </c>
    </row>
    <row r="144" spans="1:4" ht="15" customHeight="1" x14ac:dyDescent="0.25">
      <c r="A144" s="15" t="s">
        <v>179</v>
      </c>
      <c r="B144" s="15">
        <v>646</v>
      </c>
      <c r="C144" s="15">
        <v>42</v>
      </c>
      <c r="D144" s="15">
        <v>1827649000</v>
      </c>
    </row>
    <row r="145" spans="1:4" ht="15" customHeight="1" x14ac:dyDescent="0.25">
      <c r="A145" s="15" t="s">
        <v>131</v>
      </c>
      <c r="B145" s="15">
        <v>646</v>
      </c>
      <c r="C145" s="15">
        <v>48</v>
      </c>
      <c r="D145" s="15">
        <v>2147483647</v>
      </c>
    </row>
    <row r="146" spans="1:4" ht="15" customHeight="1" x14ac:dyDescent="0.25">
      <c r="A146" s="15" t="s">
        <v>91</v>
      </c>
      <c r="B146" s="15">
        <v>826</v>
      </c>
      <c r="C146" s="15">
        <v>5</v>
      </c>
      <c r="D146" s="15">
        <v>693908</v>
      </c>
    </row>
    <row r="147" spans="1:4" ht="15" customHeight="1" x14ac:dyDescent="0.25">
      <c r="A147" s="15" t="s">
        <v>113</v>
      </c>
      <c r="B147" s="15">
        <v>978</v>
      </c>
      <c r="C147" s="15">
        <v>18</v>
      </c>
      <c r="D147" s="15">
        <v>250381761</v>
      </c>
    </row>
    <row r="148" spans="1:4" ht="15" customHeight="1" x14ac:dyDescent="0.25">
      <c r="A148" s="15" t="s">
        <v>187</v>
      </c>
      <c r="B148" s="15">
        <v>646</v>
      </c>
      <c r="C148" s="15">
        <v>294</v>
      </c>
      <c r="D148" s="15">
        <v>24727987</v>
      </c>
    </row>
    <row r="149" spans="1:4" ht="15" customHeight="1" x14ac:dyDescent="0.25">
      <c r="A149" s="15" t="s">
        <v>188</v>
      </c>
      <c r="B149" s="15">
        <v>646</v>
      </c>
      <c r="C149" s="15">
        <v>133</v>
      </c>
      <c r="D149" s="15">
        <v>2147483647</v>
      </c>
    </row>
    <row r="150" spans="1:4" ht="15" customHeight="1" x14ac:dyDescent="0.25">
      <c r="A150" s="15" t="s">
        <v>189</v>
      </c>
      <c r="B150" s="15">
        <v>646</v>
      </c>
      <c r="C150" s="15">
        <v>265</v>
      </c>
      <c r="D150" s="15">
        <v>2147483647</v>
      </c>
    </row>
    <row r="151" spans="1:4" ht="15" customHeight="1" x14ac:dyDescent="0.25">
      <c r="A151" s="15" t="s">
        <v>151</v>
      </c>
      <c r="B151" s="15">
        <v>646</v>
      </c>
      <c r="C151" s="15">
        <v>15</v>
      </c>
      <c r="D151" s="15">
        <v>139002381</v>
      </c>
    </row>
    <row r="152" spans="1:4" ht="15" customHeight="1" x14ac:dyDescent="0.25">
      <c r="A152" s="15" t="s">
        <v>134</v>
      </c>
      <c r="B152" s="15">
        <v>646</v>
      </c>
      <c r="C152" s="15">
        <v>12</v>
      </c>
      <c r="D152" s="15">
        <v>-192175566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47"/>
  <sheetViews>
    <sheetView workbookViewId="0">
      <selection activeCell="C8" sqref="C8"/>
    </sheetView>
  </sheetViews>
  <sheetFormatPr defaultRowHeight="15" x14ac:dyDescent="0.25"/>
  <cols>
    <col min="1" max="1" width="14.42578125" style="85" customWidth="1"/>
    <col min="2" max="2" width="15.85546875" style="85" customWidth="1"/>
    <col min="3" max="3" width="19.42578125" style="85" customWidth="1"/>
    <col min="4" max="4" width="19.28515625" style="85" customWidth="1"/>
    <col min="5" max="5" width="9.140625" style="85" customWidth="1"/>
    <col min="7" max="7" width="11.42578125" customWidth="1"/>
    <col min="8" max="8" width="12.5703125" customWidth="1"/>
    <col min="9" max="9" width="16.7109375" customWidth="1"/>
    <col min="10" max="10" width="18.140625" customWidth="1"/>
    <col min="11" max="11" width="16.42578125" customWidth="1"/>
    <col min="15" max="15" width="51.5703125" customWidth="1"/>
    <col min="16" max="16" width="18.7109375" customWidth="1"/>
    <col min="17" max="17" width="17.42578125" customWidth="1"/>
    <col min="19" max="19" width="10.140625" customWidth="1"/>
    <col min="20" max="20" width="10.7109375" customWidth="1"/>
    <col min="21" max="21" width="19.28515625" customWidth="1"/>
    <col min="22" max="22" width="20.42578125" customWidth="1"/>
    <col min="23" max="23" width="13.85546875" customWidth="1"/>
    <col min="25" max="25" width="11.85546875" customWidth="1"/>
    <col min="26" max="26" width="12" customWidth="1"/>
    <col min="27" max="27" width="21.85546875" customWidth="1"/>
    <col min="28" max="28" width="17.5703125" customWidth="1"/>
    <col min="29" max="29" width="13.42578125" customWidth="1"/>
    <col min="31" max="31" width="11.85546875" customWidth="1"/>
    <col min="32" max="32" width="13.28515625" customWidth="1"/>
    <col min="33" max="33" width="40.140625" customWidth="1"/>
    <col min="34" max="34" width="17.42578125" customWidth="1"/>
    <col min="35" max="35" width="14.7109375" customWidth="1"/>
    <col min="37" max="37" width="13.5703125" customWidth="1"/>
    <col min="38" max="38" width="28.85546875" customWidth="1"/>
    <col min="40" max="40" width="16" customWidth="1"/>
    <col min="41" max="41" width="17.85546875" customWidth="1"/>
  </cols>
  <sheetData>
    <row r="1" spans="1:41" s="85" customFormat="1" x14ac:dyDescent="0.25">
      <c r="A1" s="122" t="s">
        <v>190</v>
      </c>
      <c r="B1" s="122"/>
      <c r="C1" s="122"/>
      <c r="D1" s="122"/>
      <c r="F1" s="122" t="s">
        <v>191</v>
      </c>
      <c r="G1" s="122"/>
      <c r="H1" s="122"/>
      <c r="I1" s="122"/>
      <c r="J1" s="122"/>
      <c r="K1" s="122"/>
      <c r="M1" s="122" t="s">
        <v>192</v>
      </c>
      <c r="N1" s="122"/>
      <c r="O1" s="122"/>
      <c r="P1" s="122"/>
      <c r="Q1" s="122"/>
      <c r="S1" s="122" t="s">
        <v>193</v>
      </c>
      <c r="T1" s="122"/>
      <c r="U1" s="122"/>
      <c r="V1" s="122"/>
      <c r="W1" s="122"/>
      <c r="Y1" s="122" t="s">
        <v>194</v>
      </c>
      <c r="Z1" s="122"/>
      <c r="AA1" s="122"/>
      <c r="AB1" s="122"/>
      <c r="AC1" s="122"/>
      <c r="AE1" s="122" t="s">
        <v>195</v>
      </c>
      <c r="AF1" s="122"/>
      <c r="AG1" s="122"/>
      <c r="AH1" s="122"/>
      <c r="AI1" s="122"/>
      <c r="AK1" s="122" t="s">
        <v>195</v>
      </c>
      <c r="AL1" s="122"/>
      <c r="AM1" s="122"/>
      <c r="AN1" s="122"/>
      <c r="AO1" s="122"/>
    </row>
    <row r="2" spans="1:41" x14ac:dyDescent="0.25">
      <c r="A2" s="86" t="s">
        <v>196</v>
      </c>
      <c r="B2" s="86" t="s">
        <v>197</v>
      </c>
      <c r="C2" s="86" t="s">
        <v>198</v>
      </c>
      <c r="D2" s="86" t="s">
        <v>199</v>
      </c>
      <c r="F2" s="86" t="s">
        <v>200</v>
      </c>
      <c r="G2" s="86" t="s">
        <v>197</v>
      </c>
      <c r="H2" s="86" t="s">
        <v>201</v>
      </c>
      <c r="I2" s="86" t="s">
        <v>202</v>
      </c>
      <c r="J2" s="86" t="s">
        <v>203</v>
      </c>
      <c r="K2" s="86" t="s">
        <v>204</v>
      </c>
      <c r="M2" s="86" t="s">
        <v>205</v>
      </c>
      <c r="N2" s="86" t="s">
        <v>197</v>
      </c>
      <c r="O2" s="86" t="s">
        <v>206</v>
      </c>
      <c r="P2" s="86" t="s">
        <v>204</v>
      </c>
      <c r="Q2" s="86" t="s">
        <v>203</v>
      </c>
      <c r="S2" s="86" t="s">
        <v>205</v>
      </c>
      <c r="T2" s="86" t="s">
        <v>197</v>
      </c>
      <c r="U2" s="86" t="s">
        <v>206</v>
      </c>
      <c r="V2" s="86" t="s">
        <v>204</v>
      </c>
      <c r="W2" s="86" t="s">
        <v>203</v>
      </c>
      <c r="Y2" s="86" t="s">
        <v>205</v>
      </c>
      <c r="Z2" s="86" t="s">
        <v>197</v>
      </c>
      <c r="AA2" s="86" t="s">
        <v>206</v>
      </c>
      <c r="AB2" s="86" t="s">
        <v>207</v>
      </c>
      <c r="AC2" s="86" t="s">
        <v>204</v>
      </c>
      <c r="AE2" s="86" t="s">
        <v>205</v>
      </c>
      <c r="AF2" s="86" t="s">
        <v>197</v>
      </c>
      <c r="AG2" s="86" t="s">
        <v>206</v>
      </c>
      <c r="AH2" s="86" t="s">
        <v>207</v>
      </c>
      <c r="AI2" s="86" t="s">
        <v>204</v>
      </c>
      <c r="AK2" s="86" t="s">
        <v>208</v>
      </c>
      <c r="AL2" s="86" t="s">
        <v>209</v>
      </c>
      <c r="AM2" s="86" t="s">
        <v>202</v>
      </c>
      <c r="AN2" s="86" t="s">
        <v>203</v>
      </c>
      <c r="AO2" s="86" t="s">
        <v>204</v>
      </c>
    </row>
    <row r="3" spans="1:41" x14ac:dyDescent="0.25">
      <c r="A3" s="85" t="s">
        <v>74</v>
      </c>
      <c r="B3" s="85">
        <v>646</v>
      </c>
      <c r="C3" s="85">
        <v>3</v>
      </c>
      <c r="D3" s="85">
        <v>23351022</v>
      </c>
      <c r="F3">
        <v>2</v>
      </c>
      <c r="G3">
        <v>840</v>
      </c>
      <c r="H3">
        <v>830</v>
      </c>
      <c r="I3">
        <v>582</v>
      </c>
      <c r="J3">
        <v>14906266.765799999</v>
      </c>
      <c r="K3">
        <v>2147483647</v>
      </c>
      <c r="M3" t="s">
        <v>210</v>
      </c>
      <c r="N3">
        <v>646</v>
      </c>
      <c r="O3" t="s">
        <v>211</v>
      </c>
      <c r="P3">
        <v>279817</v>
      </c>
      <c r="Q3">
        <v>279817</v>
      </c>
      <c r="S3" t="s">
        <v>212</v>
      </c>
      <c r="T3">
        <v>646</v>
      </c>
      <c r="U3" t="s">
        <v>213</v>
      </c>
      <c r="V3">
        <v>104885197</v>
      </c>
      <c r="W3">
        <v>104885197</v>
      </c>
      <c r="Y3" t="s">
        <v>214</v>
      </c>
      <c r="Z3">
        <v>646</v>
      </c>
      <c r="AA3" t="s">
        <v>215</v>
      </c>
      <c r="AB3" t="s">
        <v>216</v>
      </c>
      <c r="AC3">
        <v>4634445</v>
      </c>
      <c r="AE3" t="s">
        <v>217</v>
      </c>
      <c r="AF3">
        <v>646</v>
      </c>
      <c r="AG3" t="s">
        <v>218</v>
      </c>
      <c r="AH3" t="s">
        <v>219</v>
      </c>
      <c r="AI3">
        <v>36781012</v>
      </c>
      <c r="AK3" t="s">
        <v>220</v>
      </c>
      <c r="AL3" t="s">
        <v>221</v>
      </c>
      <c r="AM3">
        <v>28692</v>
      </c>
      <c r="AN3">
        <v>1130225378.1761999</v>
      </c>
      <c r="AO3">
        <v>1232410444</v>
      </c>
    </row>
    <row r="4" spans="1:41" x14ac:dyDescent="0.25">
      <c r="A4" s="85" t="s">
        <v>75</v>
      </c>
      <c r="B4" s="85">
        <v>646</v>
      </c>
      <c r="C4" s="85">
        <v>831</v>
      </c>
      <c r="D4" s="85">
        <v>873160038</v>
      </c>
      <c r="F4">
        <v>1</v>
      </c>
      <c r="G4">
        <v>978</v>
      </c>
      <c r="H4">
        <v>949</v>
      </c>
      <c r="I4">
        <v>451</v>
      </c>
      <c r="J4">
        <v>1003266.8553000001</v>
      </c>
      <c r="K4">
        <v>952751532</v>
      </c>
      <c r="M4" t="s">
        <v>222</v>
      </c>
      <c r="N4">
        <v>646</v>
      </c>
      <c r="O4" t="s">
        <v>223</v>
      </c>
      <c r="P4">
        <v>282604004</v>
      </c>
      <c r="Q4">
        <v>282604004</v>
      </c>
      <c r="S4" t="s">
        <v>222</v>
      </c>
      <c r="T4">
        <v>646</v>
      </c>
      <c r="U4" t="s">
        <v>223</v>
      </c>
      <c r="V4">
        <v>2147483647</v>
      </c>
      <c r="W4">
        <v>25345441477</v>
      </c>
      <c r="Y4" t="s">
        <v>224</v>
      </c>
      <c r="Z4">
        <v>646</v>
      </c>
      <c r="AA4" t="s">
        <v>225</v>
      </c>
      <c r="AB4" t="s">
        <v>226</v>
      </c>
      <c r="AC4">
        <v>15215121</v>
      </c>
      <c r="AE4" t="s">
        <v>217</v>
      </c>
      <c r="AF4">
        <v>840</v>
      </c>
      <c r="AG4" t="s">
        <v>218</v>
      </c>
      <c r="AH4" t="s">
        <v>227</v>
      </c>
      <c r="AI4">
        <v>4151</v>
      </c>
      <c r="AK4" t="s">
        <v>228</v>
      </c>
      <c r="AL4" t="s">
        <v>229</v>
      </c>
      <c r="AM4">
        <v>84</v>
      </c>
      <c r="AN4">
        <v>49515936.979999997</v>
      </c>
      <c r="AO4">
        <v>54726266</v>
      </c>
    </row>
    <row r="5" spans="1:41" x14ac:dyDescent="0.25">
      <c r="A5" s="85" t="s">
        <v>76</v>
      </c>
      <c r="B5" s="85">
        <v>646</v>
      </c>
      <c r="C5" s="85">
        <v>22</v>
      </c>
      <c r="D5" s="85">
        <v>4876929</v>
      </c>
      <c r="F5">
        <v>2</v>
      </c>
      <c r="G5">
        <v>646</v>
      </c>
      <c r="H5">
        <v>1</v>
      </c>
      <c r="I5">
        <v>5176</v>
      </c>
      <c r="J5">
        <v>114838992642.45</v>
      </c>
      <c r="K5">
        <v>2147483647</v>
      </c>
      <c r="M5" t="s">
        <v>230</v>
      </c>
      <c r="N5">
        <v>646</v>
      </c>
      <c r="O5" t="s">
        <v>231</v>
      </c>
      <c r="P5">
        <v>67745</v>
      </c>
      <c r="Q5">
        <v>67745</v>
      </c>
      <c r="S5" t="s">
        <v>232</v>
      </c>
      <c r="T5">
        <v>646</v>
      </c>
      <c r="U5" t="s">
        <v>233</v>
      </c>
      <c r="V5">
        <v>1500047760</v>
      </c>
      <c r="W5">
        <v>1500047760</v>
      </c>
      <c r="Y5" t="s">
        <v>234</v>
      </c>
      <c r="Z5">
        <v>646</v>
      </c>
      <c r="AA5" t="s">
        <v>235</v>
      </c>
      <c r="AB5" t="s">
        <v>236</v>
      </c>
      <c r="AC5">
        <v>2845604</v>
      </c>
      <c r="AE5" t="s">
        <v>217</v>
      </c>
      <c r="AF5">
        <v>840</v>
      </c>
      <c r="AG5" t="s">
        <v>218</v>
      </c>
      <c r="AH5" t="s">
        <v>237</v>
      </c>
      <c r="AI5">
        <v>87073658</v>
      </c>
      <c r="AK5" t="s">
        <v>228</v>
      </c>
      <c r="AL5" t="s">
        <v>221</v>
      </c>
      <c r="AM5">
        <v>3593</v>
      </c>
      <c r="AN5">
        <v>222149115.61140001</v>
      </c>
      <c r="AO5">
        <v>256505195</v>
      </c>
    </row>
    <row r="6" spans="1:41" x14ac:dyDescent="0.25">
      <c r="A6" s="85" t="s">
        <v>77</v>
      </c>
      <c r="B6" s="85">
        <v>646</v>
      </c>
      <c r="C6" s="85">
        <v>2</v>
      </c>
      <c r="D6" s="85">
        <v>50000000</v>
      </c>
      <c r="F6">
        <v>1</v>
      </c>
      <c r="G6">
        <v>840</v>
      </c>
      <c r="H6">
        <v>830</v>
      </c>
      <c r="I6">
        <v>2191</v>
      </c>
      <c r="J6">
        <v>9677975.2504999992</v>
      </c>
      <c r="K6">
        <v>2147483647</v>
      </c>
      <c r="M6" t="s">
        <v>238</v>
      </c>
      <c r="N6">
        <v>646</v>
      </c>
      <c r="O6" t="s">
        <v>239</v>
      </c>
      <c r="P6">
        <v>10401</v>
      </c>
      <c r="Q6">
        <v>10401</v>
      </c>
      <c r="S6" t="s">
        <v>240</v>
      </c>
      <c r="T6">
        <v>646</v>
      </c>
      <c r="U6" t="s">
        <v>241</v>
      </c>
      <c r="V6">
        <v>124368767</v>
      </c>
      <c r="W6">
        <v>124368766.60259999</v>
      </c>
      <c r="Y6" t="s">
        <v>242</v>
      </c>
      <c r="Z6">
        <v>646</v>
      </c>
      <c r="AA6" t="s">
        <v>243</v>
      </c>
      <c r="AB6" t="s">
        <v>244</v>
      </c>
      <c r="AC6">
        <v>1302549037</v>
      </c>
      <c r="AE6" t="s">
        <v>245</v>
      </c>
      <c r="AF6">
        <v>840</v>
      </c>
      <c r="AG6" t="s">
        <v>246</v>
      </c>
      <c r="AH6" t="s">
        <v>247</v>
      </c>
      <c r="AI6">
        <v>822</v>
      </c>
      <c r="AK6" t="s">
        <v>228</v>
      </c>
      <c r="AL6" t="s">
        <v>248</v>
      </c>
      <c r="AM6">
        <v>103</v>
      </c>
      <c r="AN6">
        <v>49919104.25</v>
      </c>
      <c r="AO6">
        <v>55990035</v>
      </c>
    </row>
    <row r="7" spans="1:41" x14ac:dyDescent="0.25">
      <c r="A7" s="85" t="s">
        <v>78</v>
      </c>
      <c r="B7" s="85">
        <v>646</v>
      </c>
      <c r="C7" s="85">
        <v>1</v>
      </c>
      <c r="D7" s="85">
        <v>8000000</v>
      </c>
      <c r="F7">
        <v>1</v>
      </c>
      <c r="G7">
        <v>646</v>
      </c>
      <c r="H7">
        <v>1</v>
      </c>
      <c r="I7">
        <v>83</v>
      </c>
      <c r="J7">
        <v>2413859860</v>
      </c>
      <c r="K7">
        <v>2147483647</v>
      </c>
      <c r="M7" t="s">
        <v>249</v>
      </c>
      <c r="N7">
        <v>646</v>
      </c>
      <c r="O7" t="s">
        <v>250</v>
      </c>
      <c r="P7">
        <v>8742</v>
      </c>
      <c r="Q7">
        <v>8742</v>
      </c>
      <c r="S7" t="s">
        <v>251</v>
      </c>
      <c r="T7">
        <v>646</v>
      </c>
      <c r="U7" t="s">
        <v>252</v>
      </c>
      <c r="V7">
        <v>321392955</v>
      </c>
      <c r="W7">
        <v>321392955</v>
      </c>
      <c r="Y7" t="s">
        <v>242</v>
      </c>
      <c r="Z7">
        <v>646</v>
      </c>
      <c r="AA7" t="s">
        <v>243</v>
      </c>
      <c r="AB7" t="s">
        <v>253</v>
      </c>
      <c r="AC7">
        <v>32788</v>
      </c>
      <c r="AE7" t="s">
        <v>254</v>
      </c>
      <c r="AF7">
        <v>646</v>
      </c>
      <c r="AG7" t="s">
        <v>255</v>
      </c>
      <c r="AH7" t="s">
        <v>256</v>
      </c>
      <c r="AI7">
        <v>257165</v>
      </c>
      <c r="AK7" t="s">
        <v>220</v>
      </c>
      <c r="AL7" t="s">
        <v>229</v>
      </c>
      <c r="AM7">
        <v>306</v>
      </c>
      <c r="AN7">
        <v>180408104.16</v>
      </c>
      <c r="AO7">
        <v>197820927</v>
      </c>
    </row>
    <row r="8" spans="1:41" x14ac:dyDescent="0.25">
      <c r="A8" s="85" t="s">
        <v>79</v>
      </c>
      <c r="B8" s="85">
        <v>826</v>
      </c>
      <c r="C8" s="85">
        <v>1</v>
      </c>
      <c r="D8" s="85">
        <v>28813</v>
      </c>
      <c r="F8">
        <v>1</v>
      </c>
      <c r="G8">
        <v>840</v>
      </c>
      <c r="H8">
        <v>830</v>
      </c>
      <c r="I8">
        <v>9</v>
      </c>
      <c r="J8">
        <v>2202.3200000000002</v>
      </c>
      <c r="K8">
        <v>1828415</v>
      </c>
      <c r="M8" t="s">
        <v>257</v>
      </c>
      <c r="N8">
        <v>646</v>
      </c>
      <c r="O8" t="s">
        <v>258</v>
      </c>
      <c r="P8">
        <v>12440</v>
      </c>
      <c r="Q8">
        <v>12440</v>
      </c>
      <c r="S8" t="s">
        <v>259</v>
      </c>
      <c r="T8">
        <v>646</v>
      </c>
      <c r="U8" t="s">
        <v>260</v>
      </c>
      <c r="V8">
        <v>30081150</v>
      </c>
      <c r="W8">
        <v>30081150</v>
      </c>
      <c r="Y8" t="s">
        <v>242</v>
      </c>
      <c r="Z8">
        <v>646</v>
      </c>
      <c r="AA8" t="s">
        <v>243</v>
      </c>
      <c r="AB8" t="s">
        <v>261</v>
      </c>
      <c r="AC8">
        <v>28888812</v>
      </c>
      <c r="AE8" t="s">
        <v>262</v>
      </c>
      <c r="AF8">
        <v>840</v>
      </c>
      <c r="AG8" t="s">
        <v>263</v>
      </c>
      <c r="AH8" t="s">
        <v>264</v>
      </c>
      <c r="AI8">
        <v>1196806</v>
      </c>
      <c r="AK8" t="s">
        <v>220</v>
      </c>
      <c r="AL8" t="s">
        <v>248</v>
      </c>
      <c r="AM8">
        <v>426</v>
      </c>
      <c r="AN8">
        <v>215667725.88</v>
      </c>
      <c r="AO8">
        <v>232064694</v>
      </c>
    </row>
    <row r="9" spans="1:41" x14ac:dyDescent="0.25">
      <c r="A9" s="85" t="s">
        <v>83</v>
      </c>
      <c r="B9" s="85">
        <v>840</v>
      </c>
      <c r="C9" s="85">
        <v>4</v>
      </c>
      <c r="D9" s="85">
        <v>137343</v>
      </c>
      <c r="F9">
        <v>1</v>
      </c>
      <c r="G9">
        <v>646</v>
      </c>
      <c r="H9">
        <v>1</v>
      </c>
      <c r="I9">
        <v>29859</v>
      </c>
      <c r="J9">
        <v>26374241748.25</v>
      </c>
      <c r="K9">
        <v>2147483647</v>
      </c>
      <c r="M9" t="s">
        <v>265</v>
      </c>
      <c r="N9">
        <v>646</v>
      </c>
      <c r="O9" t="s">
        <v>266</v>
      </c>
      <c r="P9">
        <v>670591</v>
      </c>
      <c r="Q9">
        <v>670591</v>
      </c>
      <c r="S9" t="s">
        <v>267</v>
      </c>
      <c r="T9">
        <v>646</v>
      </c>
      <c r="U9" t="s">
        <v>268</v>
      </c>
      <c r="V9">
        <v>217613547</v>
      </c>
      <c r="W9">
        <v>217613547</v>
      </c>
      <c r="Y9" t="s">
        <v>269</v>
      </c>
      <c r="Z9">
        <v>646</v>
      </c>
      <c r="AA9" t="s">
        <v>270</v>
      </c>
      <c r="AB9" t="s">
        <v>271</v>
      </c>
      <c r="AC9">
        <v>98898303</v>
      </c>
      <c r="AE9" t="s">
        <v>262</v>
      </c>
      <c r="AF9">
        <v>646</v>
      </c>
      <c r="AG9" t="s">
        <v>263</v>
      </c>
      <c r="AH9" t="s">
        <v>272</v>
      </c>
      <c r="AI9">
        <v>76643120</v>
      </c>
      <c r="AK9" t="s">
        <v>228</v>
      </c>
      <c r="AL9" t="s">
        <v>273</v>
      </c>
      <c r="AM9">
        <v>2245</v>
      </c>
      <c r="AN9">
        <v>117215404392.58</v>
      </c>
      <c r="AO9">
        <v>2147483647</v>
      </c>
    </row>
    <row r="10" spans="1:41" x14ac:dyDescent="0.25">
      <c r="A10" s="85" t="s">
        <v>84</v>
      </c>
      <c r="B10" s="85">
        <v>840</v>
      </c>
      <c r="C10" s="85">
        <v>82</v>
      </c>
      <c r="D10" s="85">
        <v>3670476</v>
      </c>
      <c r="F10">
        <v>2</v>
      </c>
      <c r="G10">
        <v>826</v>
      </c>
      <c r="H10">
        <v>1080</v>
      </c>
      <c r="I10">
        <v>3</v>
      </c>
      <c r="J10">
        <v>7623.54</v>
      </c>
      <c r="K10">
        <v>8239073</v>
      </c>
      <c r="M10" t="s">
        <v>274</v>
      </c>
      <c r="N10">
        <v>646</v>
      </c>
      <c r="O10" t="s">
        <v>275</v>
      </c>
      <c r="P10">
        <v>2253498</v>
      </c>
      <c r="Q10">
        <v>2253498</v>
      </c>
      <c r="S10" t="s">
        <v>276</v>
      </c>
      <c r="T10">
        <v>646</v>
      </c>
      <c r="U10" t="s">
        <v>277</v>
      </c>
      <c r="V10">
        <v>506522213</v>
      </c>
      <c r="W10">
        <v>506522213</v>
      </c>
      <c r="Y10" t="s">
        <v>269</v>
      </c>
      <c r="Z10">
        <v>646</v>
      </c>
      <c r="AA10" t="s">
        <v>270</v>
      </c>
      <c r="AB10" t="s">
        <v>278</v>
      </c>
      <c r="AC10">
        <v>5467450</v>
      </c>
      <c r="AE10" t="s">
        <v>262</v>
      </c>
      <c r="AF10">
        <v>646</v>
      </c>
      <c r="AG10" t="s">
        <v>263</v>
      </c>
      <c r="AH10" t="s">
        <v>279</v>
      </c>
      <c r="AI10">
        <v>120542</v>
      </c>
      <c r="AK10" t="s">
        <v>220</v>
      </c>
      <c r="AL10" t="s">
        <v>273</v>
      </c>
      <c r="AM10">
        <v>3788</v>
      </c>
      <c r="AN10">
        <v>25886707866.112</v>
      </c>
      <c r="AO10">
        <v>2147483647</v>
      </c>
    </row>
    <row r="11" spans="1:41" x14ac:dyDescent="0.25">
      <c r="A11" s="85" t="s">
        <v>85</v>
      </c>
      <c r="B11" s="85">
        <v>840</v>
      </c>
      <c r="C11" s="85">
        <v>2</v>
      </c>
      <c r="D11" s="85">
        <v>692430</v>
      </c>
      <c r="F11">
        <v>3</v>
      </c>
      <c r="G11">
        <v>978</v>
      </c>
      <c r="H11">
        <v>949</v>
      </c>
      <c r="I11">
        <v>5</v>
      </c>
      <c r="J11">
        <v>96.95</v>
      </c>
      <c r="K11">
        <v>92069</v>
      </c>
      <c r="M11" t="s">
        <v>280</v>
      </c>
      <c r="N11">
        <v>646</v>
      </c>
      <c r="O11" t="s">
        <v>281</v>
      </c>
      <c r="P11">
        <v>2795660</v>
      </c>
      <c r="Q11">
        <v>2795660</v>
      </c>
      <c r="S11" t="s">
        <v>282</v>
      </c>
      <c r="T11">
        <v>646</v>
      </c>
      <c r="U11" t="s">
        <v>283</v>
      </c>
      <c r="V11">
        <v>2147483647</v>
      </c>
      <c r="W11">
        <v>14803075018</v>
      </c>
      <c r="Y11" t="s">
        <v>284</v>
      </c>
      <c r="Z11">
        <v>646</v>
      </c>
      <c r="AA11" t="s">
        <v>285</v>
      </c>
      <c r="AB11" t="s">
        <v>286</v>
      </c>
      <c r="AC11">
        <v>1378100</v>
      </c>
      <c r="AE11" t="s">
        <v>287</v>
      </c>
      <c r="AF11">
        <v>840</v>
      </c>
      <c r="AG11" t="s">
        <v>288</v>
      </c>
      <c r="AH11" t="s">
        <v>289</v>
      </c>
      <c r="AI11">
        <v>37044395</v>
      </c>
    </row>
    <row r="12" spans="1:41" x14ac:dyDescent="0.25">
      <c r="A12" s="85" t="s">
        <v>85</v>
      </c>
      <c r="B12" s="85">
        <v>978</v>
      </c>
      <c r="C12" s="85">
        <v>1</v>
      </c>
      <c r="D12" s="85">
        <v>7122369</v>
      </c>
      <c r="F12">
        <v>3</v>
      </c>
      <c r="G12">
        <v>978</v>
      </c>
      <c r="H12">
        <v>949</v>
      </c>
      <c r="I12">
        <v>10</v>
      </c>
      <c r="J12">
        <v>100235.91220000001</v>
      </c>
      <c r="K12">
        <v>95188950</v>
      </c>
      <c r="M12" t="s">
        <v>290</v>
      </c>
      <c r="N12">
        <v>646</v>
      </c>
      <c r="O12" t="s">
        <v>291</v>
      </c>
      <c r="P12">
        <v>6403730</v>
      </c>
      <c r="Q12">
        <v>6403730</v>
      </c>
      <c r="S12" t="s">
        <v>292</v>
      </c>
      <c r="T12">
        <v>646</v>
      </c>
      <c r="U12" t="s">
        <v>293</v>
      </c>
      <c r="V12">
        <v>305842043</v>
      </c>
      <c r="W12">
        <v>305842043</v>
      </c>
      <c r="Y12" t="s">
        <v>294</v>
      </c>
      <c r="Z12">
        <v>646</v>
      </c>
      <c r="AA12" t="s">
        <v>295</v>
      </c>
      <c r="AB12" t="s">
        <v>296</v>
      </c>
      <c r="AC12">
        <v>48836793</v>
      </c>
      <c r="AE12" t="s">
        <v>287</v>
      </c>
      <c r="AF12">
        <v>840</v>
      </c>
      <c r="AG12" t="s">
        <v>288</v>
      </c>
      <c r="AH12" t="s">
        <v>297</v>
      </c>
      <c r="AI12">
        <v>495344856</v>
      </c>
    </row>
    <row r="13" spans="1:41" x14ac:dyDescent="0.25">
      <c r="A13" s="85" t="s">
        <v>86</v>
      </c>
      <c r="B13" s="85">
        <v>646</v>
      </c>
      <c r="C13" s="85">
        <v>1</v>
      </c>
      <c r="D13" s="85">
        <v>3000000</v>
      </c>
      <c r="F13">
        <v>3</v>
      </c>
      <c r="G13">
        <v>646</v>
      </c>
      <c r="H13">
        <v>1</v>
      </c>
      <c r="I13">
        <v>645</v>
      </c>
      <c r="J13">
        <v>1027416257</v>
      </c>
      <c r="K13">
        <v>1027416257</v>
      </c>
      <c r="M13" t="s">
        <v>298</v>
      </c>
      <c r="N13">
        <v>646</v>
      </c>
      <c r="O13" t="s">
        <v>299</v>
      </c>
      <c r="P13">
        <v>45160378</v>
      </c>
      <c r="Q13">
        <v>45160378</v>
      </c>
      <c r="S13" t="s">
        <v>300</v>
      </c>
      <c r="T13">
        <v>646</v>
      </c>
      <c r="U13" t="s">
        <v>301</v>
      </c>
      <c r="V13">
        <v>2147483647</v>
      </c>
      <c r="W13">
        <v>4189834838</v>
      </c>
      <c r="Y13" t="s">
        <v>294</v>
      </c>
      <c r="Z13">
        <v>646</v>
      </c>
      <c r="AA13" t="s">
        <v>295</v>
      </c>
      <c r="AB13" t="s">
        <v>302</v>
      </c>
      <c r="AC13">
        <v>4942354</v>
      </c>
      <c r="AE13" t="s">
        <v>287</v>
      </c>
      <c r="AF13">
        <v>978</v>
      </c>
      <c r="AG13" t="s">
        <v>288</v>
      </c>
      <c r="AH13" t="s">
        <v>303</v>
      </c>
      <c r="AI13">
        <v>10911</v>
      </c>
    </row>
    <row r="14" spans="1:41" x14ac:dyDescent="0.25">
      <c r="A14" s="85" t="s">
        <v>87</v>
      </c>
      <c r="B14" s="85">
        <v>646</v>
      </c>
      <c r="C14" s="85">
        <v>14</v>
      </c>
      <c r="D14" s="85">
        <v>108575587</v>
      </c>
      <c r="F14">
        <v>1</v>
      </c>
      <c r="G14">
        <v>826</v>
      </c>
      <c r="H14">
        <v>1080</v>
      </c>
      <c r="I14">
        <v>6</v>
      </c>
      <c r="J14">
        <v>661.94</v>
      </c>
      <c r="K14">
        <v>715387</v>
      </c>
      <c r="M14" t="s">
        <v>304</v>
      </c>
      <c r="N14">
        <v>646</v>
      </c>
      <c r="O14" t="s">
        <v>305</v>
      </c>
      <c r="P14">
        <v>33499227</v>
      </c>
      <c r="Q14">
        <v>33499227</v>
      </c>
      <c r="S14" t="s">
        <v>306</v>
      </c>
      <c r="T14">
        <v>646</v>
      </c>
      <c r="U14" t="s">
        <v>307</v>
      </c>
      <c r="V14">
        <v>357889644</v>
      </c>
      <c r="W14">
        <v>357889644</v>
      </c>
      <c r="Y14" t="s">
        <v>308</v>
      </c>
      <c r="Z14">
        <v>646</v>
      </c>
      <c r="AA14" t="s">
        <v>309</v>
      </c>
      <c r="AB14" t="s">
        <v>310</v>
      </c>
      <c r="AC14">
        <v>234080281</v>
      </c>
      <c r="AE14" t="s">
        <v>287</v>
      </c>
      <c r="AF14">
        <v>646</v>
      </c>
      <c r="AG14" t="s">
        <v>288</v>
      </c>
      <c r="AH14" t="s">
        <v>311</v>
      </c>
      <c r="AI14">
        <v>10434271</v>
      </c>
    </row>
    <row r="15" spans="1:41" x14ac:dyDescent="0.25">
      <c r="A15" s="85" t="s">
        <v>88</v>
      </c>
      <c r="B15" s="85">
        <v>646</v>
      </c>
      <c r="C15" s="85">
        <v>1</v>
      </c>
      <c r="D15" s="85">
        <v>2971</v>
      </c>
      <c r="F15">
        <v>3</v>
      </c>
      <c r="G15">
        <v>840</v>
      </c>
      <c r="H15">
        <v>830</v>
      </c>
      <c r="I15">
        <v>64</v>
      </c>
      <c r="J15">
        <v>439048.12</v>
      </c>
      <c r="K15">
        <v>364507304</v>
      </c>
      <c r="M15" t="s">
        <v>312</v>
      </c>
      <c r="N15">
        <v>646</v>
      </c>
      <c r="O15" t="s">
        <v>313</v>
      </c>
      <c r="P15">
        <v>1815248</v>
      </c>
      <c r="Q15">
        <v>1815248</v>
      </c>
      <c r="S15" t="s">
        <v>314</v>
      </c>
      <c r="T15">
        <v>646</v>
      </c>
      <c r="U15" t="s">
        <v>315</v>
      </c>
      <c r="V15">
        <v>461135927</v>
      </c>
      <c r="W15">
        <v>461135927</v>
      </c>
      <c r="Y15" t="s">
        <v>308</v>
      </c>
      <c r="Z15">
        <v>646</v>
      </c>
      <c r="AA15" t="s">
        <v>309</v>
      </c>
      <c r="AB15" t="s">
        <v>316</v>
      </c>
      <c r="AC15">
        <v>18159115</v>
      </c>
      <c r="AE15" t="s">
        <v>287</v>
      </c>
      <c r="AF15">
        <v>646</v>
      </c>
      <c r="AG15" t="s">
        <v>288</v>
      </c>
      <c r="AH15" t="s">
        <v>317</v>
      </c>
      <c r="AI15">
        <v>25607947</v>
      </c>
    </row>
    <row r="16" spans="1:41" x14ac:dyDescent="0.25">
      <c r="A16" s="85" t="s">
        <v>89</v>
      </c>
      <c r="B16" s="85">
        <v>646</v>
      </c>
      <c r="C16" s="85">
        <v>2</v>
      </c>
      <c r="D16" s="85">
        <v>468252</v>
      </c>
      <c r="F16">
        <v>2</v>
      </c>
      <c r="G16">
        <v>978</v>
      </c>
      <c r="H16">
        <v>949</v>
      </c>
      <c r="I16">
        <v>183</v>
      </c>
      <c r="J16">
        <v>861923.35320000001</v>
      </c>
      <c r="K16">
        <v>818524789</v>
      </c>
      <c r="M16" t="s">
        <v>318</v>
      </c>
      <c r="N16">
        <v>646</v>
      </c>
      <c r="O16" t="s">
        <v>319</v>
      </c>
      <c r="P16">
        <v>424523</v>
      </c>
      <c r="Q16">
        <v>424523</v>
      </c>
      <c r="S16" t="s">
        <v>320</v>
      </c>
      <c r="T16">
        <v>646</v>
      </c>
      <c r="U16" t="s">
        <v>321</v>
      </c>
      <c r="V16">
        <v>353597354</v>
      </c>
      <c r="W16">
        <v>353597354</v>
      </c>
      <c r="Y16" t="s">
        <v>322</v>
      </c>
      <c r="Z16">
        <v>646</v>
      </c>
      <c r="AA16" t="s">
        <v>323</v>
      </c>
      <c r="AB16" t="s">
        <v>324</v>
      </c>
      <c r="AC16">
        <v>152882519</v>
      </c>
      <c r="AE16" t="s">
        <v>287</v>
      </c>
      <c r="AF16">
        <v>840</v>
      </c>
      <c r="AG16" t="s">
        <v>288</v>
      </c>
      <c r="AH16" t="s">
        <v>325</v>
      </c>
      <c r="AI16">
        <v>20430927</v>
      </c>
    </row>
    <row r="17" spans="1:35" x14ac:dyDescent="0.25">
      <c r="A17" s="85" t="s">
        <v>90</v>
      </c>
      <c r="B17" s="85">
        <v>646</v>
      </c>
      <c r="C17" s="85">
        <v>143</v>
      </c>
      <c r="D17" s="85">
        <v>67755831</v>
      </c>
      <c r="M17" t="s">
        <v>326</v>
      </c>
      <c r="N17">
        <v>646</v>
      </c>
      <c r="O17" t="s">
        <v>327</v>
      </c>
      <c r="P17">
        <v>575503</v>
      </c>
      <c r="Q17">
        <v>575503</v>
      </c>
      <c r="S17" t="s">
        <v>328</v>
      </c>
      <c r="T17">
        <v>646</v>
      </c>
      <c r="U17" t="s">
        <v>329</v>
      </c>
      <c r="V17">
        <v>52488000</v>
      </c>
      <c r="W17">
        <v>52488000</v>
      </c>
      <c r="Y17" t="s">
        <v>322</v>
      </c>
      <c r="Z17">
        <v>646</v>
      </c>
      <c r="AA17" t="s">
        <v>323</v>
      </c>
      <c r="AB17" t="s">
        <v>330</v>
      </c>
      <c r="AC17">
        <v>20934801</v>
      </c>
      <c r="AE17" t="s">
        <v>287</v>
      </c>
      <c r="AF17">
        <v>646</v>
      </c>
      <c r="AG17" t="s">
        <v>288</v>
      </c>
      <c r="AH17" t="s">
        <v>331</v>
      </c>
      <c r="AI17">
        <v>9959952</v>
      </c>
    </row>
    <row r="18" spans="1:35" x14ac:dyDescent="0.25">
      <c r="A18" s="85" t="s">
        <v>91</v>
      </c>
      <c r="B18" s="85">
        <v>646</v>
      </c>
      <c r="C18" s="85">
        <v>7</v>
      </c>
      <c r="D18" s="85">
        <v>2913690</v>
      </c>
      <c r="M18" t="s">
        <v>332</v>
      </c>
      <c r="N18">
        <v>646</v>
      </c>
      <c r="O18" t="s">
        <v>333</v>
      </c>
      <c r="P18">
        <v>1381</v>
      </c>
      <c r="Q18">
        <v>1381</v>
      </c>
      <c r="S18" t="s">
        <v>334</v>
      </c>
      <c r="T18">
        <v>646</v>
      </c>
      <c r="U18" t="s">
        <v>335</v>
      </c>
      <c r="V18">
        <v>300000000</v>
      </c>
      <c r="W18">
        <v>300000000</v>
      </c>
      <c r="Y18" t="s">
        <v>336</v>
      </c>
      <c r="Z18">
        <v>646</v>
      </c>
      <c r="AA18" t="s">
        <v>337</v>
      </c>
      <c r="AB18" t="s">
        <v>338</v>
      </c>
      <c r="AC18">
        <v>111276988</v>
      </c>
      <c r="AE18" t="s">
        <v>287</v>
      </c>
      <c r="AF18">
        <v>646</v>
      </c>
      <c r="AG18" t="s">
        <v>288</v>
      </c>
      <c r="AH18" t="s">
        <v>339</v>
      </c>
      <c r="AI18">
        <v>794125</v>
      </c>
    </row>
    <row r="19" spans="1:35" x14ac:dyDescent="0.25">
      <c r="A19" s="85" t="s">
        <v>92</v>
      </c>
      <c r="B19" s="85">
        <v>646</v>
      </c>
      <c r="C19" s="85">
        <v>235</v>
      </c>
      <c r="D19" s="85">
        <v>1332483598</v>
      </c>
      <c r="M19" t="s">
        <v>340</v>
      </c>
      <c r="N19">
        <v>646</v>
      </c>
      <c r="O19" t="s">
        <v>341</v>
      </c>
      <c r="P19">
        <v>1312</v>
      </c>
      <c r="Q19">
        <v>1312</v>
      </c>
      <c r="S19" t="s">
        <v>212</v>
      </c>
      <c r="T19">
        <v>840</v>
      </c>
      <c r="U19" t="s">
        <v>213</v>
      </c>
      <c r="V19">
        <v>39178</v>
      </c>
      <c r="W19">
        <v>47.19</v>
      </c>
      <c r="Y19" t="s">
        <v>336</v>
      </c>
      <c r="Z19">
        <v>646</v>
      </c>
      <c r="AA19" t="s">
        <v>337</v>
      </c>
      <c r="AB19" t="s">
        <v>342</v>
      </c>
      <c r="AC19">
        <v>6706</v>
      </c>
      <c r="AE19" t="s">
        <v>287</v>
      </c>
      <c r="AF19">
        <v>840</v>
      </c>
      <c r="AG19" t="s">
        <v>288</v>
      </c>
      <c r="AH19" t="s">
        <v>343</v>
      </c>
      <c r="AI19">
        <v>5128736</v>
      </c>
    </row>
    <row r="20" spans="1:35" x14ac:dyDescent="0.25">
      <c r="A20" s="85" t="s">
        <v>93</v>
      </c>
      <c r="B20" s="85">
        <v>646</v>
      </c>
      <c r="C20" s="85">
        <v>1</v>
      </c>
      <c r="D20" s="85">
        <v>12595829</v>
      </c>
      <c r="M20" t="s">
        <v>344</v>
      </c>
      <c r="N20">
        <v>646</v>
      </c>
      <c r="O20" t="s">
        <v>345</v>
      </c>
      <c r="P20">
        <v>248290</v>
      </c>
      <c r="Q20">
        <v>248290</v>
      </c>
      <c r="S20" t="s">
        <v>240</v>
      </c>
      <c r="T20">
        <v>840</v>
      </c>
      <c r="U20" t="s">
        <v>241</v>
      </c>
      <c r="V20">
        <v>4851949</v>
      </c>
      <c r="W20">
        <v>5844.16</v>
      </c>
      <c r="Y20" t="s">
        <v>346</v>
      </c>
      <c r="Z20">
        <v>646</v>
      </c>
      <c r="AA20" t="s">
        <v>347</v>
      </c>
      <c r="AB20" t="s">
        <v>348</v>
      </c>
      <c r="AC20">
        <v>11398432</v>
      </c>
      <c r="AE20" t="s">
        <v>287</v>
      </c>
      <c r="AF20">
        <v>840</v>
      </c>
      <c r="AG20" t="s">
        <v>288</v>
      </c>
      <c r="AH20" t="s">
        <v>349</v>
      </c>
      <c r="AI20">
        <v>34784025</v>
      </c>
    </row>
    <row r="21" spans="1:35" x14ac:dyDescent="0.25">
      <c r="A21" s="85" t="s">
        <v>83</v>
      </c>
      <c r="B21" s="85">
        <v>646</v>
      </c>
      <c r="C21" s="85">
        <v>75</v>
      </c>
      <c r="D21" s="85">
        <v>10304904</v>
      </c>
      <c r="I21">
        <f>COUNTIFS(O:O,O:O,N:N,646)</f>
        <v>1</v>
      </c>
      <c r="M21" t="s">
        <v>350</v>
      </c>
      <c r="N21">
        <v>646</v>
      </c>
      <c r="O21" t="s">
        <v>351</v>
      </c>
      <c r="P21">
        <v>915108</v>
      </c>
      <c r="Q21">
        <v>915108</v>
      </c>
      <c r="S21" t="s">
        <v>276</v>
      </c>
      <c r="T21">
        <v>840</v>
      </c>
      <c r="U21" t="s">
        <v>277</v>
      </c>
      <c r="V21">
        <v>40350903</v>
      </c>
      <c r="W21">
        <v>48602.559999999998</v>
      </c>
      <c r="Y21" t="s">
        <v>346</v>
      </c>
      <c r="Z21">
        <v>646</v>
      </c>
      <c r="AA21" t="s">
        <v>347</v>
      </c>
      <c r="AB21" t="s">
        <v>352</v>
      </c>
      <c r="AC21">
        <v>218977</v>
      </c>
      <c r="AE21" t="s">
        <v>287</v>
      </c>
      <c r="AF21">
        <v>840</v>
      </c>
      <c r="AG21" t="s">
        <v>288</v>
      </c>
      <c r="AH21" t="s">
        <v>353</v>
      </c>
      <c r="AI21">
        <v>57585518</v>
      </c>
    </row>
    <row r="22" spans="1:35" x14ac:dyDescent="0.25">
      <c r="A22" s="85" t="s">
        <v>100</v>
      </c>
      <c r="B22" s="85">
        <v>646</v>
      </c>
      <c r="C22" s="85">
        <v>3</v>
      </c>
      <c r="D22" s="85">
        <v>5137</v>
      </c>
      <c r="M22" t="s">
        <v>354</v>
      </c>
      <c r="N22">
        <v>646</v>
      </c>
      <c r="O22" t="s">
        <v>355</v>
      </c>
      <c r="P22">
        <v>12669466</v>
      </c>
      <c r="Q22">
        <v>12669466</v>
      </c>
      <c r="Y22" t="s">
        <v>356</v>
      </c>
      <c r="Z22">
        <v>646</v>
      </c>
      <c r="AA22" t="s">
        <v>357</v>
      </c>
      <c r="AB22" t="s">
        <v>358</v>
      </c>
      <c r="AC22">
        <v>56958961</v>
      </c>
      <c r="AE22" t="s">
        <v>287</v>
      </c>
      <c r="AF22">
        <v>978</v>
      </c>
      <c r="AG22" t="s">
        <v>288</v>
      </c>
      <c r="AH22" t="s">
        <v>359</v>
      </c>
      <c r="AI22">
        <v>185172</v>
      </c>
    </row>
    <row r="23" spans="1:35" x14ac:dyDescent="0.25">
      <c r="A23" s="85" t="s">
        <v>101</v>
      </c>
      <c r="B23" s="85">
        <v>646</v>
      </c>
      <c r="C23" s="85">
        <v>1015</v>
      </c>
      <c r="D23" s="85">
        <v>21363137</v>
      </c>
      <c r="M23" t="s">
        <v>360</v>
      </c>
      <c r="N23">
        <v>646</v>
      </c>
      <c r="O23" t="s">
        <v>361</v>
      </c>
      <c r="P23">
        <v>27038327</v>
      </c>
      <c r="Q23">
        <v>27038327</v>
      </c>
      <c r="Y23" t="s">
        <v>356</v>
      </c>
      <c r="Z23">
        <v>646</v>
      </c>
      <c r="AA23" t="s">
        <v>357</v>
      </c>
      <c r="AB23" t="s">
        <v>362</v>
      </c>
      <c r="AC23">
        <v>386466</v>
      </c>
      <c r="AE23" t="s">
        <v>287</v>
      </c>
      <c r="AF23">
        <v>840</v>
      </c>
      <c r="AG23" t="s">
        <v>288</v>
      </c>
      <c r="AH23" t="s">
        <v>363</v>
      </c>
      <c r="AI23">
        <v>817491971</v>
      </c>
    </row>
    <row r="24" spans="1:35" x14ac:dyDescent="0.25">
      <c r="A24" s="85" t="s">
        <v>84</v>
      </c>
      <c r="B24" s="85">
        <v>646</v>
      </c>
      <c r="C24" s="85">
        <v>1</v>
      </c>
      <c r="D24" s="85">
        <v>12919</v>
      </c>
      <c r="M24" t="s">
        <v>364</v>
      </c>
      <c r="N24">
        <v>646</v>
      </c>
      <c r="O24" t="s">
        <v>365</v>
      </c>
      <c r="P24">
        <v>6586091</v>
      </c>
      <c r="Q24">
        <v>6586091</v>
      </c>
      <c r="Y24" t="s">
        <v>366</v>
      </c>
      <c r="Z24">
        <v>646</v>
      </c>
      <c r="AA24" t="s">
        <v>367</v>
      </c>
      <c r="AB24" t="s">
        <v>368</v>
      </c>
      <c r="AC24">
        <v>197056124</v>
      </c>
      <c r="AE24" t="s">
        <v>369</v>
      </c>
      <c r="AF24">
        <v>840</v>
      </c>
      <c r="AG24" t="s">
        <v>370</v>
      </c>
      <c r="AH24" t="s">
        <v>371</v>
      </c>
      <c r="AI24">
        <v>311984469</v>
      </c>
    </row>
    <row r="25" spans="1:35" x14ac:dyDescent="0.25">
      <c r="A25" s="85" t="s">
        <v>102</v>
      </c>
      <c r="B25" s="85">
        <v>646</v>
      </c>
      <c r="C25" s="85">
        <v>2</v>
      </c>
      <c r="D25" s="85">
        <v>5870620</v>
      </c>
      <c r="M25" t="s">
        <v>372</v>
      </c>
      <c r="N25">
        <v>646</v>
      </c>
      <c r="O25" t="s">
        <v>373</v>
      </c>
      <c r="P25">
        <v>1687357</v>
      </c>
      <c r="Q25">
        <v>1687357</v>
      </c>
      <c r="Y25" t="s">
        <v>366</v>
      </c>
      <c r="Z25">
        <v>646</v>
      </c>
      <c r="AA25" t="s">
        <v>367</v>
      </c>
      <c r="AB25" t="s">
        <v>374</v>
      </c>
      <c r="AC25">
        <v>459218</v>
      </c>
      <c r="AE25" t="s">
        <v>369</v>
      </c>
      <c r="AF25">
        <v>646</v>
      </c>
      <c r="AG25" t="s">
        <v>370</v>
      </c>
      <c r="AH25" t="s">
        <v>375</v>
      </c>
      <c r="AI25">
        <v>56475760</v>
      </c>
    </row>
    <row r="26" spans="1:35" x14ac:dyDescent="0.25">
      <c r="A26" s="85" t="s">
        <v>104</v>
      </c>
      <c r="B26" s="85">
        <v>646</v>
      </c>
      <c r="C26" s="85">
        <v>6357</v>
      </c>
      <c r="D26" s="85">
        <v>2147483647</v>
      </c>
      <c r="M26" t="s">
        <v>376</v>
      </c>
      <c r="N26">
        <v>646</v>
      </c>
      <c r="O26" t="s">
        <v>377</v>
      </c>
      <c r="P26">
        <v>45900514</v>
      </c>
      <c r="Q26">
        <v>45900514</v>
      </c>
      <c r="Y26" t="s">
        <v>378</v>
      </c>
      <c r="Z26">
        <v>646</v>
      </c>
      <c r="AA26" t="s">
        <v>379</v>
      </c>
      <c r="AB26" t="s">
        <v>380</v>
      </c>
      <c r="AC26">
        <v>119689356</v>
      </c>
      <c r="AE26" t="s">
        <v>381</v>
      </c>
      <c r="AF26">
        <v>646</v>
      </c>
      <c r="AG26" t="s">
        <v>382</v>
      </c>
      <c r="AH26" t="s">
        <v>383</v>
      </c>
      <c r="AI26">
        <v>1414</v>
      </c>
    </row>
    <row r="27" spans="1:35" x14ac:dyDescent="0.25">
      <c r="A27" s="85" t="s">
        <v>105</v>
      </c>
      <c r="B27" s="85">
        <v>840</v>
      </c>
      <c r="C27" s="85">
        <v>455</v>
      </c>
      <c r="D27" s="85">
        <v>2147483647</v>
      </c>
      <c r="M27" t="s">
        <v>384</v>
      </c>
      <c r="N27">
        <v>646</v>
      </c>
      <c r="O27" t="s">
        <v>385</v>
      </c>
      <c r="P27">
        <v>9552114</v>
      </c>
      <c r="Q27">
        <v>9552114</v>
      </c>
      <c r="Y27" t="s">
        <v>378</v>
      </c>
      <c r="Z27">
        <v>646</v>
      </c>
      <c r="AA27" t="s">
        <v>379</v>
      </c>
      <c r="AB27" t="s">
        <v>386</v>
      </c>
      <c r="AC27">
        <v>1310235</v>
      </c>
      <c r="AE27" t="s">
        <v>387</v>
      </c>
      <c r="AF27">
        <v>646</v>
      </c>
      <c r="AG27" t="s">
        <v>388</v>
      </c>
      <c r="AH27" t="s">
        <v>389</v>
      </c>
      <c r="AI27">
        <v>3369573</v>
      </c>
    </row>
    <row r="28" spans="1:35" x14ac:dyDescent="0.25">
      <c r="A28" s="85" t="s">
        <v>106</v>
      </c>
      <c r="B28" s="85">
        <v>840</v>
      </c>
      <c r="C28" s="85">
        <v>1</v>
      </c>
      <c r="D28" s="85">
        <v>817491971</v>
      </c>
      <c r="M28" t="s">
        <v>390</v>
      </c>
      <c r="N28">
        <v>646</v>
      </c>
      <c r="O28" t="s">
        <v>391</v>
      </c>
      <c r="P28">
        <v>6242388</v>
      </c>
      <c r="Q28">
        <v>6242388</v>
      </c>
      <c r="Y28" t="s">
        <v>392</v>
      </c>
      <c r="Z28">
        <v>646</v>
      </c>
      <c r="AA28" t="s">
        <v>393</v>
      </c>
      <c r="AB28" t="s">
        <v>394</v>
      </c>
      <c r="AC28">
        <v>112639131</v>
      </c>
      <c r="AE28" t="s">
        <v>387</v>
      </c>
      <c r="AF28">
        <v>646</v>
      </c>
      <c r="AG28" t="s">
        <v>388</v>
      </c>
      <c r="AH28" t="s">
        <v>395</v>
      </c>
      <c r="AI28">
        <v>2391235</v>
      </c>
    </row>
    <row r="29" spans="1:35" x14ac:dyDescent="0.25">
      <c r="A29" s="85" t="s">
        <v>83</v>
      </c>
      <c r="B29" s="85">
        <v>978</v>
      </c>
      <c r="C29" s="85">
        <v>1</v>
      </c>
      <c r="D29" s="85">
        <v>684</v>
      </c>
      <c r="M29" t="s">
        <v>396</v>
      </c>
      <c r="N29">
        <v>646</v>
      </c>
      <c r="O29" t="s">
        <v>397</v>
      </c>
      <c r="P29">
        <v>15624608</v>
      </c>
      <c r="Q29">
        <v>15624608</v>
      </c>
      <c r="Y29" t="s">
        <v>392</v>
      </c>
      <c r="Z29">
        <v>646</v>
      </c>
      <c r="AA29" t="s">
        <v>393</v>
      </c>
      <c r="AB29" t="s">
        <v>398</v>
      </c>
      <c r="AC29">
        <v>3579581</v>
      </c>
      <c r="AE29" t="s">
        <v>399</v>
      </c>
      <c r="AF29">
        <v>646</v>
      </c>
      <c r="AG29" t="s">
        <v>400</v>
      </c>
      <c r="AH29" t="s">
        <v>401</v>
      </c>
      <c r="AI29">
        <v>176105426</v>
      </c>
    </row>
    <row r="30" spans="1:35" x14ac:dyDescent="0.25">
      <c r="A30" s="85" t="s">
        <v>108</v>
      </c>
      <c r="B30" s="85">
        <v>646</v>
      </c>
      <c r="C30" s="85">
        <v>1</v>
      </c>
      <c r="D30" s="85">
        <v>959</v>
      </c>
      <c r="M30" t="s">
        <v>402</v>
      </c>
      <c r="N30">
        <v>646</v>
      </c>
      <c r="O30" t="s">
        <v>403</v>
      </c>
      <c r="P30">
        <v>18860813</v>
      </c>
      <c r="Q30">
        <v>18860813</v>
      </c>
      <c r="Y30" t="s">
        <v>404</v>
      </c>
      <c r="Z30">
        <v>646</v>
      </c>
      <c r="AA30" t="s">
        <v>405</v>
      </c>
      <c r="AB30" t="s">
        <v>406</v>
      </c>
      <c r="AC30">
        <v>13155699</v>
      </c>
      <c r="AE30" t="s">
        <v>407</v>
      </c>
      <c r="AF30">
        <v>646</v>
      </c>
      <c r="AG30" t="s">
        <v>408</v>
      </c>
      <c r="AH30" t="s">
        <v>409</v>
      </c>
      <c r="AI30">
        <v>65</v>
      </c>
    </row>
    <row r="31" spans="1:35" x14ac:dyDescent="0.25">
      <c r="A31" s="85" t="s">
        <v>109</v>
      </c>
      <c r="B31" s="85">
        <v>646</v>
      </c>
      <c r="C31" s="85">
        <v>15</v>
      </c>
      <c r="D31" s="85">
        <v>3863383</v>
      </c>
      <c r="M31" t="s">
        <v>410</v>
      </c>
      <c r="N31">
        <v>646</v>
      </c>
      <c r="O31" t="s">
        <v>411</v>
      </c>
      <c r="P31">
        <v>8058883</v>
      </c>
      <c r="Q31">
        <v>8058883</v>
      </c>
      <c r="Y31" t="s">
        <v>404</v>
      </c>
      <c r="Z31">
        <v>646</v>
      </c>
      <c r="AA31" t="s">
        <v>405</v>
      </c>
      <c r="AB31" t="s">
        <v>412</v>
      </c>
      <c r="AC31">
        <v>13712219</v>
      </c>
      <c r="AE31" t="s">
        <v>407</v>
      </c>
      <c r="AF31">
        <v>646</v>
      </c>
      <c r="AG31" t="s">
        <v>408</v>
      </c>
      <c r="AH31" t="s">
        <v>413</v>
      </c>
      <c r="AI31">
        <v>137684290</v>
      </c>
    </row>
    <row r="32" spans="1:35" x14ac:dyDescent="0.25">
      <c r="A32" s="85" t="s">
        <v>110</v>
      </c>
      <c r="B32" s="85">
        <v>646</v>
      </c>
      <c r="C32" s="85">
        <v>39</v>
      </c>
      <c r="D32" s="85">
        <v>151394561</v>
      </c>
      <c r="M32" t="s">
        <v>414</v>
      </c>
      <c r="N32">
        <v>646</v>
      </c>
      <c r="O32" t="s">
        <v>415</v>
      </c>
      <c r="P32">
        <v>6465797</v>
      </c>
      <c r="Q32">
        <v>6465797</v>
      </c>
      <c r="Y32" t="s">
        <v>416</v>
      </c>
      <c r="Z32">
        <v>840</v>
      </c>
      <c r="AA32" t="s">
        <v>417</v>
      </c>
      <c r="AB32" t="s">
        <v>418</v>
      </c>
      <c r="AC32">
        <v>2897</v>
      </c>
      <c r="AE32" t="s">
        <v>407</v>
      </c>
      <c r="AF32">
        <v>646</v>
      </c>
      <c r="AG32" t="s">
        <v>408</v>
      </c>
      <c r="AH32" t="s">
        <v>419</v>
      </c>
      <c r="AI32">
        <v>300000000</v>
      </c>
    </row>
    <row r="33" spans="1:35" x14ac:dyDescent="0.25">
      <c r="A33" s="85" t="s">
        <v>112</v>
      </c>
      <c r="B33" s="85">
        <v>840</v>
      </c>
      <c r="C33" s="85">
        <v>6</v>
      </c>
      <c r="D33" s="85">
        <v>998249</v>
      </c>
      <c r="M33" t="s">
        <v>420</v>
      </c>
      <c r="N33">
        <v>646</v>
      </c>
      <c r="O33" t="s">
        <v>421</v>
      </c>
      <c r="P33">
        <v>11016791</v>
      </c>
      <c r="Q33">
        <v>11016791</v>
      </c>
      <c r="Y33" t="s">
        <v>422</v>
      </c>
      <c r="Z33">
        <v>646</v>
      </c>
      <c r="AA33" t="s">
        <v>423</v>
      </c>
      <c r="AB33" t="s">
        <v>424</v>
      </c>
      <c r="AC33">
        <v>6174</v>
      </c>
      <c r="AE33" t="s">
        <v>425</v>
      </c>
      <c r="AF33">
        <v>646</v>
      </c>
      <c r="AG33" t="s">
        <v>426</v>
      </c>
      <c r="AH33" t="s">
        <v>427</v>
      </c>
      <c r="AI33">
        <v>14013325</v>
      </c>
    </row>
    <row r="34" spans="1:35" x14ac:dyDescent="0.25">
      <c r="A34" s="85" t="s">
        <v>79</v>
      </c>
      <c r="B34" s="85">
        <v>840</v>
      </c>
      <c r="C34" s="85">
        <v>24</v>
      </c>
      <c r="D34" s="85">
        <v>5941579</v>
      </c>
      <c r="M34" t="s">
        <v>428</v>
      </c>
      <c r="N34">
        <v>646</v>
      </c>
      <c r="O34" t="s">
        <v>429</v>
      </c>
      <c r="P34">
        <v>9934744</v>
      </c>
      <c r="Q34">
        <v>9934744</v>
      </c>
      <c r="Y34" t="s">
        <v>430</v>
      </c>
      <c r="Z34">
        <v>646</v>
      </c>
      <c r="AA34" t="s">
        <v>431</v>
      </c>
      <c r="AB34" t="s">
        <v>432</v>
      </c>
      <c r="AC34">
        <v>135331420</v>
      </c>
      <c r="AE34" t="s">
        <v>425</v>
      </c>
      <c r="AF34">
        <v>840</v>
      </c>
      <c r="AG34" t="s">
        <v>426</v>
      </c>
      <c r="AH34" t="s">
        <v>433</v>
      </c>
      <c r="AI34">
        <v>72952</v>
      </c>
    </row>
    <row r="35" spans="1:35" x14ac:dyDescent="0.25">
      <c r="A35" s="85" t="s">
        <v>113</v>
      </c>
      <c r="B35" s="85">
        <v>840</v>
      </c>
      <c r="C35" s="85">
        <v>189</v>
      </c>
      <c r="D35" s="85">
        <v>1226538553</v>
      </c>
      <c r="M35" t="s">
        <v>434</v>
      </c>
      <c r="N35">
        <v>646</v>
      </c>
      <c r="O35" t="s">
        <v>435</v>
      </c>
      <c r="P35">
        <v>11116870</v>
      </c>
      <c r="Q35">
        <v>11116870</v>
      </c>
      <c r="Y35" t="s">
        <v>430</v>
      </c>
      <c r="Z35">
        <v>646</v>
      </c>
      <c r="AA35" t="s">
        <v>431</v>
      </c>
      <c r="AB35" t="s">
        <v>436</v>
      </c>
      <c r="AC35">
        <v>628308</v>
      </c>
      <c r="AE35" t="s">
        <v>282</v>
      </c>
      <c r="AF35">
        <v>646</v>
      </c>
      <c r="AG35" t="s">
        <v>283</v>
      </c>
      <c r="AH35" t="s">
        <v>437</v>
      </c>
      <c r="AI35">
        <v>803075018</v>
      </c>
    </row>
    <row r="36" spans="1:35" x14ac:dyDescent="0.25">
      <c r="A36" s="85" t="s">
        <v>114</v>
      </c>
      <c r="B36" s="85">
        <v>978</v>
      </c>
      <c r="C36" s="85">
        <v>2</v>
      </c>
      <c r="D36" s="85">
        <v>85953</v>
      </c>
      <c r="M36" t="s">
        <v>438</v>
      </c>
      <c r="N36">
        <v>646</v>
      </c>
      <c r="O36" t="s">
        <v>439</v>
      </c>
      <c r="P36">
        <v>379996</v>
      </c>
      <c r="Q36">
        <v>379996</v>
      </c>
      <c r="Y36" t="s">
        <v>440</v>
      </c>
      <c r="Z36">
        <v>646</v>
      </c>
      <c r="AA36" t="s">
        <v>441</v>
      </c>
      <c r="AB36" t="s">
        <v>442</v>
      </c>
      <c r="AC36">
        <v>174033032</v>
      </c>
      <c r="AE36" t="s">
        <v>282</v>
      </c>
      <c r="AF36">
        <v>646</v>
      </c>
      <c r="AG36" t="s">
        <v>283</v>
      </c>
      <c r="AH36" t="s">
        <v>443</v>
      </c>
      <c r="AI36">
        <v>2147483647</v>
      </c>
    </row>
    <row r="37" spans="1:35" x14ac:dyDescent="0.25">
      <c r="A37" s="85" t="s">
        <v>115</v>
      </c>
      <c r="B37" s="85">
        <v>646</v>
      </c>
      <c r="C37" s="85">
        <v>8</v>
      </c>
      <c r="D37" s="85">
        <v>2147483647</v>
      </c>
      <c r="M37" t="s">
        <v>444</v>
      </c>
      <c r="N37">
        <v>646</v>
      </c>
      <c r="O37" t="s">
        <v>445</v>
      </c>
      <c r="P37">
        <v>1207</v>
      </c>
      <c r="Q37">
        <v>1207</v>
      </c>
      <c r="Y37" t="s">
        <v>440</v>
      </c>
      <c r="Z37">
        <v>646</v>
      </c>
      <c r="AA37" t="s">
        <v>441</v>
      </c>
      <c r="AB37" t="s">
        <v>446</v>
      </c>
      <c r="AC37">
        <v>79852</v>
      </c>
      <c r="AE37" t="s">
        <v>447</v>
      </c>
      <c r="AF37">
        <v>646</v>
      </c>
      <c r="AG37" t="s">
        <v>448</v>
      </c>
      <c r="AH37" t="s">
        <v>449</v>
      </c>
      <c r="AI37">
        <v>219974</v>
      </c>
    </row>
    <row r="38" spans="1:35" x14ac:dyDescent="0.25">
      <c r="A38" s="85" t="s">
        <v>116</v>
      </c>
      <c r="B38" s="85">
        <v>646</v>
      </c>
      <c r="C38" s="85">
        <v>73</v>
      </c>
      <c r="D38" s="85">
        <v>1131499229</v>
      </c>
      <c r="M38" t="s">
        <v>450</v>
      </c>
      <c r="N38">
        <v>646</v>
      </c>
      <c r="O38" t="s">
        <v>451</v>
      </c>
      <c r="P38">
        <v>6637863</v>
      </c>
      <c r="Q38">
        <v>6637863</v>
      </c>
      <c r="Y38" t="s">
        <v>452</v>
      </c>
      <c r="Z38">
        <v>646</v>
      </c>
      <c r="AA38" t="s">
        <v>453</v>
      </c>
      <c r="AB38" t="s">
        <v>454</v>
      </c>
      <c r="AC38">
        <v>28055</v>
      </c>
      <c r="AE38" t="s">
        <v>276</v>
      </c>
      <c r="AF38">
        <v>840</v>
      </c>
      <c r="AG38" t="s">
        <v>277</v>
      </c>
      <c r="AH38" t="s">
        <v>455</v>
      </c>
      <c r="AI38">
        <v>10591687</v>
      </c>
    </row>
    <row r="39" spans="1:35" x14ac:dyDescent="0.25">
      <c r="A39" s="85" t="s">
        <v>117</v>
      </c>
      <c r="B39" s="85">
        <v>646</v>
      </c>
      <c r="C39" s="85">
        <v>334</v>
      </c>
      <c r="D39" s="85">
        <v>2147483647</v>
      </c>
      <c r="M39" t="s">
        <v>456</v>
      </c>
      <c r="N39">
        <v>646</v>
      </c>
      <c r="O39" t="s">
        <v>457</v>
      </c>
      <c r="P39">
        <v>375593</v>
      </c>
      <c r="Q39">
        <v>375593</v>
      </c>
      <c r="Y39" t="s">
        <v>458</v>
      </c>
      <c r="Z39">
        <v>646</v>
      </c>
      <c r="AA39" t="s">
        <v>459</v>
      </c>
      <c r="AB39" t="s">
        <v>460</v>
      </c>
      <c r="AC39">
        <v>105799033</v>
      </c>
      <c r="AE39" t="s">
        <v>276</v>
      </c>
      <c r="AF39">
        <v>646</v>
      </c>
      <c r="AG39" t="s">
        <v>277</v>
      </c>
      <c r="AH39" t="s">
        <v>461</v>
      </c>
      <c r="AI39">
        <v>3730826</v>
      </c>
    </row>
    <row r="40" spans="1:35" x14ac:dyDescent="0.25">
      <c r="A40" s="85" t="s">
        <v>118</v>
      </c>
      <c r="B40" s="85">
        <v>978</v>
      </c>
      <c r="C40" s="85">
        <v>1</v>
      </c>
      <c r="D40" s="85">
        <v>75507</v>
      </c>
      <c r="M40" t="s">
        <v>462</v>
      </c>
      <c r="N40">
        <v>646</v>
      </c>
      <c r="O40" t="s">
        <v>463</v>
      </c>
      <c r="P40">
        <v>1308313</v>
      </c>
      <c r="Q40">
        <v>1308313</v>
      </c>
      <c r="Y40" t="s">
        <v>458</v>
      </c>
      <c r="Z40">
        <v>646</v>
      </c>
      <c r="AA40" t="s">
        <v>459</v>
      </c>
      <c r="AB40" t="s">
        <v>464</v>
      </c>
      <c r="AC40">
        <v>18163597</v>
      </c>
      <c r="AE40" t="s">
        <v>276</v>
      </c>
      <c r="AF40">
        <v>646</v>
      </c>
      <c r="AG40" t="s">
        <v>277</v>
      </c>
      <c r="AH40" t="s">
        <v>465</v>
      </c>
      <c r="AI40">
        <v>9849268</v>
      </c>
    </row>
    <row r="41" spans="1:35" x14ac:dyDescent="0.25">
      <c r="A41" s="85" t="s">
        <v>119</v>
      </c>
      <c r="B41" s="85">
        <v>646</v>
      </c>
      <c r="C41" s="85">
        <v>1</v>
      </c>
      <c r="D41" s="85">
        <v>23998</v>
      </c>
      <c r="M41" t="s">
        <v>466</v>
      </c>
      <c r="N41">
        <v>646</v>
      </c>
      <c r="O41" t="s">
        <v>467</v>
      </c>
      <c r="P41">
        <v>1880592</v>
      </c>
      <c r="Q41">
        <v>1880592</v>
      </c>
      <c r="Y41" t="s">
        <v>468</v>
      </c>
      <c r="Z41">
        <v>646</v>
      </c>
      <c r="AA41" t="s">
        <v>469</v>
      </c>
      <c r="AB41" t="s">
        <v>470</v>
      </c>
      <c r="AC41">
        <v>149922092</v>
      </c>
      <c r="AE41" t="s">
        <v>276</v>
      </c>
      <c r="AF41">
        <v>646</v>
      </c>
      <c r="AG41" t="s">
        <v>277</v>
      </c>
      <c r="AH41" t="s">
        <v>471</v>
      </c>
      <c r="AI41">
        <v>4660542</v>
      </c>
    </row>
    <row r="42" spans="1:35" x14ac:dyDescent="0.25">
      <c r="A42" s="85" t="s">
        <v>120</v>
      </c>
      <c r="B42" s="85">
        <v>646</v>
      </c>
      <c r="C42" s="85">
        <v>9</v>
      </c>
      <c r="D42" s="85">
        <v>199770546</v>
      </c>
      <c r="M42" t="s">
        <v>472</v>
      </c>
      <c r="N42">
        <v>646</v>
      </c>
      <c r="O42" t="s">
        <v>473</v>
      </c>
      <c r="P42">
        <v>1383706</v>
      </c>
      <c r="Q42">
        <v>1383706</v>
      </c>
      <c r="Y42" t="s">
        <v>468</v>
      </c>
      <c r="Z42">
        <v>646</v>
      </c>
      <c r="AA42" t="s">
        <v>469</v>
      </c>
      <c r="AB42" t="s">
        <v>474</v>
      </c>
      <c r="AC42">
        <v>48090623</v>
      </c>
      <c r="AE42" t="s">
        <v>276</v>
      </c>
      <c r="AF42">
        <v>646</v>
      </c>
      <c r="AG42" t="s">
        <v>277</v>
      </c>
      <c r="AH42" t="s">
        <v>475</v>
      </c>
      <c r="AI42">
        <v>6207061</v>
      </c>
    </row>
    <row r="43" spans="1:35" x14ac:dyDescent="0.25">
      <c r="A43" s="85" t="s">
        <v>121</v>
      </c>
      <c r="B43" s="85">
        <v>646</v>
      </c>
      <c r="C43" s="85">
        <v>15</v>
      </c>
      <c r="D43" s="85">
        <v>2686165</v>
      </c>
      <c r="M43" t="s">
        <v>476</v>
      </c>
      <c r="N43">
        <v>646</v>
      </c>
      <c r="O43" t="s">
        <v>477</v>
      </c>
      <c r="P43">
        <v>11191</v>
      </c>
      <c r="Q43">
        <v>11191</v>
      </c>
      <c r="Y43" t="s">
        <v>478</v>
      </c>
      <c r="Z43">
        <v>646</v>
      </c>
      <c r="AA43" t="s">
        <v>479</v>
      </c>
      <c r="AB43" t="s">
        <v>480</v>
      </c>
      <c r="AC43">
        <v>11657151</v>
      </c>
      <c r="AE43" t="s">
        <v>276</v>
      </c>
      <c r="AF43">
        <v>646</v>
      </c>
      <c r="AG43" t="s">
        <v>277</v>
      </c>
      <c r="AH43" t="s">
        <v>481</v>
      </c>
      <c r="AI43">
        <v>3515334</v>
      </c>
    </row>
    <row r="44" spans="1:35" x14ac:dyDescent="0.25">
      <c r="A44" s="85" t="s">
        <v>122</v>
      </c>
      <c r="B44" s="85">
        <v>646</v>
      </c>
      <c r="C44" s="85">
        <v>360</v>
      </c>
      <c r="D44" s="85">
        <v>989845852</v>
      </c>
      <c r="M44" t="s">
        <v>482</v>
      </c>
      <c r="N44">
        <v>646</v>
      </c>
      <c r="O44" t="s">
        <v>483</v>
      </c>
      <c r="P44">
        <v>3893374</v>
      </c>
      <c r="Q44">
        <v>3893374</v>
      </c>
      <c r="Y44" t="s">
        <v>478</v>
      </c>
      <c r="Z44">
        <v>646</v>
      </c>
      <c r="AA44" t="s">
        <v>479</v>
      </c>
      <c r="AB44" t="s">
        <v>484</v>
      </c>
      <c r="AC44">
        <v>1108204</v>
      </c>
      <c r="AE44" t="s">
        <v>276</v>
      </c>
      <c r="AF44">
        <v>646</v>
      </c>
      <c r="AG44" t="s">
        <v>277</v>
      </c>
      <c r="AH44" t="s">
        <v>485</v>
      </c>
      <c r="AI44">
        <v>392075000</v>
      </c>
    </row>
    <row r="45" spans="1:35" x14ac:dyDescent="0.25">
      <c r="A45" s="85" t="s">
        <v>123</v>
      </c>
      <c r="B45" s="85">
        <v>646</v>
      </c>
      <c r="C45" s="85">
        <v>30</v>
      </c>
      <c r="D45" s="85">
        <v>2147483647</v>
      </c>
      <c r="M45" t="s">
        <v>486</v>
      </c>
      <c r="N45">
        <v>646</v>
      </c>
      <c r="O45" t="s">
        <v>487</v>
      </c>
      <c r="P45">
        <v>45478</v>
      </c>
      <c r="Q45">
        <v>45478</v>
      </c>
      <c r="Y45" t="s">
        <v>488</v>
      </c>
      <c r="Z45">
        <v>646</v>
      </c>
      <c r="AA45" t="s">
        <v>489</v>
      </c>
      <c r="AB45" t="s">
        <v>490</v>
      </c>
      <c r="AC45">
        <v>135609584</v>
      </c>
      <c r="AE45" t="s">
        <v>276</v>
      </c>
      <c r="AF45">
        <v>646</v>
      </c>
      <c r="AG45" t="s">
        <v>277</v>
      </c>
      <c r="AH45" t="s">
        <v>491</v>
      </c>
      <c r="AI45">
        <v>94115997</v>
      </c>
    </row>
    <row r="46" spans="1:35" x14ac:dyDescent="0.25">
      <c r="A46" s="85" t="s">
        <v>124</v>
      </c>
      <c r="B46" s="85">
        <v>646</v>
      </c>
      <c r="C46" s="85">
        <v>1</v>
      </c>
      <c r="D46" s="85">
        <v>14000000</v>
      </c>
      <c r="M46" t="s">
        <v>492</v>
      </c>
      <c r="N46">
        <v>646</v>
      </c>
      <c r="O46" t="s">
        <v>493</v>
      </c>
      <c r="P46">
        <v>265574</v>
      </c>
      <c r="Q46">
        <v>265574</v>
      </c>
      <c r="Y46" t="s">
        <v>488</v>
      </c>
      <c r="Z46">
        <v>646</v>
      </c>
      <c r="AA46" t="s">
        <v>489</v>
      </c>
      <c r="AB46" t="s">
        <v>494</v>
      </c>
      <c r="AC46">
        <v>2672328</v>
      </c>
      <c r="AE46" t="s">
        <v>276</v>
      </c>
      <c r="AF46">
        <v>840</v>
      </c>
      <c r="AG46" t="s">
        <v>277</v>
      </c>
      <c r="AH46" t="s">
        <v>495</v>
      </c>
      <c r="AI46">
        <v>29759216</v>
      </c>
    </row>
    <row r="47" spans="1:35" x14ac:dyDescent="0.25">
      <c r="A47" s="85" t="s">
        <v>125</v>
      </c>
      <c r="B47" s="85">
        <v>646</v>
      </c>
      <c r="C47" s="85">
        <v>7</v>
      </c>
      <c r="D47" s="85">
        <v>164753944</v>
      </c>
      <c r="M47" t="s">
        <v>496</v>
      </c>
      <c r="N47">
        <v>646</v>
      </c>
      <c r="O47" t="s">
        <v>497</v>
      </c>
      <c r="P47">
        <v>2162</v>
      </c>
      <c r="Q47">
        <v>2162</v>
      </c>
      <c r="Y47" t="s">
        <v>498</v>
      </c>
      <c r="Z47">
        <v>646</v>
      </c>
      <c r="AA47" t="s">
        <v>499</v>
      </c>
      <c r="AB47" t="s">
        <v>500</v>
      </c>
      <c r="AC47">
        <v>80934859</v>
      </c>
      <c r="AE47" t="s">
        <v>276</v>
      </c>
      <c r="AF47">
        <v>646</v>
      </c>
      <c r="AG47" t="s">
        <v>277</v>
      </c>
      <c r="AH47" t="s">
        <v>501</v>
      </c>
      <c r="AI47">
        <v>89999516</v>
      </c>
    </row>
    <row r="48" spans="1:35" x14ac:dyDescent="0.25">
      <c r="A48" s="85" t="s">
        <v>126</v>
      </c>
      <c r="B48" s="85">
        <v>826</v>
      </c>
      <c r="C48" s="85">
        <v>1</v>
      </c>
      <c r="D48" s="85">
        <v>18200</v>
      </c>
      <c r="M48" t="s">
        <v>502</v>
      </c>
      <c r="N48">
        <v>646</v>
      </c>
      <c r="O48" t="s">
        <v>503</v>
      </c>
      <c r="P48">
        <v>2161124</v>
      </c>
      <c r="Q48">
        <v>2161124</v>
      </c>
      <c r="Y48" t="s">
        <v>498</v>
      </c>
      <c r="Z48">
        <v>646</v>
      </c>
      <c r="AA48" t="s">
        <v>499</v>
      </c>
      <c r="AB48" t="s">
        <v>504</v>
      </c>
      <c r="AC48">
        <v>920278</v>
      </c>
      <c r="AE48" t="s">
        <v>505</v>
      </c>
      <c r="AF48">
        <v>840</v>
      </c>
      <c r="AG48" t="s">
        <v>506</v>
      </c>
      <c r="AH48" t="s">
        <v>507</v>
      </c>
      <c r="AI48">
        <v>57197929</v>
      </c>
    </row>
    <row r="49" spans="1:35" x14ac:dyDescent="0.25">
      <c r="A49" s="85" t="s">
        <v>105</v>
      </c>
      <c r="B49" s="85">
        <v>826</v>
      </c>
      <c r="C49" s="85">
        <v>2</v>
      </c>
      <c r="D49" s="85">
        <v>8220873</v>
      </c>
      <c r="M49" t="s">
        <v>508</v>
      </c>
      <c r="N49">
        <v>646</v>
      </c>
      <c r="O49" t="s">
        <v>509</v>
      </c>
      <c r="P49">
        <v>11217542</v>
      </c>
      <c r="Q49">
        <v>11217542</v>
      </c>
      <c r="Y49" t="s">
        <v>510</v>
      </c>
      <c r="Z49">
        <v>646</v>
      </c>
      <c r="AA49" t="s">
        <v>511</v>
      </c>
      <c r="AB49" t="s">
        <v>512</v>
      </c>
      <c r="AC49">
        <v>191877733</v>
      </c>
      <c r="AE49" t="s">
        <v>505</v>
      </c>
      <c r="AF49">
        <v>646</v>
      </c>
      <c r="AG49" t="s">
        <v>506</v>
      </c>
      <c r="AH49" t="s">
        <v>513</v>
      </c>
      <c r="AI49">
        <v>3253445</v>
      </c>
    </row>
    <row r="50" spans="1:35" x14ac:dyDescent="0.25">
      <c r="A50" s="85" t="s">
        <v>127</v>
      </c>
      <c r="B50" s="85">
        <v>840</v>
      </c>
      <c r="C50" s="85">
        <v>25</v>
      </c>
      <c r="D50" s="85">
        <v>29724009</v>
      </c>
      <c r="M50" t="s">
        <v>514</v>
      </c>
      <c r="N50">
        <v>646</v>
      </c>
      <c r="O50" t="s">
        <v>515</v>
      </c>
      <c r="P50">
        <v>4373132</v>
      </c>
      <c r="Q50">
        <v>4373132</v>
      </c>
      <c r="Y50" t="s">
        <v>510</v>
      </c>
      <c r="Z50">
        <v>646</v>
      </c>
      <c r="AA50" t="s">
        <v>511</v>
      </c>
      <c r="AB50" t="s">
        <v>516</v>
      </c>
      <c r="AC50">
        <v>60733660</v>
      </c>
      <c r="AE50" t="s">
        <v>517</v>
      </c>
      <c r="AF50">
        <v>840</v>
      </c>
      <c r="AG50" t="s">
        <v>518</v>
      </c>
      <c r="AH50" t="s">
        <v>519</v>
      </c>
      <c r="AI50">
        <v>178489</v>
      </c>
    </row>
    <row r="51" spans="1:35" x14ac:dyDescent="0.25">
      <c r="A51" s="85" t="s">
        <v>91</v>
      </c>
      <c r="B51" s="85">
        <v>840</v>
      </c>
      <c r="C51" s="85">
        <v>1959</v>
      </c>
      <c r="D51" s="85">
        <v>2147483647</v>
      </c>
      <c r="M51" t="s">
        <v>520</v>
      </c>
      <c r="N51">
        <v>646</v>
      </c>
      <c r="O51" t="s">
        <v>521</v>
      </c>
      <c r="P51">
        <v>777</v>
      </c>
      <c r="Q51">
        <v>777</v>
      </c>
      <c r="Y51" t="s">
        <v>522</v>
      </c>
      <c r="Z51">
        <v>646</v>
      </c>
      <c r="AA51" t="s">
        <v>523</v>
      </c>
      <c r="AB51" t="s">
        <v>524</v>
      </c>
      <c r="AC51">
        <v>67387219</v>
      </c>
      <c r="AE51" t="s">
        <v>517</v>
      </c>
      <c r="AF51">
        <v>646</v>
      </c>
      <c r="AG51" t="s">
        <v>518</v>
      </c>
      <c r="AH51" t="s">
        <v>525</v>
      </c>
      <c r="AI51">
        <v>7843397</v>
      </c>
    </row>
    <row r="52" spans="1:35" x14ac:dyDescent="0.25">
      <c r="A52" s="85" t="s">
        <v>126</v>
      </c>
      <c r="B52" s="85">
        <v>840</v>
      </c>
      <c r="C52" s="85">
        <v>6</v>
      </c>
      <c r="D52" s="85">
        <v>52694167</v>
      </c>
      <c r="M52" t="s">
        <v>526</v>
      </c>
      <c r="N52">
        <v>646</v>
      </c>
      <c r="O52" t="s">
        <v>527</v>
      </c>
      <c r="P52">
        <v>1349588</v>
      </c>
      <c r="Q52">
        <v>1349588</v>
      </c>
      <c r="Y52" t="s">
        <v>522</v>
      </c>
      <c r="Z52">
        <v>646</v>
      </c>
      <c r="AA52" t="s">
        <v>523</v>
      </c>
      <c r="AB52" t="s">
        <v>528</v>
      </c>
      <c r="AC52">
        <v>9493</v>
      </c>
      <c r="AE52" t="s">
        <v>517</v>
      </c>
      <c r="AF52">
        <v>646</v>
      </c>
      <c r="AG52" t="s">
        <v>518</v>
      </c>
      <c r="AH52" t="s">
        <v>529</v>
      </c>
      <c r="AI52">
        <v>100000</v>
      </c>
    </row>
    <row r="53" spans="1:35" x14ac:dyDescent="0.25">
      <c r="A53" s="85" t="s">
        <v>128</v>
      </c>
      <c r="B53" s="85">
        <v>840</v>
      </c>
      <c r="C53" s="85">
        <v>1</v>
      </c>
      <c r="D53" s="85">
        <v>288261</v>
      </c>
      <c r="M53" t="s">
        <v>530</v>
      </c>
      <c r="N53">
        <v>646</v>
      </c>
      <c r="O53" t="s">
        <v>531</v>
      </c>
      <c r="P53">
        <v>136901</v>
      </c>
      <c r="Q53">
        <v>136901</v>
      </c>
      <c r="Y53" t="s">
        <v>532</v>
      </c>
      <c r="Z53">
        <v>646</v>
      </c>
      <c r="AA53" t="s">
        <v>533</v>
      </c>
      <c r="AB53" t="s">
        <v>534</v>
      </c>
      <c r="AC53">
        <v>205724785</v>
      </c>
      <c r="AE53" t="s">
        <v>535</v>
      </c>
      <c r="AF53">
        <v>840</v>
      </c>
      <c r="AG53" t="s">
        <v>536</v>
      </c>
      <c r="AH53" t="s">
        <v>537</v>
      </c>
      <c r="AI53">
        <v>1799896</v>
      </c>
    </row>
    <row r="54" spans="1:35" x14ac:dyDescent="0.25">
      <c r="A54" s="85" t="s">
        <v>121</v>
      </c>
      <c r="B54" s="85">
        <v>840</v>
      </c>
      <c r="C54" s="85">
        <v>1</v>
      </c>
      <c r="D54" s="85">
        <v>29423</v>
      </c>
      <c r="M54" t="s">
        <v>538</v>
      </c>
      <c r="N54">
        <v>646</v>
      </c>
      <c r="O54" t="s">
        <v>539</v>
      </c>
      <c r="P54">
        <v>3286616</v>
      </c>
      <c r="Q54">
        <v>3286616</v>
      </c>
      <c r="Y54" t="s">
        <v>532</v>
      </c>
      <c r="Z54">
        <v>646</v>
      </c>
      <c r="AA54" t="s">
        <v>533</v>
      </c>
      <c r="AB54" t="s">
        <v>540</v>
      </c>
      <c r="AC54">
        <v>4429186</v>
      </c>
      <c r="AE54" t="s">
        <v>535</v>
      </c>
      <c r="AF54">
        <v>978</v>
      </c>
      <c r="AG54" t="s">
        <v>536</v>
      </c>
      <c r="AH54" t="s">
        <v>541</v>
      </c>
      <c r="AI54">
        <v>85896</v>
      </c>
    </row>
    <row r="55" spans="1:35" x14ac:dyDescent="0.25">
      <c r="A55" s="85" t="s">
        <v>129</v>
      </c>
      <c r="B55" s="85">
        <v>840</v>
      </c>
      <c r="C55" s="85">
        <v>1</v>
      </c>
      <c r="D55" s="85">
        <v>2092</v>
      </c>
      <c r="M55" t="s">
        <v>542</v>
      </c>
      <c r="N55">
        <v>646</v>
      </c>
      <c r="O55" t="s">
        <v>543</v>
      </c>
      <c r="P55">
        <v>493601</v>
      </c>
      <c r="Q55">
        <v>493601</v>
      </c>
      <c r="Y55" t="s">
        <v>544</v>
      </c>
      <c r="Z55">
        <v>646</v>
      </c>
      <c r="AA55" t="s">
        <v>545</v>
      </c>
      <c r="AB55" t="s">
        <v>546</v>
      </c>
      <c r="AC55">
        <v>6874993</v>
      </c>
      <c r="AE55" t="s">
        <v>535</v>
      </c>
      <c r="AF55">
        <v>646</v>
      </c>
      <c r="AG55" t="s">
        <v>536</v>
      </c>
      <c r="AH55" t="s">
        <v>547</v>
      </c>
      <c r="AI55">
        <v>10</v>
      </c>
    </row>
    <row r="56" spans="1:35" x14ac:dyDescent="0.25">
      <c r="A56" s="85" t="s">
        <v>101</v>
      </c>
      <c r="B56" s="85">
        <v>840</v>
      </c>
      <c r="C56" s="85">
        <v>1</v>
      </c>
      <c r="D56" s="85">
        <v>4375</v>
      </c>
      <c r="M56" t="s">
        <v>548</v>
      </c>
      <c r="N56">
        <v>646</v>
      </c>
      <c r="O56" t="s">
        <v>549</v>
      </c>
      <c r="P56">
        <v>79640</v>
      </c>
      <c r="Q56">
        <v>79640</v>
      </c>
      <c r="Y56" t="s">
        <v>544</v>
      </c>
      <c r="Z56">
        <v>646</v>
      </c>
      <c r="AA56" t="s">
        <v>545</v>
      </c>
      <c r="AB56" t="s">
        <v>550</v>
      </c>
      <c r="AC56">
        <v>4233918</v>
      </c>
      <c r="AE56" t="s">
        <v>535</v>
      </c>
      <c r="AF56">
        <v>646</v>
      </c>
      <c r="AG56" t="s">
        <v>536</v>
      </c>
      <c r="AH56" t="s">
        <v>551</v>
      </c>
      <c r="AI56">
        <v>8114719</v>
      </c>
    </row>
    <row r="57" spans="1:35" x14ac:dyDescent="0.25">
      <c r="A57" s="85" t="s">
        <v>114</v>
      </c>
      <c r="B57" s="85">
        <v>840</v>
      </c>
      <c r="C57" s="85">
        <v>12</v>
      </c>
      <c r="D57" s="85">
        <v>98723</v>
      </c>
      <c r="M57" t="s">
        <v>552</v>
      </c>
      <c r="N57">
        <v>646</v>
      </c>
      <c r="O57" t="s">
        <v>553</v>
      </c>
      <c r="P57">
        <v>2453154</v>
      </c>
      <c r="Q57">
        <v>2453154</v>
      </c>
      <c r="Y57" t="s">
        <v>554</v>
      </c>
      <c r="Z57">
        <v>646</v>
      </c>
      <c r="AA57" t="s">
        <v>555</v>
      </c>
      <c r="AB57" t="s">
        <v>556</v>
      </c>
      <c r="AC57">
        <v>104766574</v>
      </c>
      <c r="AE57" t="s">
        <v>557</v>
      </c>
      <c r="AF57">
        <v>646</v>
      </c>
      <c r="AG57" t="s">
        <v>558</v>
      </c>
      <c r="AH57" t="s">
        <v>559</v>
      </c>
      <c r="AI57">
        <v>3926610</v>
      </c>
    </row>
    <row r="58" spans="1:35" x14ac:dyDescent="0.25">
      <c r="A58" s="85" t="s">
        <v>130</v>
      </c>
      <c r="B58" s="85">
        <v>840</v>
      </c>
      <c r="C58" s="85">
        <v>1</v>
      </c>
      <c r="D58" s="85">
        <v>20803448</v>
      </c>
      <c r="M58" t="s">
        <v>560</v>
      </c>
      <c r="N58">
        <v>646</v>
      </c>
      <c r="O58" t="s">
        <v>561</v>
      </c>
      <c r="P58">
        <v>13924834</v>
      </c>
      <c r="Q58">
        <v>13924834</v>
      </c>
      <c r="Y58" t="s">
        <v>554</v>
      </c>
      <c r="Z58">
        <v>646</v>
      </c>
      <c r="AA58" t="s">
        <v>555</v>
      </c>
      <c r="AB58" t="s">
        <v>562</v>
      </c>
      <c r="AC58">
        <v>485749</v>
      </c>
      <c r="AE58" t="s">
        <v>557</v>
      </c>
      <c r="AF58">
        <v>646</v>
      </c>
      <c r="AG58" t="s">
        <v>558</v>
      </c>
      <c r="AH58" t="s">
        <v>563</v>
      </c>
      <c r="AI58">
        <v>100</v>
      </c>
    </row>
    <row r="59" spans="1:35" x14ac:dyDescent="0.25">
      <c r="A59" s="85" t="s">
        <v>131</v>
      </c>
      <c r="B59" s="85">
        <v>840</v>
      </c>
      <c r="C59" s="85">
        <v>2</v>
      </c>
      <c r="D59" s="85">
        <v>579304</v>
      </c>
      <c r="M59" t="s">
        <v>564</v>
      </c>
      <c r="N59">
        <v>646</v>
      </c>
      <c r="O59" t="s">
        <v>565</v>
      </c>
      <c r="P59">
        <v>4617502</v>
      </c>
      <c r="Q59">
        <v>4617502</v>
      </c>
      <c r="Y59" t="s">
        <v>566</v>
      </c>
      <c r="Z59">
        <v>646</v>
      </c>
      <c r="AA59" t="s">
        <v>567</v>
      </c>
      <c r="AB59" t="s">
        <v>568</v>
      </c>
      <c r="AC59">
        <v>138807144</v>
      </c>
      <c r="AE59" t="s">
        <v>569</v>
      </c>
      <c r="AF59">
        <v>840</v>
      </c>
      <c r="AG59" t="s">
        <v>570</v>
      </c>
      <c r="AH59" t="s">
        <v>571</v>
      </c>
      <c r="AI59">
        <v>111275</v>
      </c>
    </row>
    <row r="60" spans="1:35" x14ac:dyDescent="0.25">
      <c r="A60" s="85" t="s">
        <v>127</v>
      </c>
      <c r="B60" s="85">
        <v>978</v>
      </c>
      <c r="C60" s="85">
        <v>7</v>
      </c>
      <c r="D60" s="85">
        <v>1009676</v>
      </c>
      <c r="M60" t="s">
        <v>572</v>
      </c>
      <c r="N60">
        <v>646</v>
      </c>
      <c r="O60" t="s">
        <v>573</v>
      </c>
      <c r="P60">
        <v>11878393</v>
      </c>
      <c r="Q60">
        <v>11878393</v>
      </c>
      <c r="Y60" t="s">
        <v>566</v>
      </c>
      <c r="Z60">
        <v>646</v>
      </c>
      <c r="AA60" t="s">
        <v>567</v>
      </c>
      <c r="AB60" t="s">
        <v>574</v>
      </c>
      <c r="AC60">
        <v>83222</v>
      </c>
      <c r="AE60" t="s">
        <v>569</v>
      </c>
      <c r="AF60">
        <v>978</v>
      </c>
      <c r="AG60" t="s">
        <v>570</v>
      </c>
      <c r="AH60" t="s">
        <v>575</v>
      </c>
      <c r="AI60">
        <v>2355</v>
      </c>
    </row>
    <row r="61" spans="1:35" x14ac:dyDescent="0.25">
      <c r="A61" s="85" t="s">
        <v>126</v>
      </c>
      <c r="B61" s="85">
        <v>978</v>
      </c>
      <c r="C61" s="85">
        <v>1</v>
      </c>
      <c r="D61" s="85">
        <v>18245315</v>
      </c>
      <c r="M61" t="s">
        <v>576</v>
      </c>
      <c r="N61">
        <v>646</v>
      </c>
      <c r="O61" t="s">
        <v>577</v>
      </c>
      <c r="P61">
        <v>276756</v>
      </c>
      <c r="Q61">
        <v>276756</v>
      </c>
      <c r="Y61" t="s">
        <v>578</v>
      </c>
      <c r="Z61">
        <v>646</v>
      </c>
      <c r="AA61" t="s">
        <v>579</v>
      </c>
      <c r="AB61" t="s">
        <v>580</v>
      </c>
      <c r="AC61">
        <v>153435</v>
      </c>
      <c r="AE61" t="s">
        <v>569</v>
      </c>
      <c r="AF61">
        <v>646</v>
      </c>
      <c r="AG61" t="s">
        <v>570</v>
      </c>
      <c r="AH61" t="s">
        <v>581</v>
      </c>
      <c r="AI61">
        <v>181695</v>
      </c>
    </row>
    <row r="62" spans="1:35" x14ac:dyDescent="0.25">
      <c r="A62" s="85" t="s">
        <v>132</v>
      </c>
      <c r="B62" s="85">
        <v>978</v>
      </c>
      <c r="C62" s="85">
        <v>4</v>
      </c>
      <c r="D62" s="85">
        <v>10235528</v>
      </c>
      <c r="M62" t="s">
        <v>582</v>
      </c>
      <c r="N62">
        <v>646</v>
      </c>
      <c r="O62" t="s">
        <v>583</v>
      </c>
      <c r="P62">
        <v>264142</v>
      </c>
      <c r="Q62">
        <v>264142</v>
      </c>
      <c r="Y62" t="s">
        <v>584</v>
      </c>
      <c r="Z62">
        <v>646</v>
      </c>
      <c r="AA62" t="s">
        <v>585</v>
      </c>
      <c r="AB62" t="s">
        <v>586</v>
      </c>
      <c r="AC62">
        <v>503627</v>
      </c>
      <c r="AE62" t="s">
        <v>587</v>
      </c>
      <c r="AF62">
        <v>646</v>
      </c>
      <c r="AG62" t="s">
        <v>588</v>
      </c>
      <c r="AH62" t="s">
        <v>589</v>
      </c>
      <c r="AI62">
        <v>16604893</v>
      </c>
    </row>
    <row r="63" spans="1:35" x14ac:dyDescent="0.25">
      <c r="A63" s="85" t="s">
        <v>133</v>
      </c>
      <c r="B63" s="85">
        <v>840</v>
      </c>
      <c r="C63" s="85">
        <v>3</v>
      </c>
      <c r="D63" s="85">
        <v>165090103</v>
      </c>
      <c r="M63" t="s">
        <v>590</v>
      </c>
      <c r="N63">
        <v>646</v>
      </c>
      <c r="O63" t="s">
        <v>591</v>
      </c>
      <c r="P63">
        <v>172715</v>
      </c>
      <c r="Q63">
        <v>172715</v>
      </c>
      <c r="Y63" t="s">
        <v>584</v>
      </c>
      <c r="Z63">
        <v>978</v>
      </c>
      <c r="AA63" t="s">
        <v>585</v>
      </c>
      <c r="AB63" t="s">
        <v>592</v>
      </c>
      <c r="AC63">
        <v>75507</v>
      </c>
      <c r="AE63" t="s">
        <v>593</v>
      </c>
      <c r="AF63">
        <v>840</v>
      </c>
      <c r="AG63" t="s">
        <v>594</v>
      </c>
      <c r="AH63" t="s">
        <v>595</v>
      </c>
      <c r="AI63">
        <v>393558</v>
      </c>
    </row>
    <row r="64" spans="1:35" x14ac:dyDescent="0.25">
      <c r="A64" s="85" t="s">
        <v>134</v>
      </c>
      <c r="B64" s="85">
        <v>978</v>
      </c>
      <c r="C64" s="85">
        <v>3</v>
      </c>
      <c r="D64" s="85">
        <v>3106</v>
      </c>
      <c r="M64" t="s">
        <v>596</v>
      </c>
      <c r="N64">
        <v>646</v>
      </c>
      <c r="O64" t="s">
        <v>597</v>
      </c>
      <c r="P64">
        <v>368350</v>
      </c>
      <c r="Q64">
        <v>368350</v>
      </c>
      <c r="Y64" t="s">
        <v>598</v>
      </c>
      <c r="Z64">
        <v>646</v>
      </c>
      <c r="AA64" t="s">
        <v>599</v>
      </c>
      <c r="AB64" t="s">
        <v>600</v>
      </c>
      <c r="AC64">
        <v>9307</v>
      </c>
      <c r="AE64" t="s">
        <v>593</v>
      </c>
      <c r="AF64">
        <v>978</v>
      </c>
      <c r="AG64" t="s">
        <v>594</v>
      </c>
      <c r="AH64" t="s">
        <v>601</v>
      </c>
      <c r="AI64">
        <v>125952</v>
      </c>
    </row>
    <row r="65" spans="1:35" x14ac:dyDescent="0.25">
      <c r="A65" s="85" t="s">
        <v>135</v>
      </c>
      <c r="B65" s="85">
        <v>646</v>
      </c>
      <c r="C65" s="85">
        <v>1</v>
      </c>
      <c r="D65" s="85">
        <v>5300</v>
      </c>
      <c r="M65" t="s">
        <v>602</v>
      </c>
      <c r="N65">
        <v>646</v>
      </c>
      <c r="O65" t="s">
        <v>603</v>
      </c>
      <c r="P65">
        <v>9418</v>
      </c>
      <c r="Q65">
        <v>9418</v>
      </c>
      <c r="Y65" t="s">
        <v>604</v>
      </c>
      <c r="Z65">
        <v>646</v>
      </c>
      <c r="AA65" t="s">
        <v>605</v>
      </c>
      <c r="AB65" t="s">
        <v>606</v>
      </c>
      <c r="AC65">
        <v>26561</v>
      </c>
      <c r="AE65" t="s">
        <v>593</v>
      </c>
      <c r="AF65">
        <v>646</v>
      </c>
      <c r="AG65" t="s">
        <v>594</v>
      </c>
      <c r="AH65" t="s">
        <v>607</v>
      </c>
      <c r="AI65">
        <v>163553</v>
      </c>
    </row>
    <row r="66" spans="1:35" x14ac:dyDescent="0.25">
      <c r="A66" s="85" t="s">
        <v>127</v>
      </c>
      <c r="B66" s="85">
        <v>646</v>
      </c>
      <c r="C66" s="85">
        <v>15596</v>
      </c>
      <c r="D66" s="85">
        <v>2147483647</v>
      </c>
      <c r="M66" t="s">
        <v>608</v>
      </c>
      <c r="N66">
        <v>646</v>
      </c>
      <c r="O66" t="s">
        <v>609</v>
      </c>
      <c r="P66">
        <v>107234</v>
      </c>
      <c r="Q66">
        <v>107234</v>
      </c>
      <c r="Y66" t="s">
        <v>604</v>
      </c>
      <c r="Z66">
        <v>840</v>
      </c>
      <c r="AA66" t="s">
        <v>605</v>
      </c>
      <c r="AB66" t="s">
        <v>610</v>
      </c>
      <c r="AC66">
        <v>3429</v>
      </c>
      <c r="AE66" t="s">
        <v>611</v>
      </c>
      <c r="AF66">
        <v>840</v>
      </c>
      <c r="AG66" t="s">
        <v>612</v>
      </c>
      <c r="AH66" t="s">
        <v>613</v>
      </c>
      <c r="AI66">
        <v>41370</v>
      </c>
    </row>
    <row r="67" spans="1:35" x14ac:dyDescent="0.25">
      <c r="A67" s="85" t="s">
        <v>136</v>
      </c>
      <c r="B67" s="85">
        <v>646</v>
      </c>
      <c r="C67" s="85">
        <v>1</v>
      </c>
      <c r="D67" s="85">
        <v>731</v>
      </c>
      <c r="M67" t="s">
        <v>614</v>
      </c>
      <c r="N67">
        <v>646</v>
      </c>
      <c r="O67" t="s">
        <v>615</v>
      </c>
      <c r="P67">
        <v>27361</v>
      </c>
      <c r="Q67">
        <v>27361</v>
      </c>
      <c r="Y67" t="s">
        <v>616</v>
      </c>
      <c r="Z67">
        <v>646</v>
      </c>
      <c r="AA67" t="s">
        <v>617</v>
      </c>
      <c r="AB67" t="s">
        <v>618</v>
      </c>
      <c r="AC67">
        <v>38610</v>
      </c>
      <c r="AE67" t="s">
        <v>611</v>
      </c>
      <c r="AF67">
        <v>978</v>
      </c>
      <c r="AG67" t="s">
        <v>612</v>
      </c>
      <c r="AH67" t="s">
        <v>619</v>
      </c>
      <c r="AI67">
        <v>401445</v>
      </c>
    </row>
    <row r="68" spans="1:35" x14ac:dyDescent="0.25">
      <c r="A68" s="85" t="s">
        <v>137</v>
      </c>
      <c r="B68" s="85">
        <v>646</v>
      </c>
      <c r="C68" s="85">
        <v>245</v>
      </c>
      <c r="D68" s="85">
        <v>164169756</v>
      </c>
      <c r="M68" t="s">
        <v>620</v>
      </c>
      <c r="N68">
        <v>646</v>
      </c>
      <c r="O68" t="s">
        <v>621</v>
      </c>
      <c r="P68">
        <v>356609</v>
      </c>
      <c r="Q68">
        <v>356609</v>
      </c>
      <c r="Y68" t="s">
        <v>616</v>
      </c>
      <c r="Z68">
        <v>840</v>
      </c>
      <c r="AA68" t="s">
        <v>617</v>
      </c>
      <c r="AB68" t="s">
        <v>622</v>
      </c>
      <c r="AC68">
        <v>66135</v>
      </c>
      <c r="AE68" t="s">
        <v>611</v>
      </c>
      <c r="AF68">
        <v>646</v>
      </c>
      <c r="AG68" t="s">
        <v>612</v>
      </c>
      <c r="AH68" t="s">
        <v>623</v>
      </c>
      <c r="AI68">
        <v>1335</v>
      </c>
    </row>
    <row r="69" spans="1:35" x14ac:dyDescent="0.25">
      <c r="A69" s="85" t="s">
        <v>126</v>
      </c>
      <c r="B69" s="85">
        <v>646</v>
      </c>
      <c r="C69" s="85">
        <v>4039</v>
      </c>
      <c r="D69" s="85">
        <v>2147483647</v>
      </c>
      <c r="M69" t="s">
        <v>624</v>
      </c>
      <c r="N69">
        <v>646</v>
      </c>
      <c r="O69" t="s">
        <v>625</v>
      </c>
      <c r="P69">
        <v>223222</v>
      </c>
      <c r="Q69">
        <v>223222</v>
      </c>
      <c r="Y69" t="s">
        <v>626</v>
      </c>
      <c r="Z69">
        <v>840</v>
      </c>
      <c r="AA69" t="s">
        <v>627</v>
      </c>
      <c r="AB69" t="s">
        <v>628</v>
      </c>
      <c r="AC69">
        <v>101586</v>
      </c>
      <c r="AE69" t="s">
        <v>611</v>
      </c>
      <c r="AF69">
        <v>646</v>
      </c>
      <c r="AG69" t="s">
        <v>612</v>
      </c>
      <c r="AH69" t="s">
        <v>629</v>
      </c>
      <c r="AI69">
        <v>7469212</v>
      </c>
    </row>
    <row r="70" spans="1:35" x14ac:dyDescent="0.25">
      <c r="A70" s="85" t="s">
        <v>128</v>
      </c>
      <c r="B70" s="85">
        <v>646</v>
      </c>
      <c r="C70" s="85">
        <v>121</v>
      </c>
      <c r="D70" s="85">
        <v>485088504</v>
      </c>
      <c r="M70" t="s">
        <v>630</v>
      </c>
      <c r="N70">
        <v>646</v>
      </c>
      <c r="O70" t="s">
        <v>631</v>
      </c>
      <c r="P70">
        <v>1468046</v>
      </c>
      <c r="Q70">
        <v>1468046</v>
      </c>
      <c r="Y70" t="s">
        <v>626</v>
      </c>
      <c r="Z70">
        <v>646</v>
      </c>
      <c r="AA70" t="s">
        <v>627</v>
      </c>
      <c r="AB70" t="s">
        <v>632</v>
      </c>
      <c r="AC70">
        <v>206401</v>
      </c>
      <c r="AE70" t="s">
        <v>611</v>
      </c>
      <c r="AF70">
        <v>646</v>
      </c>
      <c r="AG70" t="s">
        <v>612</v>
      </c>
      <c r="AH70" t="s">
        <v>633</v>
      </c>
      <c r="AI70">
        <v>2317450</v>
      </c>
    </row>
    <row r="71" spans="1:35" x14ac:dyDescent="0.25">
      <c r="A71" s="85" t="s">
        <v>138</v>
      </c>
      <c r="B71" s="85">
        <v>646</v>
      </c>
      <c r="C71" s="85">
        <v>51</v>
      </c>
      <c r="D71" s="85">
        <v>66766521</v>
      </c>
      <c r="M71" t="s">
        <v>634</v>
      </c>
      <c r="N71">
        <v>646</v>
      </c>
      <c r="O71" t="s">
        <v>635</v>
      </c>
      <c r="P71">
        <v>189486</v>
      </c>
      <c r="Q71">
        <v>189486</v>
      </c>
      <c r="Y71" t="s">
        <v>636</v>
      </c>
      <c r="Z71">
        <v>646</v>
      </c>
      <c r="AA71" t="s">
        <v>637</v>
      </c>
      <c r="AB71" t="s">
        <v>638</v>
      </c>
      <c r="AC71">
        <v>500042</v>
      </c>
      <c r="AE71" t="s">
        <v>611</v>
      </c>
      <c r="AF71">
        <v>646</v>
      </c>
      <c r="AG71" t="s">
        <v>612</v>
      </c>
      <c r="AH71" t="s">
        <v>639</v>
      </c>
      <c r="AI71">
        <v>456776</v>
      </c>
    </row>
    <row r="72" spans="1:35" x14ac:dyDescent="0.25">
      <c r="A72" s="85" t="s">
        <v>139</v>
      </c>
      <c r="B72" s="85">
        <v>646</v>
      </c>
      <c r="C72" s="85">
        <v>122</v>
      </c>
      <c r="D72" s="85">
        <v>7747330</v>
      </c>
      <c r="M72" t="s">
        <v>640</v>
      </c>
      <c r="N72">
        <v>646</v>
      </c>
      <c r="O72" t="s">
        <v>641</v>
      </c>
      <c r="P72">
        <v>223776</v>
      </c>
      <c r="Q72">
        <v>223776</v>
      </c>
      <c r="Y72" t="s">
        <v>636</v>
      </c>
      <c r="Z72">
        <v>840</v>
      </c>
      <c r="AA72" t="s">
        <v>637</v>
      </c>
      <c r="AB72" t="s">
        <v>642</v>
      </c>
      <c r="AC72">
        <v>67099</v>
      </c>
      <c r="AE72" t="s">
        <v>611</v>
      </c>
      <c r="AF72">
        <v>840</v>
      </c>
      <c r="AG72" t="s">
        <v>612</v>
      </c>
      <c r="AH72" t="s">
        <v>643</v>
      </c>
      <c r="AI72">
        <v>8373152</v>
      </c>
    </row>
    <row r="73" spans="1:35" x14ac:dyDescent="0.25">
      <c r="A73" s="85" t="s">
        <v>140</v>
      </c>
      <c r="B73" s="85">
        <v>646</v>
      </c>
      <c r="C73" s="85">
        <v>3</v>
      </c>
      <c r="D73" s="85">
        <v>1276</v>
      </c>
      <c r="M73" t="s">
        <v>644</v>
      </c>
      <c r="N73">
        <v>646</v>
      </c>
      <c r="O73" t="s">
        <v>645</v>
      </c>
      <c r="P73">
        <v>885280</v>
      </c>
      <c r="Q73">
        <v>885280</v>
      </c>
      <c r="Y73" t="s">
        <v>646</v>
      </c>
      <c r="Z73">
        <v>840</v>
      </c>
      <c r="AA73" t="s">
        <v>647</v>
      </c>
      <c r="AB73" t="s">
        <v>648</v>
      </c>
      <c r="AC73">
        <v>938</v>
      </c>
      <c r="AE73" t="s">
        <v>649</v>
      </c>
      <c r="AF73">
        <v>646</v>
      </c>
      <c r="AG73" t="s">
        <v>650</v>
      </c>
      <c r="AH73" t="s">
        <v>651</v>
      </c>
      <c r="AI73">
        <v>2683266</v>
      </c>
    </row>
    <row r="74" spans="1:35" x14ac:dyDescent="0.25">
      <c r="A74" s="85" t="s">
        <v>141</v>
      </c>
      <c r="B74" s="85">
        <v>646</v>
      </c>
      <c r="C74" s="85">
        <v>4</v>
      </c>
      <c r="D74" s="85">
        <v>3965</v>
      </c>
      <c r="M74" t="s">
        <v>652</v>
      </c>
      <c r="N74">
        <v>646</v>
      </c>
      <c r="O74" t="s">
        <v>653</v>
      </c>
      <c r="P74">
        <v>2106352</v>
      </c>
      <c r="Q74">
        <v>2106352</v>
      </c>
      <c r="Y74" t="s">
        <v>646</v>
      </c>
      <c r="Z74">
        <v>646</v>
      </c>
      <c r="AA74" t="s">
        <v>647</v>
      </c>
      <c r="AB74" t="s">
        <v>654</v>
      </c>
      <c r="AC74">
        <v>1897</v>
      </c>
      <c r="AE74" t="s">
        <v>649</v>
      </c>
      <c r="AF74">
        <v>840</v>
      </c>
      <c r="AG74" t="s">
        <v>650</v>
      </c>
      <c r="AH74" t="s">
        <v>655</v>
      </c>
      <c r="AI74">
        <v>6176933</v>
      </c>
    </row>
    <row r="75" spans="1:35" x14ac:dyDescent="0.25">
      <c r="A75" s="85" t="s">
        <v>129</v>
      </c>
      <c r="B75" s="85">
        <v>646</v>
      </c>
      <c r="C75" s="85">
        <v>5</v>
      </c>
      <c r="D75" s="85">
        <v>35084</v>
      </c>
      <c r="M75" t="s">
        <v>656</v>
      </c>
      <c r="N75">
        <v>646</v>
      </c>
      <c r="O75" t="s">
        <v>657</v>
      </c>
      <c r="P75">
        <v>26144</v>
      </c>
      <c r="Q75">
        <v>26144</v>
      </c>
      <c r="Y75" t="s">
        <v>658</v>
      </c>
      <c r="Z75">
        <v>646</v>
      </c>
      <c r="AA75" t="s">
        <v>659</v>
      </c>
      <c r="AB75" t="s">
        <v>660</v>
      </c>
      <c r="AC75">
        <v>760705</v>
      </c>
      <c r="AE75" t="s">
        <v>649</v>
      </c>
      <c r="AF75">
        <v>646</v>
      </c>
      <c r="AG75" t="s">
        <v>650</v>
      </c>
      <c r="AH75" t="s">
        <v>661</v>
      </c>
      <c r="AI75">
        <v>100001000</v>
      </c>
    </row>
    <row r="76" spans="1:35" x14ac:dyDescent="0.25">
      <c r="A76" s="85" t="s">
        <v>142</v>
      </c>
      <c r="B76" s="85">
        <v>646</v>
      </c>
      <c r="C76" s="85">
        <v>872</v>
      </c>
      <c r="D76" s="85">
        <v>494905053</v>
      </c>
      <c r="M76" t="s">
        <v>662</v>
      </c>
      <c r="N76">
        <v>646</v>
      </c>
      <c r="O76" t="s">
        <v>663</v>
      </c>
      <c r="P76">
        <v>188982</v>
      </c>
      <c r="Q76">
        <v>188982</v>
      </c>
      <c r="Y76" t="s">
        <v>658</v>
      </c>
      <c r="Z76">
        <v>646</v>
      </c>
      <c r="AA76" t="s">
        <v>659</v>
      </c>
      <c r="AB76" t="s">
        <v>664</v>
      </c>
      <c r="AC76">
        <v>49180900</v>
      </c>
      <c r="AE76" t="s">
        <v>665</v>
      </c>
      <c r="AF76">
        <v>646</v>
      </c>
      <c r="AG76" t="s">
        <v>666</v>
      </c>
      <c r="AH76" t="s">
        <v>667</v>
      </c>
      <c r="AI76">
        <v>1220234</v>
      </c>
    </row>
    <row r="77" spans="1:35" x14ac:dyDescent="0.25">
      <c r="A77" s="85" t="s">
        <v>106</v>
      </c>
      <c r="B77" s="85">
        <v>646</v>
      </c>
      <c r="C77" s="85">
        <v>6</v>
      </c>
      <c r="D77" s="85">
        <v>460150000</v>
      </c>
      <c r="M77" t="s">
        <v>668</v>
      </c>
      <c r="N77">
        <v>646</v>
      </c>
      <c r="O77" t="s">
        <v>669</v>
      </c>
      <c r="P77">
        <v>818385</v>
      </c>
      <c r="Q77">
        <v>818385</v>
      </c>
      <c r="Y77" t="s">
        <v>670</v>
      </c>
      <c r="Z77">
        <v>646</v>
      </c>
      <c r="AA77" t="s">
        <v>671</v>
      </c>
      <c r="AB77" t="s">
        <v>672</v>
      </c>
      <c r="AC77">
        <v>122333958</v>
      </c>
      <c r="AE77" t="s">
        <v>673</v>
      </c>
      <c r="AF77">
        <v>646</v>
      </c>
      <c r="AG77" t="s">
        <v>674</v>
      </c>
      <c r="AH77" t="s">
        <v>675</v>
      </c>
      <c r="AI77">
        <v>372631831</v>
      </c>
    </row>
    <row r="78" spans="1:35" x14ac:dyDescent="0.25">
      <c r="A78" s="85" t="s">
        <v>143</v>
      </c>
      <c r="B78" s="85">
        <v>646</v>
      </c>
      <c r="C78" s="85">
        <v>1</v>
      </c>
      <c r="D78" s="85">
        <v>1500000000</v>
      </c>
      <c r="M78" t="s">
        <v>676</v>
      </c>
      <c r="N78">
        <v>646</v>
      </c>
      <c r="O78" t="s">
        <v>677</v>
      </c>
      <c r="P78">
        <v>7367</v>
      </c>
      <c r="Q78">
        <v>7367</v>
      </c>
      <c r="Y78" t="s">
        <v>670</v>
      </c>
      <c r="Z78">
        <v>646</v>
      </c>
      <c r="AA78" t="s">
        <v>671</v>
      </c>
      <c r="AB78" t="s">
        <v>678</v>
      </c>
      <c r="AC78">
        <v>4371482</v>
      </c>
      <c r="AE78" t="s">
        <v>673</v>
      </c>
      <c r="AF78">
        <v>646</v>
      </c>
      <c r="AG78" t="s">
        <v>674</v>
      </c>
      <c r="AH78" t="s">
        <v>679</v>
      </c>
      <c r="AI78">
        <v>355000</v>
      </c>
    </row>
    <row r="79" spans="1:35" x14ac:dyDescent="0.25">
      <c r="A79" s="85" t="s">
        <v>144</v>
      </c>
      <c r="B79" s="85">
        <v>646</v>
      </c>
      <c r="C79" s="85">
        <v>2</v>
      </c>
      <c r="D79" s="85">
        <v>350000000</v>
      </c>
      <c r="M79" t="s">
        <v>680</v>
      </c>
      <c r="N79">
        <v>646</v>
      </c>
      <c r="O79" t="s">
        <v>681</v>
      </c>
      <c r="P79">
        <v>666356</v>
      </c>
      <c r="Q79">
        <v>666356</v>
      </c>
      <c r="Y79" t="s">
        <v>682</v>
      </c>
      <c r="Z79">
        <v>646</v>
      </c>
      <c r="AA79" t="s">
        <v>683</v>
      </c>
      <c r="AB79" t="s">
        <v>684</v>
      </c>
      <c r="AC79">
        <v>108044940</v>
      </c>
      <c r="AE79" t="s">
        <v>685</v>
      </c>
      <c r="AF79">
        <v>978</v>
      </c>
      <c r="AG79" t="s">
        <v>686</v>
      </c>
      <c r="AH79" t="s">
        <v>687</v>
      </c>
      <c r="AI79">
        <v>1861</v>
      </c>
    </row>
    <row r="80" spans="1:35" x14ac:dyDescent="0.25">
      <c r="A80" s="85" t="s">
        <v>145</v>
      </c>
      <c r="B80" s="85">
        <v>646</v>
      </c>
      <c r="C80" s="85">
        <v>48</v>
      </c>
      <c r="D80" s="85">
        <v>2147483647</v>
      </c>
      <c r="M80" t="s">
        <v>688</v>
      </c>
      <c r="N80">
        <v>646</v>
      </c>
      <c r="O80" t="s">
        <v>689</v>
      </c>
      <c r="P80">
        <v>142611870</v>
      </c>
      <c r="Q80">
        <v>142611870</v>
      </c>
      <c r="Y80" t="s">
        <v>682</v>
      </c>
      <c r="Z80">
        <v>646</v>
      </c>
      <c r="AA80" t="s">
        <v>683</v>
      </c>
      <c r="AB80" t="s">
        <v>690</v>
      </c>
      <c r="AC80">
        <v>39462</v>
      </c>
      <c r="AE80" t="s">
        <v>691</v>
      </c>
      <c r="AF80">
        <v>840</v>
      </c>
      <c r="AG80" t="s">
        <v>692</v>
      </c>
      <c r="AH80" t="s">
        <v>693</v>
      </c>
      <c r="AI80">
        <v>3246</v>
      </c>
    </row>
    <row r="81" spans="1:35" x14ac:dyDescent="0.25">
      <c r="A81" s="85" t="s">
        <v>146</v>
      </c>
      <c r="B81" s="85">
        <v>840</v>
      </c>
      <c r="C81" s="85">
        <v>1</v>
      </c>
      <c r="D81" s="85">
        <v>1362</v>
      </c>
      <c r="M81" t="s">
        <v>694</v>
      </c>
      <c r="N81">
        <v>646</v>
      </c>
      <c r="O81" t="s">
        <v>695</v>
      </c>
      <c r="P81">
        <v>1707</v>
      </c>
      <c r="Q81">
        <v>1707</v>
      </c>
      <c r="Y81" t="s">
        <v>696</v>
      </c>
      <c r="Z81">
        <v>646</v>
      </c>
      <c r="AA81" t="s">
        <v>697</v>
      </c>
      <c r="AB81" t="s">
        <v>698</v>
      </c>
      <c r="AC81">
        <v>104868341</v>
      </c>
      <c r="AE81" t="s">
        <v>691</v>
      </c>
      <c r="AF81">
        <v>646</v>
      </c>
      <c r="AG81" t="s">
        <v>692</v>
      </c>
      <c r="AH81" t="s">
        <v>699</v>
      </c>
      <c r="AI81">
        <v>396447</v>
      </c>
    </row>
    <row r="82" spans="1:35" x14ac:dyDescent="0.25">
      <c r="A82" s="85" t="s">
        <v>91</v>
      </c>
      <c r="B82" s="85">
        <v>978</v>
      </c>
      <c r="C82" s="85">
        <v>428</v>
      </c>
      <c r="D82" s="85">
        <v>854413211</v>
      </c>
      <c r="M82" t="s">
        <v>700</v>
      </c>
      <c r="N82">
        <v>646</v>
      </c>
      <c r="O82" t="s">
        <v>701</v>
      </c>
      <c r="P82">
        <v>804</v>
      </c>
      <c r="Q82">
        <v>804</v>
      </c>
      <c r="Y82" t="s">
        <v>702</v>
      </c>
      <c r="Z82">
        <v>646</v>
      </c>
      <c r="AA82" t="s">
        <v>703</v>
      </c>
      <c r="AB82" t="s">
        <v>704</v>
      </c>
      <c r="AC82">
        <v>25721622</v>
      </c>
      <c r="AE82" t="s">
        <v>691</v>
      </c>
      <c r="AF82">
        <v>646</v>
      </c>
      <c r="AG82" t="s">
        <v>692</v>
      </c>
      <c r="AH82" t="s">
        <v>705</v>
      </c>
      <c r="AI82">
        <v>946</v>
      </c>
    </row>
    <row r="83" spans="1:35" x14ac:dyDescent="0.25">
      <c r="A83" s="85" t="s">
        <v>147</v>
      </c>
      <c r="B83" s="85">
        <v>978</v>
      </c>
      <c r="C83" s="85">
        <v>3</v>
      </c>
      <c r="D83" s="85">
        <v>5740315</v>
      </c>
      <c r="M83" t="s">
        <v>706</v>
      </c>
      <c r="N83">
        <v>646</v>
      </c>
      <c r="O83" t="s">
        <v>707</v>
      </c>
      <c r="P83">
        <v>474165</v>
      </c>
      <c r="Q83">
        <v>474165</v>
      </c>
      <c r="Y83" t="s">
        <v>702</v>
      </c>
      <c r="Z83">
        <v>646</v>
      </c>
      <c r="AA83" t="s">
        <v>703</v>
      </c>
      <c r="AB83" t="s">
        <v>708</v>
      </c>
      <c r="AC83">
        <v>334080</v>
      </c>
      <c r="AE83" t="s">
        <v>691</v>
      </c>
      <c r="AF83">
        <v>646</v>
      </c>
      <c r="AG83" t="s">
        <v>692</v>
      </c>
      <c r="AH83" t="s">
        <v>709</v>
      </c>
      <c r="AI83">
        <v>584</v>
      </c>
    </row>
    <row r="84" spans="1:35" x14ac:dyDescent="0.25">
      <c r="A84" s="85" t="s">
        <v>146</v>
      </c>
      <c r="B84" s="85">
        <v>978</v>
      </c>
      <c r="C84" s="85">
        <v>3</v>
      </c>
      <c r="D84" s="85">
        <v>110178</v>
      </c>
      <c r="M84" t="s">
        <v>710</v>
      </c>
      <c r="N84">
        <v>646</v>
      </c>
      <c r="O84" t="s">
        <v>711</v>
      </c>
      <c r="P84">
        <v>162746</v>
      </c>
      <c r="Q84">
        <v>162746</v>
      </c>
      <c r="Y84" t="s">
        <v>712</v>
      </c>
      <c r="Z84">
        <v>646</v>
      </c>
      <c r="AA84" t="s">
        <v>713</v>
      </c>
      <c r="AB84" t="s">
        <v>714</v>
      </c>
      <c r="AC84">
        <v>342043359</v>
      </c>
      <c r="AE84" t="s">
        <v>715</v>
      </c>
      <c r="AF84">
        <v>646</v>
      </c>
      <c r="AG84" t="s">
        <v>716</v>
      </c>
      <c r="AH84" t="s">
        <v>717</v>
      </c>
      <c r="AI84">
        <v>5622002</v>
      </c>
    </row>
    <row r="85" spans="1:35" x14ac:dyDescent="0.25">
      <c r="A85" s="85" t="s">
        <v>148</v>
      </c>
      <c r="B85" s="85">
        <v>978</v>
      </c>
      <c r="C85" s="85">
        <v>1</v>
      </c>
      <c r="D85" s="85">
        <v>1311</v>
      </c>
      <c r="M85" t="s">
        <v>718</v>
      </c>
      <c r="N85">
        <v>646</v>
      </c>
      <c r="O85" t="s">
        <v>719</v>
      </c>
      <c r="P85">
        <v>262505</v>
      </c>
      <c r="Q85">
        <v>262505</v>
      </c>
      <c r="Y85" t="s">
        <v>712</v>
      </c>
      <c r="Z85">
        <v>646</v>
      </c>
      <c r="AA85" t="s">
        <v>713</v>
      </c>
      <c r="AB85" t="s">
        <v>720</v>
      </c>
      <c r="AC85">
        <v>2147483647</v>
      </c>
      <c r="AE85" t="s">
        <v>715</v>
      </c>
      <c r="AF85">
        <v>978</v>
      </c>
      <c r="AG85" t="s">
        <v>716</v>
      </c>
      <c r="AH85" t="s">
        <v>721</v>
      </c>
      <c r="AI85">
        <v>420457</v>
      </c>
    </row>
    <row r="86" spans="1:35" x14ac:dyDescent="0.25">
      <c r="A86" s="85" t="s">
        <v>84</v>
      </c>
      <c r="B86" s="85">
        <v>978</v>
      </c>
      <c r="C86" s="85">
        <v>25</v>
      </c>
      <c r="D86" s="85">
        <v>81194</v>
      </c>
      <c r="M86" t="s">
        <v>722</v>
      </c>
      <c r="N86">
        <v>646</v>
      </c>
      <c r="O86" t="s">
        <v>723</v>
      </c>
      <c r="P86">
        <v>7042</v>
      </c>
      <c r="Q86">
        <v>7042</v>
      </c>
      <c r="Y86" t="s">
        <v>724</v>
      </c>
      <c r="Z86">
        <v>646</v>
      </c>
      <c r="AA86" t="s">
        <v>725</v>
      </c>
      <c r="AB86" t="s">
        <v>726</v>
      </c>
      <c r="AC86">
        <v>107821748</v>
      </c>
      <c r="AE86" t="s">
        <v>727</v>
      </c>
      <c r="AF86">
        <v>840</v>
      </c>
      <c r="AG86" t="s">
        <v>728</v>
      </c>
      <c r="AH86" t="s">
        <v>729</v>
      </c>
      <c r="AI86">
        <v>67364</v>
      </c>
    </row>
    <row r="87" spans="1:35" x14ac:dyDescent="0.25">
      <c r="A87" s="85" t="s">
        <v>145</v>
      </c>
      <c r="B87" s="85">
        <v>978</v>
      </c>
      <c r="C87" s="85">
        <v>2</v>
      </c>
      <c r="D87" s="85">
        <v>18673027</v>
      </c>
      <c r="M87" t="s">
        <v>730</v>
      </c>
      <c r="N87">
        <v>646</v>
      </c>
      <c r="O87" t="s">
        <v>731</v>
      </c>
      <c r="P87">
        <v>551960</v>
      </c>
      <c r="Q87">
        <v>551960</v>
      </c>
      <c r="Y87" t="s">
        <v>724</v>
      </c>
      <c r="Z87">
        <v>646</v>
      </c>
      <c r="AA87" t="s">
        <v>725</v>
      </c>
      <c r="AB87" t="s">
        <v>732</v>
      </c>
      <c r="AC87">
        <v>80000000</v>
      </c>
      <c r="AE87" t="s">
        <v>727</v>
      </c>
      <c r="AF87">
        <v>646</v>
      </c>
      <c r="AG87" t="s">
        <v>728</v>
      </c>
      <c r="AH87" t="s">
        <v>733</v>
      </c>
      <c r="AI87">
        <v>23062977</v>
      </c>
    </row>
    <row r="88" spans="1:35" x14ac:dyDescent="0.25">
      <c r="A88" s="85" t="s">
        <v>149</v>
      </c>
      <c r="B88" s="85">
        <v>646</v>
      </c>
      <c r="C88" s="85">
        <v>1</v>
      </c>
      <c r="D88" s="85">
        <v>798576</v>
      </c>
      <c r="M88" t="s">
        <v>734</v>
      </c>
      <c r="N88">
        <v>646</v>
      </c>
      <c r="O88" t="s">
        <v>735</v>
      </c>
      <c r="P88">
        <v>7155</v>
      </c>
      <c r="Q88">
        <v>7155</v>
      </c>
      <c r="Y88" t="s">
        <v>736</v>
      </c>
      <c r="Z88">
        <v>646</v>
      </c>
      <c r="AA88" t="s">
        <v>737</v>
      </c>
      <c r="AB88" t="s">
        <v>738</v>
      </c>
      <c r="AC88">
        <v>41633666</v>
      </c>
      <c r="AE88" t="s">
        <v>727</v>
      </c>
      <c r="AF88">
        <v>646</v>
      </c>
      <c r="AG88" t="s">
        <v>728</v>
      </c>
      <c r="AH88" t="s">
        <v>739</v>
      </c>
      <c r="AI88">
        <v>19902</v>
      </c>
    </row>
    <row r="89" spans="1:35" x14ac:dyDescent="0.25">
      <c r="A89" s="85" t="s">
        <v>150</v>
      </c>
      <c r="B89" s="85">
        <v>646</v>
      </c>
      <c r="C89" s="85">
        <v>6</v>
      </c>
      <c r="D89" s="85">
        <v>15290000</v>
      </c>
      <c r="M89" t="s">
        <v>740</v>
      </c>
      <c r="N89">
        <v>646</v>
      </c>
      <c r="O89" t="s">
        <v>741</v>
      </c>
      <c r="P89">
        <v>1964</v>
      </c>
      <c r="Q89">
        <v>1964</v>
      </c>
      <c r="Y89" t="s">
        <v>742</v>
      </c>
      <c r="Z89">
        <v>646</v>
      </c>
      <c r="AA89" t="s">
        <v>743</v>
      </c>
      <c r="AB89" t="s">
        <v>744</v>
      </c>
      <c r="AC89">
        <v>748082</v>
      </c>
      <c r="AE89" t="s">
        <v>745</v>
      </c>
      <c r="AF89">
        <v>646</v>
      </c>
      <c r="AG89" t="s">
        <v>746</v>
      </c>
      <c r="AH89" t="s">
        <v>747</v>
      </c>
      <c r="AI89">
        <v>4658015</v>
      </c>
    </row>
    <row r="90" spans="1:35" x14ac:dyDescent="0.25">
      <c r="A90" s="85" t="s">
        <v>151</v>
      </c>
      <c r="B90" s="85">
        <v>840</v>
      </c>
      <c r="C90" s="85">
        <v>1</v>
      </c>
      <c r="D90" s="85">
        <v>1245333</v>
      </c>
      <c r="M90" t="s">
        <v>748</v>
      </c>
      <c r="N90">
        <v>646</v>
      </c>
      <c r="O90" t="s">
        <v>749</v>
      </c>
      <c r="P90">
        <v>951</v>
      </c>
      <c r="Q90">
        <v>951</v>
      </c>
      <c r="Y90" t="s">
        <v>750</v>
      </c>
      <c r="Z90">
        <v>646</v>
      </c>
      <c r="AA90" t="s">
        <v>751</v>
      </c>
      <c r="AB90" t="s">
        <v>752</v>
      </c>
      <c r="AC90">
        <v>60392762</v>
      </c>
      <c r="AE90" t="s">
        <v>753</v>
      </c>
      <c r="AF90">
        <v>646</v>
      </c>
      <c r="AG90" t="s">
        <v>754</v>
      </c>
      <c r="AH90" t="s">
        <v>755</v>
      </c>
      <c r="AI90">
        <v>211252</v>
      </c>
    </row>
    <row r="91" spans="1:35" x14ac:dyDescent="0.25">
      <c r="A91" s="85" t="s">
        <v>154</v>
      </c>
      <c r="B91" s="85">
        <v>646</v>
      </c>
      <c r="C91" s="85">
        <v>3</v>
      </c>
      <c r="D91" s="85">
        <v>97813</v>
      </c>
      <c r="M91" t="s">
        <v>756</v>
      </c>
      <c r="N91">
        <v>646</v>
      </c>
      <c r="O91" t="s">
        <v>757</v>
      </c>
      <c r="P91">
        <v>934</v>
      </c>
      <c r="Q91">
        <v>934</v>
      </c>
      <c r="Y91" t="s">
        <v>750</v>
      </c>
      <c r="Z91">
        <v>646</v>
      </c>
      <c r="AA91" t="s">
        <v>751</v>
      </c>
      <c r="AB91" t="s">
        <v>758</v>
      </c>
      <c r="AC91">
        <v>21426380</v>
      </c>
      <c r="AE91" t="s">
        <v>759</v>
      </c>
      <c r="AF91">
        <v>840</v>
      </c>
      <c r="AG91" t="s">
        <v>760</v>
      </c>
      <c r="AH91" t="s">
        <v>761</v>
      </c>
      <c r="AI91">
        <v>64890</v>
      </c>
    </row>
    <row r="92" spans="1:35" x14ac:dyDescent="0.25">
      <c r="A92" s="85" t="s">
        <v>155</v>
      </c>
      <c r="B92" s="85">
        <v>646</v>
      </c>
      <c r="C92" s="85">
        <v>3</v>
      </c>
      <c r="D92" s="85">
        <v>17269</v>
      </c>
      <c r="M92" t="s">
        <v>762</v>
      </c>
      <c r="N92">
        <v>646</v>
      </c>
      <c r="O92" t="s">
        <v>763</v>
      </c>
      <c r="P92">
        <v>41797</v>
      </c>
      <c r="Q92">
        <v>41797</v>
      </c>
      <c r="Y92" t="s">
        <v>764</v>
      </c>
      <c r="Z92">
        <v>646</v>
      </c>
      <c r="AA92" t="s">
        <v>765</v>
      </c>
      <c r="AB92" t="s">
        <v>766</v>
      </c>
      <c r="AC92">
        <v>114804512</v>
      </c>
      <c r="AE92" t="s">
        <v>759</v>
      </c>
      <c r="AF92">
        <v>646</v>
      </c>
      <c r="AG92" t="s">
        <v>760</v>
      </c>
      <c r="AH92" t="s">
        <v>767</v>
      </c>
      <c r="AI92">
        <v>241307</v>
      </c>
    </row>
    <row r="93" spans="1:35" x14ac:dyDescent="0.25">
      <c r="A93" s="85" t="s">
        <v>156</v>
      </c>
      <c r="B93" s="85">
        <v>646</v>
      </c>
      <c r="C93" s="85">
        <v>9</v>
      </c>
      <c r="D93" s="85">
        <v>49856660</v>
      </c>
      <c r="M93" t="s">
        <v>768</v>
      </c>
      <c r="N93">
        <v>646</v>
      </c>
      <c r="O93" t="s">
        <v>769</v>
      </c>
      <c r="P93">
        <v>448011</v>
      </c>
      <c r="Q93">
        <v>448011</v>
      </c>
      <c r="Y93" t="s">
        <v>764</v>
      </c>
      <c r="Z93">
        <v>646</v>
      </c>
      <c r="AA93" t="s">
        <v>765</v>
      </c>
      <c r="AB93" t="s">
        <v>770</v>
      </c>
      <c r="AC93">
        <v>10585232</v>
      </c>
      <c r="AE93" t="s">
        <v>771</v>
      </c>
      <c r="AF93">
        <v>646</v>
      </c>
      <c r="AG93" t="s">
        <v>772</v>
      </c>
      <c r="AH93" t="s">
        <v>773</v>
      </c>
      <c r="AI93">
        <v>38070</v>
      </c>
    </row>
    <row r="94" spans="1:35" x14ac:dyDescent="0.25">
      <c r="A94" s="85" t="s">
        <v>157</v>
      </c>
      <c r="B94" s="85">
        <v>646</v>
      </c>
      <c r="C94" s="85">
        <v>20</v>
      </c>
      <c r="D94" s="85">
        <v>45786640</v>
      </c>
      <c r="M94" t="s">
        <v>774</v>
      </c>
      <c r="N94">
        <v>646</v>
      </c>
      <c r="O94" t="s">
        <v>775</v>
      </c>
      <c r="P94">
        <v>1970</v>
      </c>
      <c r="Q94">
        <v>1970</v>
      </c>
      <c r="Y94" t="s">
        <v>776</v>
      </c>
      <c r="Z94">
        <v>646</v>
      </c>
      <c r="AA94" t="s">
        <v>777</v>
      </c>
      <c r="AB94" t="s">
        <v>778</v>
      </c>
      <c r="AC94">
        <v>81289713</v>
      </c>
      <c r="AE94" t="s">
        <v>779</v>
      </c>
      <c r="AF94">
        <v>840</v>
      </c>
      <c r="AG94" t="s">
        <v>780</v>
      </c>
      <c r="AH94" t="s">
        <v>781</v>
      </c>
      <c r="AI94">
        <v>6443</v>
      </c>
    </row>
    <row r="95" spans="1:35" x14ac:dyDescent="0.25">
      <c r="A95" s="85" t="s">
        <v>158</v>
      </c>
      <c r="B95" s="85">
        <v>646</v>
      </c>
      <c r="C95" s="85">
        <v>2</v>
      </c>
      <c r="D95" s="85">
        <v>4190647</v>
      </c>
      <c r="M95" t="s">
        <v>782</v>
      </c>
      <c r="N95">
        <v>646</v>
      </c>
      <c r="O95" t="s">
        <v>783</v>
      </c>
      <c r="P95">
        <v>897</v>
      </c>
      <c r="Q95">
        <v>897</v>
      </c>
      <c r="Y95" t="s">
        <v>776</v>
      </c>
      <c r="Z95">
        <v>646</v>
      </c>
      <c r="AA95" t="s">
        <v>777</v>
      </c>
      <c r="AB95" t="s">
        <v>784</v>
      </c>
      <c r="AC95">
        <v>6567205</v>
      </c>
      <c r="AE95" t="s">
        <v>779</v>
      </c>
      <c r="AF95">
        <v>646</v>
      </c>
      <c r="AG95" t="s">
        <v>780</v>
      </c>
      <c r="AH95" t="s">
        <v>785</v>
      </c>
      <c r="AI95">
        <v>7294403</v>
      </c>
    </row>
    <row r="96" spans="1:35" x14ac:dyDescent="0.25">
      <c r="A96" s="85" t="s">
        <v>159</v>
      </c>
      <c r="B96" s="85">
        <v>646</v>
      </c>
      <c r="C96" s="85">
        <v>6</v>
      </c>
      <c r="D96" s="85">
        <v>713228</v>
      </c>
      <c r="M96" t="s">
        <v>786</v>
      </c>
      <c r="N96">
        <v>646</v>
      </c>
      <c r="O96" t="s">
        <v>787</v>
      </c>
      <c r="P96">
        <v>1300</v>
      </c>
      <c r="Q96">
        <v>1300</v>
      </c>
      <c r="Y96" t="s">
        <v>788</v>
      </c>
      <c r="Z96">
        <v>646</v>
      </c>
      <c r="AA96" t="s">
        <v>789</v>
      </c>
      <c r="AB96" t="s">
        <v>790</v>
      </c>
      <c r="AC96">
        <v>75396880</v>
      </c>
      <c r="AE96" t="s">
        <v>222</v>
      </c>
      <c r="AF96">
        <v>646</v>
      </c>
      <c r="AG96" t="s">
        <v>223</v>
      </c>
      <c r="AH96" t="s">
        <v>791</v>
      </c>
      <c r="AI96">
        <v>282604004</v>
      </c>
    </row>
    <row r="97" spans="1:35" x14ac:dyDescent="0.25">
      <c r="A97" s="85" t="s">
        <v>160</v>
      </c>
      <c r="B97" s="85">
        <v>646</v>
      </c>
      <c r="C97" s="85">
        <v>9</v>
      </c>
      <c r="D97" s="85">
        <v>694408126</v>
      </c>
      <c r="M97" t="s">
        <v>792</v>
      </c>
      <c r="N97">
        <v>646</v>
      </c>
      <c r="O97" t="s">
        <v>793</v>
      </c>
      <c r="P97">
        <v>960948</v>
      </c>
      <c r="Q97">
        <v>960948</v>
      </c>
      <c r="Y97" t="s">
        <v>788</v>
      </c>
      <c r="Z97">
        <v>646</v>
      </c>
      <c r="AA97" t="s">
        <v>789</v>
      </c>
      <c r="AB97" t="s">
        <v>794</v>
      </c>
      <c r="AC97">
        <v>2267148</v>
      </c>
      <c r="AE97" t="s">
        <v>222</v>
      </c>
      <c r="AF97">
        <v>646</v>
      </c>
      <c r="AG97" t="s">
        <v>223</v>
      </c>
      <c r="AH97" t="s">
        <v>795</v>
      </c>
      <c r="AI97">
        <v>2147483647</v>
      </c>
    </row>
    <row r="98" spans="1:35" x14ac:dyDescent="0.25">
      <c r="A98" s="85" t="s">
        <v>161</v>
      </c>
      <c r="B98" s="85">
        <v>646</v>
      </c>
      <c r="C98" s="85">
        <v>1</v>
      </c>
      <c r="D98" s="85">
        <v>4818683</v>
      </c>
      <c r="M98" t="s">
        <v>796</v>
      </c>
      <c r="N98">
        <v>646</v>
      </c>
      <c r="O98" t="s">
        <v>797</v>
      </c>
      <c r="P98">
        <v>11835</v>
      </c>
      <c r="Q98">
        <v>11835</v>
      </c>
      <c r="Y98" t="s">
        <v>798</v>
      </c>
      <c r="Z98">
        <v>646</v>
      </c>
      <c r="AA98" t="s">
        <v>799</v>
      </c>
      <c r="AB98" t="s">
        <v>800</v>
      </c>
      <c r="AC98">
        <v>203989717</v>
      </c>
      <c r="AE98" t="s">
        <v>222</v>
      </c>
      <c r="AF98">
        <v>646</v>
      </c>
      <c r="AG98" t="s">
        <v>223</v>
      </c>
      <c r="AH98" t="s">
        <v>801</v>
      </c>
      <c r="AI98">
        <v>1062837473</v>
      </c>
    </row>
    <row r="99" spans="1:35" x14ac:dyDescent="0.25">
      <c r="A99" s="85" t="s">
        <v>162</v>
      </c>
      <c r="B99" s="85">
        <v>646</v>
      </c>
      <c r="C99" s="85">
        <v>1</v>
      </c>
      <c r="D99" s="85">
        <v>2147483647</v>
      </c>
      <c r="M99" t="s">
        <v>802</v>
      </c>
      <c r="N99">
        <v>646</v>
      </c>
      <c r="O99" t="s">
        <v>803</v>
      </c>
      <c r="P99">
        <v>6720</v>
      </c>
      <c r="Q99">
        <v>6720</v>
      </c>
      <c r="Y99" t="s">
        <v>798</v>
      </c>
      <c r="Z99">
        <v>646</v>
      </c>
      <c r="AA99" t="s">
        <v>799</v>
      </c>
      <c r="AB99" t="s">
        <v>804</v>
      </c>
      <c r="AC99">
        <v>30020954</v>
      </c>
      <c r="AE99" t="s">
        <v>805</v>
      </c>
      <c r="AF99">
        <v>646</v>
      </c>
      <c r="AG99" t="s">
        <v>806</v>
      </c>
      <c r="AH99" t="s">
        <v>807</v>
      </c>
      <c r="AI99">
        <v>15256738</v>
      </c>
    </row>
    <row r="100" spans="1:35" x14ac:dyDescent="0.25">
      <c r="A100" s="85" t="s">
        <v>163</v>
      </c>
      <c r="B100" s="85">
        <v>646</v>
      </c>
      <c r="C100" s="85">
        <v>3</v>
      </c>
      <c r="D100" s="85">
        <v>55000000</v>
      </c>
      <c r="M100" t="s">
        <v>808</v>
      </c>
      <c r="N100">
        <v>646</v>
      </c>
      <c r="O100" t="s">
        <v>809</v>
      </c>
      <c r="P100">
        <v>235689</v>
      </c>
      <c r="Q100">
        <v>235689</v>
      </c>
      <c r="Y100" t="s">
        <v>810</v>
      </c>
      <c r="Z100">
        <v>646</v>
      </c>
      <c r="AA100" t="s">
        <v>811</v>
      </c>
      <c r="AB100" t="s">
        <v>812</v>
      </c>
      <c r="AC100">
        <v>112636451</v>
      </c>
      <c r="AE100" t="s">
        <v>813</v>
      </c>
      <c r="AF100">
        <v>840</v>
      </c>
      <c r="AG100" t="s">
        <v>814</v>
      </c>
      <c r="AH100" t="s">
        <v>815</v>
      </c>
      <c r="AI100">
        <v>61388548</v>
      </c>
    </row>
    <row r="101" spans="1:35" x14ac:dyDescent="0.25">
      <c r="A101" s="85" t="s">
        <v>164</v>
      </c>
      <c r="B101" s="85">
        <v>646</v>
      </c>
      <c r="C101" s="85">
        <v>1</v>
      </c>
      <c r="D101" s="85">
        <v>5000000</v>
      </c>
      <c r="M101" t="s">
        <v>816</v>
      </c>
      <c r="N101">
        <v>646</v>
      </c>
      <c r="O101" t="s">
        <v>817</v>
      </c>
      <c r="P101">
        <v>6255</v>
      </c>
      <c r="Q101">
        <v>6255</v>
      </c>
      <c r="Y101" t="s">
        <v>810</v>
      </c>
      <c r="Z101">
        <v>646</v>
      </c>
      <c r="AA101" t="s">
        <v>811</v>
      </c>
      <c r="AB101" t="s">
        <v>818</v>
      </c>
      <c r="AC101">
        <v>24265611</v>
      </c>
      <c r="AE101" t="s">
        <v>813</v>
      </c>
      <c r="AF101">
        <v>646</v>
      </c>
      <c r="AG101" t="s">
        <v>814</v>
      </c>
      <c r="AH101" t="s">
        <v>819</v>
      </c>
      <c r="AI101">
        <v>255931</v>
      </c>
    </row>
    <row r="102" spans="1:35" x14ac:dyDescent="0.25">
      <c r="A102" s="85" t="s">
        <v>165</v>
      </c>
      <c r="B102" s="85">
        <v>840</v>
      </c>
      <c r="C102" s="85">
        <v>1</v>
      </c>
      <c r="D102" s="85">
        <v>2997</v>
      </c>
      <c r="M102" t="s">
        <v>820</v>
      </c>
      <c r="N102">
        <v>646</v>
      </c>
      <c r="O102" t="s">
        <v>821</v>
      </c>
      <c r="P102">
        <v>72153</v>
      </c>
      <c r="Q102">
        <v>72153</v>
      </c>
      <c r="Y102" t="s">
        <v>822</v>
      </c>
      <c r="Z102">
        <v>646</v>
      </c>
      <c r="AA102" t="s">
        <v>823</v>
      </c>
      <c r="AB102" t="s">
        <v>824</v>
      </c>
      <c r="AC102">
        <v>125386116</v>
      </c>
      <c r="AE102" t="s">
        <v>813</v>
      </c>
      <c r="AF102">
        <v>646</v>
      </c>
      <c r="AG102" t="s">
        <v>814</v>
      </c>
      <c r="AH102" t="s">
        <v>825</v>
      </c>
      <c r="AI102">
        <v>6953617</v>
      </c>
    </row>
    <row r="103" spans="1:35" x14ac:dyDescent="0.25">
      <c r="A103" s="85" t="s">
        <v>147</v>
      </c>
      <c r="B103" s="85">
        <v>840</v>
      </c>
      <c r="C103" s="85">
        <v>5</v>
      </c>
      <c r="D103" s="85">
        <v>33491585</v>
      </c>
      <c r="M103" t="s">
        <v>826</v>
      </c>
      <c r="N103">
        <v>646</v>
      </c>
      <c r="O103" t="s">
        <v>827</v>
      </c>
      <c r="P103">
        <v>92309</v>
      </c>
      <c r="Q103">
        <v>92309</v>
      </c>
      <c r="Y103" t="s">
        <v>822</v>
      </c>
      <c r="Z103">
        <v>646</v>
      </c>
      <c r="AA103" t="s">
        <v>823</v>
      </c>
      <c r="AB103" t="s">
        <v>828</v>
      </c>
      <c r="AC103">
        <v>49517726</v>
      </c>
      <c r="AE103" t="s">
        <v>813</v>
      </c>
      <c r="AF103">
        <v>840</v>
      </c>
      <c r="AG103" t="s">
        <v>814</v>
      </c>
      <c r="AH103" t="s">
        <v>829</v>
      </c>
      <c r="AI103">
        <v>17448978</v>
      </c>
    </row>
    <row r="104" spans="1:35" x14ac:dyDescent="0.25">
      <c r="A104" s="85" t="s">
        <v>166</v>
      </c>
      <c r="B104" s="85">
        <v>840</v>
      </c>
      <c r="C104" s="85">
        <v>2</v>
      </c>
      <c r="D104" s="85">
        <v>33821350</v>
      </c>
      <c r="M104" t="s">
        <v>830</v>
      </c>
      <c r="N104">
        <v>646</v>
      </c>
      <c r="O104" t="s">
        <v>831</v>
      </c>
      <c r="P104">
        <v>312843</v>
      </c>
      <c r="Q104">
        <v>312843</v>
      </c>
      <c r="Y104" t="s">
        <v>832</v>
      </c>
      <c r="Z104">
        <v>646</v>
      </c>
      <c r="AA104" t="s">
        <v>833</v>
      </c>
      <c r="AB104" t="s">
        <v>834</v>
      </c>
      <c r="AC104">
        <v>1614610</v>
      </c>
      <c r="AE104" t="s">
        <v>835</v>
      </c>
      <c r="AF104">
        <v>840</v>
      </c>
      <c r="AG104" t="s">
        <v>836</v>
      </c>
      <c r="AH104" t="s">
        <v>837</v>
      </c>
      <c r="AI104">
        <v>1179</v>
      </c>
    </row>
    <row r="105" spans="1:35" x14ac:dyDescent="0.25">
      <c r="A105" s="85" t="s">
        <v>93</v>
      </c>
      <c r="B105" s="85">
        <v>840</v>
      </c>
      <c r="C105" s="85">
        <v>23</v>
      </c>
      <c r="D105" s="85">
        <v>181244532</v>
      </c>
      <c r="M105" t="s">
        <v>838</v>
      </c>
      <c r="N105">
        <v>646</v>
      </c>
      <c r="O105" t="s">
        <v>839</v>
      </c>
      <c r="P105">
        <v>131520</v>
      </c>
      <c r="Q105">
        <v>131520</v>
      </c>
      <c r="Y105" t="s">
        <v>840</v>
      </c>
      <c r="Z105">
        <v>646</v>
      </c>
      <c r="AA105" t="s">
        <v>841</v>
      </c>
      <c r="AB105" t="s">
        <v>842</v>
      </c>
      <c r="AC105">
        <v>75612660</v>
      </c>
      <c r="AE105" t="s">
        <v>835</v>
      </c>
      <c r="AF105">
        <v>646</v>
      </c>
      <c r="AG105" t="s">
        <v>836</v>
      </c>
      <c r="AH105" t="s">
        <v>843</v>
      </c>
      <c r="AI105">
        <v>18374</v>
      </c>
    </row>
    <row r="106" spans="1:35" x14ac:dyDescent="0.25">
      <c r="A106" s="85" t="s">
        <v>79</v>
      </c>
      <c r="B106" s="85">
        <v>978</v>
      </c>
      <c r="C106" s="85">
        <v>14</v>
      </c>
      <c r="D106" s="85">
        <v>5157181</v>
      </c>
      <c r="M106" t="s">
        <v>844</v>
      </c>
      <c r="N106">
        <v>646</v>
      </c>
      <c r="O106" t="s">
        <v>845</v>
      </c>
      <c r="P106">
        <v>60636</v>
      </c>
      <c r="Q106">
        <v>60636</v>
      </c>
      <c r="Y106" t="s">
        <v>840</v>
      </c>
      <c r="Z106">
        <v>646</v>
      </c>
      <c r="AA106" t="s">
        <v>841</v>
      </c>
      <c r="AB106" t="s">
        <v>846</v>
      </c>
      <c r="AC106">
        <v>31979091</v>
      </c>
      <c r="AE106" t="s">
        <v>835</v>
      </c>
      <c r="AF106">
        <v>840</v>
      </c>
      <c r="AG106" t="s">
        <v>836</v>
      </c>
      <c r="AH106" t="s">
        <v>847</v>
      </c>
      <c r="AI106">
        <v>448</v>
      </c>
    </row>
    <row r="107" spans="1:35" x14ac:dyDescent="0.25">
      <c r="A107" s="85" t="s">
        <v>93</v>
      </c>
      <c r="B107" s="85">
        <v>978</v>
      </c>
      <c r="C107" s="85">
        <v>15</v>
      </c>
      <c r="D107" s="85">
        <v>204990099</v>
      </c>
      <c r="M107" t="s">
        <v>848</v>
      </c>
      <c r="N107">
        <v>646</v>
      </c>
      <c r="O107" t="s">
        <v>849</v>
      </c>
      <c r="P107">
        <v>192816</v>
      </c>
      <c r="Q107">
        <v>192816</v>
      </c>
      <c r="Y107" t="s">
        <v>850</v>
      </c>
      <c r="Z107">
        <v>646</v>
      </c>
      <c r="AA107" t="s">
        <v>851</v>
      </c>
      <c r="AB107" t="s">
        <v>852</v>
      </c>
      <c r="AC107">
        <v>124879842</v>
      </c>
      <c r="AE107" t="s">
        <v>835</v>
      </c>
      <c r="AF107">
        <v>646</v>
      </c>
      <c r="AG107" t="s">
        <v>836</v>
      </c>
      <c r="AH107" t="s">
        <v>853</v>
      </c>
      <c r="AI107">
        <v>11527</v>
      </c>
    </row>
    <row r="108" spans="1:35" x14ac:dyDescent="0.25">
      <c r="A108" s="85" t="s">
        <v>131</v>
      </c>
      <c r="B108" s="85">
        <v>978</v>
      </c>
      <c r="C108" s="85">
        <v>2</v>
      </c>
      <c r="D108" s="85">
        <v>88963</v>
      </c>
      <c r="M108" t="s">
        <v>854</v>
      </c>
      <c r="N108">
        <v>646</v>
      </c>
      <c r="O108" t="s">
        <v>855</v>
      </c>
      <c r="P108">
        <v>384756</v>
      </c>
      <c r="Q108">
        <v>384756</v>
      </c>
      <c r="Y108" t="s">
        <v>850</v>
      </c>
      <c r="Z108">
        <v>646</v>
      </c>
      <c r="AA108" t="s">
        <v>851</v>
      </c>
      <c r="AB108" t="s">
        <v>856</v>
      </c>
      <c r="AC108">
        <v>18329388</v>
      </c>
      <c r="AE108" t="s">
        <v>857</v>
      </c>
      <c r="AF108">
        <v>646</v>
      </c>
      <c r="AG108" t="s">
        <v>858</v>
      </c>
      <c r="AH108" t="s">
        <v>859</v>
      </c>
      <c r="AI108">
        <v>1116375</v>
      </c>
    </row>
    <row r="109" spans="1:35" x14ac:dyDescent="0.25">
      <c r="A109" s="85" t="s">
        <v>85</v>
      </c>
      <c r="B109" s="85">
        <v>646</v>
      </c>
      <c r="C109" s="85">
        <v>26</v>
      </c>
      <c r="D109" s="85">
        <v>113152187</v>
      </c>
      <c r="M109" t="s">
        <v>860</v>
      </c>
      <c r="N109">
        <v>646</v>
      </c>
      <c r="O109" t="s">
        <v>861</v>
      </c>
      <c r="P109">
        <v>479232</v>
      </c>
      <c r="Q109">
        <v>479232</v>
      </c>
      <c r="Y109" t="s">
        <v>862</v>
      </c>
      <c r="Z109">
        <v>646</v>
      </c>
      <c r="AA109" t="s">
        <v>863</v>
      </c>
      <c r="AB109" t="s">
        <v>864</v>
      </c>
      <c r="AC109">
        <v>102101429</v>
      </c>
      <c r="AE109" t="s">
        <v>857</v>
      </c>
      <c r="AF109">
        <v>840</v>
      </c>
      <c r="AG109" t="s">
        <v>858</v>
      </c>
      <c r="AH109" t="s">
        <v>865</v>
      </c>
      <c r="AI109">
        <v>12730712</v>
      </c>
    </row>
    <row r="110" spans="1:35" x14ac:dyDescent="0.25">
      <c r="A110" s="85" t="s">
        <v>167</v>
      </c>
      <c r="B110" s="85">
        <v>646</v>
      </c>
      <c r="C110" s="85">
        <v>1</v>
      </c>
      <c r="D110" s="85">
        <v>215111678</v>
      </c>
      <c r="M110" t="s">
        <v>866</v>
      </c>
      <c r="N110">
        <v>646</v>
      </c>
      <c r="O110" t="s">
        <v>867</v>
      </c>
      <c r="P110">
        <v>76169</v>
      </c>
      <c r="Q110">
        <v>76169</v>
      </c>
      <c r="Y110" t="s">
        <v>862</v>
      </c>
      <c r="Z110">
        <v>646</v>
      </c>
      <c r="AA110" t="s">
        <v>863</v>
      </c>
      <c r="AB110" t="s">
        <v>868</v>
      </c>
      <c r="AC110">
        <v>28372658</v>
      </c>
      <c r="AE110" t="s">
        <v>869</v>
      </c>
      <c r="AF110">
        <v>840</v>
      </c>
      <c r="AG110" t="s">
        <v>870</v>
      </c>
      <c r="AH110" t="s">
        <v>871</v>
      </c>
      <c r="AI110">
        <v>2242</v>
      </c>
    </row>
    <row r="111" spans="1:35" x14ac:dyDescent="0.25">
      <c r="A111" s="85" t="s">
        <v>168</v>
      </c>
      <c r="B111" s="85">
        <v>646</v>
      </c>
      <c r="C111" s="85">
        <v>2</v>
      </c>
      <c r="D111" s="85">
        <v>83000000</v>
      </c>
      <c r="M111" t="s">
        <v>872</v>
      </c>
      <c r="N111">
        <v>646</v>
      </c>
      <c r="O111" t="s">
        <v>873</v>
      </c>
      <c r="P111">
        <v>7203039</v>
      </c>
      <c r="Q111">
        <v>7203039</v>
      </c>
      <c r="Y111" t="s">
        <v>874</v>
      </c>
      <c r="Z111">
        <v>646</v>
      </c>
      <c r="AA111" t="s">
        <v>875</v>
      </c>
      <c r="AB111" t="s">
        <v>876</v>
      </c>
      <c r="AC111">
        <v>106502066</v>
      </c>
      <c r="AE111" t="s">
        <v>869</v>
      </c>
      <c r="AF111">
        <v>978</v>
      </c>
      <c r="AG111" t="s">
        <v>870</v>
      </c>
      <c r="AH111" t="s">
        <v>877</v>
      </c>
      <c r="AI111">
        <v>19192</v>
      </c>
    </row>
    <row r="112" spans="1:35" x14ac:dyDescent="0.25">
      <c r="A112" s="85" t="s">
        <v>87</v>
      </c>
      <c r="B112" s="85">
        <v>840</v>
      </c>
      <c r="C112" s="85">
        <v>1</v>
      </c>
      <c r="D112" s="85">
        <v>4981331</v>
      </c>
      <c r="M112" t="s">
        <v>878</v>
      </c>
      <c r="N112">
        <v>646</v>
      </c>
      <c r="O112" t="s">
        <v>879</v>
      </c>
      <c r="P112">
        <v>2136359</v>
      </c>
      <c r="Q112">
        <v>2136359</v>
      </c>
      <c r="Y112" t="s">
        <v>874</v>
      </c>
      <c r="Z112">
        <v>646</v>
      </c>
      <c r="AA112" t="s">
        <v>875</v>
      </c>
      <c r="AB112" t="s">
        <v>880</v>
      </c>
      <c r="AC112">
        <v>3006357</v>
      </c>
      <c r="AE112" t="s">
        <v>869</v>
      </c>
      <c r="AF112">
        <v>646</v>
      </c>
      <c r="AG112" t="s">
        <v>870</v>
      </c>
      <c r="AH112" t="s">
        <v>881</v>
      </c>
      <c r="AI112">
        <v>35853</v>
      </c>
    </row>
    <row r="113" spans="1:35" x14ac:dyDescent="0.25">
      <c r="A113" s="85" t="s">
        <v>152</v>
      </c>
      <c r="B113" s="85">
        <v>646</v>
      </c>
      <c r="C113" s="85">
        <v>1</v>
      </c>
      <c r="D113" s="85">
        <v>168000</v>
      </c>
      <c r="M113" t="s">
        <v>882</v>
      </c>
      <c r="N113">
        <v>646</v>
      </c>
      <c r="O113" t="s">
        <v>883</v>
      </c>
      <c r="P113">
        <v>11836</v>
      </c>
      <c r="Q113">
        <v>11836</v>
      </c>
      <c r="Y113" t="s">
        <v>884</v>
      </c>
      <c r="Z113">
        <v>646</v>
      </c>
      <c r="AA113" t="s">
        <v>885</v>
      </c>
      <c r="AB113" t="s">
        <v>886</v>
      </c>
      <c r="AC113">
        <v>141736752</v>
      </c>
      <c r="AE113" t="s">
        <v>887</v>
      </c>
      <c r="AF113">
        <v>646</v>
      </c>
      <c r="AG113" t="s">
        <v>888</v>
      </c>
      <c r="AH113" t="s">
        <v>889</v>
      </c>
      <c r="AI113">
        <v>5548188</v>
      </c>
    </row>
    <row r="114" spans="1:35" x14ac:dyDescent="0.25">
      <c r="A114" s="85" t="s">
        <v>118</v>
      </c>
      <c r="B114" s="85">
        <v>840</v>
      </c>
      <c r="C114" s="85">
        <v>11</v>
      </c>
      <c r="D114" s="85">
        <v>920914</v>
      </c>
      <c r="M114" t="s">
        <v>890</v>
      </c>
      <c r="N114">
        <v>646</v>
      </c>
      <c r="O114" t="s">
        <v>891</v>
      </c>
      <c r="P114">
        <v>1775762</v>
      </c>
      <c r="Q114">
        <v>1775762</v>
      </c>
      <c r="Y114" t="s">
        <v>884</v>
      </c>
      <c r="Z114">
        <v>646</v>
      </c>
      <c r="AA114" t="s">
        <v>885</v>
      </c>
      <c r="AB114" t="s">
        <v>892</v>
      </c>
      <c r="AC114">
        <v>5265746</v>
      </c>
      <c r="AE114" t="s">
        <v>893</v>
      </c>
      <c r="AF114">
        <v>840</v>
      </c>
      <c r="AG114" t="s">
        <v>894</v>
      </c>
      <c r="AH114" t="s">
        <v>895</v>
      </c>
      <c r="AI114">
        <v>12275377</v>
      </c>
    </row>
    <row r="115" spans="1:35" x14ac:dyDescent="0.25">
      <c r="A115" s="85" t="s">
        <v>896</v>
      </c>
      <c r="B115" s="85">
        <v>646</v>
      </c>
      <c r="C115" s="85">
        <v>1</v>
      </c>
      <c r="D115" s="85">
        <v>334750</v>
      </c>
      <c r="M115" t="s">
        <v>897</v>
      </c>
      <c r="N115">
        <v>646</v>
      </c>
      <c r="O115" t="s">
        <v>898</v>
      </c>
      <c r="P115">
        <v>178507</v>
      </c>
      <c r="Q115">
        <v>178507</v>
      </c>
      <c r="Y115" t="s">
        <v>899</v>
      </c>
      <c r="Z115">
        <v>646</v>
      </c>
      <c r="AA115" t="s">
        <v>900</v>
      </c>
      <c r="AB115" t="s">
        <v>901</v>
      </c>
      <c r="AC115">
        <v>69184792</v>
      </c>
      <c r="AE115" t="s">
        <v>893</v>
      </c>
      <c r="AF115">
        <v>646</v>
      </c>
      <c r="AG115" t="s">
        <v>894</v>
      </c>
      <c r="AH115" t="s">
        <v>902</v>
      </c>
      <c r="AI115">
        <v>100000</v>
      </c>
    </row>
    <row r="116" spans="1:35" x14ac:dyDescent="0.25">
      <c r="A116" s="85" t="s">
        <v>169</v>
      </c>
      <c r="B116" s="85">
        <v>646</v>
      </c>
      <c r="C116" s="85">
        <v>2</v>
      </c>
      <c r="D116" s="85">
        <v>867297</v>
      </c>
      <c r="M116" t="s">
        <v>903</v>
      </c>
      <c r="N116">
        <v>646</v>
      </c>
      <c r="O116" t="s">
        <v>904</v>
      </c>
      <c r="P116">
        <v>13606</v>
      </c>
      <c r="Q116">
        <v>13606</v>
      </c>
      <c r="Y116" t="s">
        <v>899</v>
      </c>
      <c r="Z116">
        <v>646</v>
      </c>
      <c r="AA116" t="s">
        <v>900</v>
      </c>
      <c r="AB116" t="s">
        <v>905</v>
      </c>
      <c r="AC116">
        <v>17694908</v>
      </c>
      <c r="AE116" t="s">
        <v>893</v>
      </c>
      <c r="AF116">
        <v>646</v>
      </c>
      <c r="AG116" t="s">
        <v>894</v>
      </c>
      <c r="AH116" t="s">
        <v>906</v>
      </c>
      <c r="AI116">
        <v>4577048</v>
      </c>
    </row>
    <row r="117" spans="1:35" x14ac:dyDescent="0.25">
      <c r="A117" s="85" t="s">
        <v>170</v>
      </c>
      <c r="B117" s="85">
        <v>646</v>
      </c>
      <c r="C117" s="85">
        <v>1</v>
      </c>
      <c r="D117" s="85">
        <v>53411</v>
      </c>
      <c r="M117" t="s">
        <v>907</v>
      </c>
      <c r="N117">
        <v>646</v>
      </c>
      <c r="O117" t="s">
        <v>908</v>
      </c>
      <c r="P117">
        <v>800</v>
      </c>
      <c r="Q117">
        <v>800</v>
      </c>
      <c r="Y117" t="s">
        <v>909</v>
      </c>
      <c r="Z117">
        <v>646</v>
      </c>
      <c r="AA117" t="s">
        <v>910</v>
      </c>
      <c r="AB117" t="s">
        <v>911</v>
      </c>
      <c r="AC117">
        <v>79886392</v>
      </c>
      <c r="AE117" t="s">
        <v>912</v>
      </c>
      <c r="AF117">
        <v>840</v>
      </c>
      <c r="AG117" t="s">
        <v>913</v>
      </c>
      <c r="AH117" t="s">
        <v>914</v>
      </c>
      <c r="AI117">
        <v>174496</v>
      </c>
    </row>
    <row r="118" spans="1:35" x14ac:dyDescent="0.25">
      <c r="A118" s="85" t="s">
        <v>171</v>
      </c>
      <c r="B118" s="85">
        <v>646</v>
      </c>
      <c r="C118" s="85">
        <v>2</v>
      </c>
      <c r="D118" s="85">
        <v>62170</v>
      </c>
      <c r="M118" t="s">
        <v>915</v>
      </c>
      <c r="N118">
        <v>646</v>
      </c>
      <c r="O118" t="s">
        <v>916</v>
      </c>
      <c r="P118">
        <v>1619</v>
      </c>
      <c r="Q118">
        <v>1619</v>
      </c>
      <c r="Y118" t="s">
        <v>909</v>
      </c>
      <c r="Z118">
        <v>646</v>
      </c>
      <c r="AA118" t="s">
        <v>910</v>
      </c>
      <c r="AB118" t="s">
        <v>917</v>
      </c>
      <c r="AC118">
        <v>14431382</v>
      </c>
      <c r="AE118" t="s">
        <v>912</v>
      </c>
      <c r="AF118">
        <v>840</v>
      </c>
      <c r="AG118" t="s">
        <v>913</v>
      </c>
      <c r="AH118" t="s">
        <v>918</v>
      </c>
      <c r="AI118">
        <v>78564</v>
      </c>
    </row>
    <row r="119" spans="1:35" x14ac:dyDescent="0.25">
      <c r="A119" s="85" t="s">
        <v>165</v>
      </c>
      <c r="B119" s="85">
        <v>646</v>
      </c>
      <c r="C119" s="85">
        <v>2</v>
      </c>
      <c r="D119" s="85">
        <v>786123</v>
      </c>
      <c r="M119" t="s">
        <v>919</v>
      </c>
      <c r="N119">
        <v>646</v>
      </c>
      <c r="O119" t="s">
        <v>920</v>
      </c>
      <c r="P119">
        <v>1002</v>
      </c>
      <c r="Q119">
        <v>1002</v>
      </c>
      <c r="Y119" t="s">
        <v>921</v>
      </c>
      <c r="Z119">
        <v>646</v>
      </c>
      <c r="AA119" t="s">
        <v>922</v>
      </c>
      <c r="AB119" t="s">
        <v>923</v>
      </c>
      <c r="AC119">
        <v>49247327</v>
      </c>
      <c r="AE119" t="s">
        <v>912</v>
      </c>
      <c r="AF119">
        <v>646</v>
      </c>
      <c r="AG119" t="s">
        <v>913</v>
      </c>
      <c r="AH119" t="s">
        <v>924</v>
      </c>
      <c r="AI119">
        <v>740078</v>
      </c>
    </row>
    <row r="120" spans="1:35" x14ac:dyDescent="0.25">
      <c r="A120" s="85" t="s">
        <v>172</v>
      </c>
      <c r="B120" s="85">
        <v>646</v>
      </c>
      <c r="C120" s="85">
        <v>94</v>
      </c>
      <c r="D120" s="85">
        <v>1099837475</v>
      </c>
      <c r="M120" t="s">
        <v>925</v>
      </c>
      <c r="N120">
        <v>646</v>
      </c>
      <c r="O120" t="s">
        <v>926</v>
      </c>
      <c r="P120">
        <v>1977</v>
      </c>
      <c r="Q120">
        <v>1977</v>
      </c>
      <c r="Y120" t="s">
        <v>921</v>
      </c>
      <c r="Z120">
        <v>646</v>
      </c>
      <c r="AA120" t="s">
        <v>922</v>
      </c>
      <c r="AB120" t="s">
        <v>927</v>
      </c>
      <c r="AC120">
        <v>11959728</v>
      </c>
      <c r="AE120" t="s">
        <v>912</v>
      </c>
      <c r="AF120">
        <v>646</v>
      </c>
      <c r="AG120" t="s">
        <v>913</v>
      </c>
      <c r="AH120" t="s">
        <v>928</v>
      </c>
      <c r="AI120">
        <v>40081454</v>
      </c>
    </row>
    <row r="121" spans="1:35" x14ac:dyDescent="0.25">
      <c r="A121" s="85" t="s">
        <v>173</v>
      </c>
      <c r="B121" s="85">
        <v>646</v>
      </c>
      <c r="C121" s="85">
        <v>1</v>
      </c>
      <c r="D121" s="85">
        <v>6093</v>
      </c>
      <c r="M121" t="s">
        <v>929</v>
      </c>
      <c r="N121">
        <v>646</v>
      </c>
      <c r="O121" t="s">
        <v>930</v>
      </c>
      <c r="P121">
        <v>1021594</v>
      </c>
      <c r="Q121">
        <v>1021594</v>
      </c>
      <c r="Y121" t="s">
        <v>931</v>
      </c>
      <c r="Z121">
        <v>646</v>
      </c>
      <c r="AA121" t="s">
        <v>932</v>
      </c>
      <c r="AB121" t="s">
        <v>933</v>
      </c>
      <c r="AC121">
        <v>53703318</v>
      </c>
      <c r="AE121" t="s">
        <v>912</v>
      </c>
      <c r="AF121">
        <v>646</v>
      </c>
      <c r="AG121" t="s">
        <v>913</v>
      </c>
      <c r="AH121" t="s">
        <v>934</v>
      </c>
      <c r="AI121">
        <v>2115459</v>
      </c>
    </row>
    <row r="122" spans="1:35" x14ac:dyDescent="0.25">
      <c r="A122" s="85" t="s">
        <v>174</v>
      </c>
      <c r="B122" s="85">
        <v>646</v>
      </c>
      <c r="C122" s="85">
        <v>2</v>
      </c>
      <c r="D122" s="85">
        <v>31836</v>
      </c>
      <c r="M122" t="s">
        <v>935</v>
      </c>
      <c r="N122">
        <v>646</v>
      </c>
      <c r="O122" t="s">
        <v>936</v>
      </c>
      <c r="P122">
        <v>73096</v>
      </c>
      <c r="Q122">
        <v>73096</v>
      </c>
      <c r="Y122" t="s">
        <v>931</v>
      </c>
      <c r="Z122">
        <v>646</v>
      </c>
      <c r="AA122" t="s">
        <v>932</v>
      </c>
      <c r="AB122" t="s">
        <v>937</v>
      </c>
      <c r="AC122">
        <v>25155</v>
      </c>
      <c r="AE122" t="s">
        <v>912</v>
      </c>
      <c r="AF122">
        <v>646</v>
      </c>
      <c r="AG122" t="s">
        <v>913</v>
      </c>
      <c r="AH122" t="s">
        <v>938</v>
      </c>
      <c r="AI122">
        <v>18130</v>
      </c>
    </row>
    <row r="123" spans="1:35" x14ac:dyDescent="0.25">
      <c r="A123" s="85" t="s">
        <v>175</v>
      </c>
      <c r="B123" s="85">
        <v>646</v>
      </c>
      <c r="C123" s="85">
        <v>1</v>
      </c>
      <c r="D123" s="85">
        <v>7000000</v>
      </c>
      <c r="M123" t="s">
        <v>939</v>
      </c>
      <c r="N123">
        <v>646</v>
      </c>
      <c r="O123" t="s">
        <v>940</v>
      </c>
      <c r="P123">
        <v>21571</v>
      </c>
      <c r="Q123">
        <v>21571</v>
      </c>
      <c r="Y123" t="s">
        <v>941</v>
      </c>
      <c r="Z123">
        <v>646</v>
      </c>
      <c r="AA123" t="s">
        <v>942</v>
      </c>
      <c r="AB123" t="s">
        <v>943</v>
      </c>
      <c r="AC123">
        <v>170862906</v>
      </c>
      <c r="AE123" t="s">
        <v>912</v>
      </c>
      <c r="AF123">
        <v>646</v>
      </c>
      <c r="AG123" t="s">
        <v>913</v>
      </c>
      <c r="AH123" t="s">
        <v>944</v>
      </c>
      <c r="AI123">
        <v>2000000</v>
      </c>
    </row>
    <row r="124" spans="1:35" x14ac:dyDescent="0.25">
      <c r="A124" s="85" t="s">
        <v>176</v>
      </c>
      <c r="B124" s="85">
        <v>646</v>
      </c>
      <c r="C124" s="85">
        <v>1</v>
      </c>
      <c r="D124" s="85">
        <v>120000000</v>
      </c>
      <c r="M124" t="s">
        <v>945</v>
      </c>
      <c r="N124">
        <v>646</v>
      </c>
      <c r="O124" t="s">
        <v>946</v>
      </c>
      <c r="P124">
        <v>16353952</v>
      </c>
      <c r="Q124">
        <v>16353952</v>
      </c>
      <c r="Y124" t="s">
        <v>941</v>
      </c>
      <c r="Z124">
        <v>646</v>
      </c>
      <c r="AA124" t="s">
        <v>942</v>
      </c>
      <c r="AB124" t="s">
        <v>947</v>
      </c>
      <c r="AC124">
        <v>19154489</v>
      </c>
      <c r="AE124" t="s">
        <v>912</v>
      </c>
      <c r="AF124">
        <v>646</v>
      </c>
      <c r="AG124" t="s">
        <v>913</v>
      </c>
      <c r="AH124" t="s">
        <v>948</v>
      </c>
      <c r="AI124">
        <v>438</v>
      </c>
    </row>
    <row r="125" spans="1:35" x14ac:dyDescent="0.25">
      <c r="A125" s="85" t="s">
        <v>177</v>
      </c>
      <c r="B125" s="85">
        <v>646</v>
      </c>
      <c r="C125" s="85">
        <v>3</v>
      </c>
      <c r="D125" s="85">
        <v>407000000</v>
      </c>
      <c r="M125" t="s">
        <v>949</v>
      </c>
      <c r="N125">
        <v>646</v>
      </c>
      <c r="O125" t="s">
        <v>950</v>
      </c>
      <c r="P125">
        <v>1035</v>
      </c>
      <c r="Q125">
        <v>1035</v>
      </c>
      <c r="Y125" t="s">
        <v>951</v>
      </c>
      <c r="Z125">
        <v>646</v>
      </c>
      <c r="AA125" t="s">
        <v>952</v>
      </c>
      <c r="AB125" t="s">
        <v>953</v>
      </c>
      <c r="AC125">
        <v>76861010</v>
      </c>
      <c r="AE125" t="s">
        <v>954</v>
      </c>
      <c r="AF125">
        <v>646</v>
      </c>
      <c r="AG125" t="s">
        <v>955</v>
      </c>
      <c r="AH125" t="s">
        <v>956</v>
      </c>
      <c r="AI125">
        <v>210615937</v>
      </c>
    </row>
    <row r="126" spans="1:35" x14ac:dyDescent="0.25">
      <c r="A126" s="85" t="s">
        <v>178</v>
      </c>
      <c r="B126" s="85">
        <v>646</v>
      </c>
      <c r="C126" s="85">
        <v>1</v>
      </c>
      <c r="D126" s="85">
        <v>120000000</v>
      </c>
      <c r="M126" t="s">
        <v>957</v>
      </c>
      <c r="N126">
        <v>646</v>
      </c>
      <c r="O126" t="s">
        <v>958</v>
      </c>
      <c r="P126">
        <v>37888</v>
      </c>
      <c r="Q126">
        <v>37888</v>
      </c>
      <c r="Y126" t="s">
        <v>951</v>
      </c>
      <c r="Z126">
        <v>646</v>
      </c>
      <c r="AA126" t="s">
        <v>952</v>
      </c>
      <c r="AB126" t="s">
        <v>959</v>
      </c>
      <c r="AC126">
        <v>663661</v>
      </c>
      <c r="AE126" t="s">
        <v>954</v>
      </c>
      <c r="AF126">
        <v>646</v>
      </c>
      <c r="AG126" t="s">
        <v>955</v>
      </c>
      <c r="AH126" t="s">
        <v>960</v>
      </c>
      <c r="AI126">
        <v>4413276</v>
      </c>
    </row>
    <row r="127" spans="1:35" x14ac:dyDescent="0.25">
      <c r="A127" s="85" t="s">
        <v>137</v>
      </c>
      <c r="B127" s="85">
        <v>840</v>
      </c>
      <c r="C127" s="85">
        <v>1</v>
      </c>
      <c r="D127" s="85">
        <v>5168969</v>
      </c>
      <c r="M127" t="s">
        <v>282</v>
      </c>
      <c r="N127">
        <v>646</v>
      </c>
      <c r="O127" t="s">
        <v>283</v>
      </c>
      <c r="P127">
        <v>803075018</v>
      </c>
      <c r="Q127">
        <v>803075018</v>
      </c>
      <c r="Y127" t="s">
        <v>961</v>
      </c>
      <c r="Z127">
        <v>646</v>
      </c>
      <c r="AA127" t="s">
        <v>962</v>
      </c>
      <c r="AB127" t="s">
        <v>963</v>
      </c>
      <c r="AC127">
        <v>108261690</v>
      </c>
      <c r="AE127" t="s">
        <v>954</v>
      </c>
      <c r="AF127">
        <v>646</v>
      </c>
      <c r="AG127" t="s">
        <v>955</v>
      </c>
      <c r="AH127" t="s">
        <v>964</v>
      </c>
      <c r="AI127">
        <v>1887390</v>
      </c>
    </row>
    <row r="128" spans="1:35" x14ac:dyDescent="0.25">
      <c r="A128" s="85" t="s">
        <v>132</v>
      </c>
      <c r="B128" s="85">
        <v>840</v>
      </c>
      <c r="C128" s="85">
        <v>15</v>
      </c>
      <c r="D128" s="85">
        <v>146574009</v>
      </c>
      <c r="M128" t="s">
        <v>965</v>
      </c>
      <c r="N128">
        <v>646</v>
      </c>
      <c r="O128" t="s">
        <v>966</v>
      </c>
      <c r="P128">
        <v>2181881</v>
      </c>
      <c r="Q128">
        <v>2181881</v>
      </c>
      <c r="Y128" t="s">
        <v>961</v>
      </c>
      <c r="Z128">
        <v>646</v>
      </c>
      <c r="AA128" t="s">
        <v>962</v>
      </c>
      <c r="AB128" t="s">
        <v>967</v>
      </c>
      <c r="AC128">
        <v>1914242</v>
      </c>
      <c r="AE128" t="s">
        <v>954</v>
      </c>
      <c r="AF128">
        <v>646</v>
      </c>
      <c r="AG128" t="s">
        <v>955</v>
      </c>
      <c r="AH128" t="s">
        <v>960</v>
      </c>
      <c r="AI128">
        <v>259043</v>
      </c>
    </row>
    <row r="129" spans="1:35" x14ac:dyDescent="0.25">
      <c r="A129" s="85" t="s">
        <v>179</v>
      </c>
      <c r="B129" s="85">
        <v>840</v>
      </c>
      <c r="C129" s="85">
        <v>1</v>
      </c>
      <c r="D129" s="85">
        <v>7887107</v>
      </c>
      <c r="M129" t="s">
        <v>968</v>
      </c>
      <c r="N129">
        <v>646</v>
      </c>
      <c r="O129" t="s">
        <v>969</v>
      </c>
      <c r="P129">
        <v>53800</v>
      </c>
      <c r="Q129">
        <v>53800</v>
      </c>
      <c r="Y129" t="s">
        <v>970</v>
      </c>
      <c r="Z129">
        <v>646</v>
      </c>
      <c r="AA129" t="s">
        <v>971</v>
      </c>
      <c r="AB129" t="s">
        <v>972</v>
      </c>
      <c r="AC129">
        <v>47382935</v>
      </c>
      <c r="AE129" t="s">
        <v>954</v>
      </c>
      <c r="AF129">
        <v>646</v>
      </c>
      <c r="AG129" t="s">
        <v>955</v>
      </c>
      <c r="AH129" t="s">
        <v>964</v>
      </c>
      <c r="AI129">
        <v>1234506</v>
      </c>
    </row>
    <row r="130" spans="1:35" x14ac:dyDescent="0.25">
      <c r="A130" s="85" t="s">
        <v>145</v>
      </c>
      <c r="B130" s="85">
        <v>840</v>
      </c>
      <c r="C130" s="85">
        <v>3</v>
      </c>
      <c r="D130" s="85">
        <v>69137547</v>
      </c>
      <c r="M130" t="s">
        <v>973</v>
      </c>
      <c r="N130">
        <v>646</v>
      </c>
      <c r="O130" t="s">
        <v>974</v>
      </c>
      <c r="P130">
        <v>339701</v>
      </c>
      <c r="Q130">
        <v>339701</v>
      </c>
      <c r="Y130" t="s">
        <v>970</v>
      </c>
      <c r="Z130">
        <v>646</v>
      </c>
      <c r="AA130" t="s">
        <v>971</v>
      </c>
      <c r="AB130" t="s">
        <v>975</v>
      </c>
      <c r="AC130">
        <v>7676110</v>
      </c>
    </row>
    <row r="131" spans="1:35" x14ac:dyDescent="0.25">
      <c r="A131" s="85" t="s">
        <v>105</v>
      </c>
      <c r="B131" s="85">
        <v>978</v>
      </c>
      <c r="C131" s="85">
        <v>115</v>
      </c>
      <c r="D131" s="85">
        <v>492504926</v>
      </c>
      <c r="M131" t="s">
        <v>976</v>
      </c>
      <c r="N131">
        <v>646</v>
      </c>
      <c r="O131" t="s">
        <v>977</v>
      </c>
      <c r="P131">
        <v>23979</v>
      </c>
      <c r="Q131">
        <v>23979</v>
      </c>
      <c r="Y131" t="s">
        <v>978</v>
      </c>
      <c r="Z131">
        <v>646</v>
      </c>
      <c r="AA131" t="s">
        <v>979</v>
      </c>
      <c r="AB131" t="s">
        <v>980</v>
      </c>
      <c r="AC131">
        <v>102986521</v>
      </c>
    </row>
    <row r="132" spans="1:35" x14ac:dyDescent="0.25">
      <c r="A132" s="85" t="s">
        <v>166</v>
      </c>
      <c r="B132" s="85">
        <v>978</v>
      </c>
      <c r="C132" s="85">
        <v>1</v>
      </c>
      <c r="D132" s="85">
        <v>3558279</v>
      </c>
      <c r="M132" t="s">
        <v>981</v>
      </c>
      <c r="N132">
        <v>646</v>
      </c>
      <c r="O132" t="s">
        <v>982</v>
      </c>
      <c r="P132">
        <v>506285</v>
      </c>
      <c r="Q132">
        <v>506285</v>
      </c>
      <c r="Y132" t="s">
        <v>978</v>
      </c>
      <c r="Z132">
        <v>646</v>
      </c>
      <c r="AA132" t="s">
        <v>979</v>
      </c>
      <c r="AB132" t="s">
        <v>983</v>
      </c>
      <c r="AC132">
        <v>958989</v>
      </c>
    </row>
    <row r="133" spans="1:35" x14ac:dyDescent="0.25">
      <c r="A133" s="85" t="s">
        <v>180</v>
      </c>
      <c r="B133" s="85">
        <v>646</v>
      </c>
      <c r="C133" s="85">
        <v>180</v>
      </c>
      <c r="D133" s="85">
        <v>676146635</v>
      </c>
      <c r="M133" t="s">
        <v>984</v>
      </c>
      <c r="N133">
        <v>646</v>
      </c>
      <c r="O133" t="s">
        <v>985</v>
      </c>
      <c r="P133">
        <v>2083</v>
      </c>
      <c r="Q133">
        <v>2083</v>
      </c>
      <c r="Y133" t="s">
        <v>986</v>
      </c>
      <c r="Z133">
        <v>646</v>
      </c>
      <c r="AA133" t="s">
        <v>987</v>
      </c>
      <c r="AB133" t="s">
        <v>988</v>
      </c>
      <c r="AC133">
        <v>158715625</v>
      </c>
    </row>
    <row r="134" spans="1:35" x14ac:dyDescent="0.25">
      <c r="A134" s="85" t="s">
        <v>133</v>
      </c>
      <c r="B134" s="85">
        <v>978</v>
      </c>
      <c r="C134" s="85">
        <v>2</v>
      </c>
      <c r="D134" s="85">
        <v>1030427</v>
      </c>
      <c r="M134" t="s">
        <v>989</v>
      </c>
      <c r="N134">
        <v>646</v>
      </c>
      <c r="O134" t="s">
        <v>990</v>
      </c>
      <c r="P134">
        <v>1363</v>
      </c>
      <c r="Q134">
        <v>1363</v>
      </c>
      <c r="Y134" t="s">
        <v>986</v>
      </c>
      <c r="Z134">
        <v>646</v>
      </c>
      <c r="AA134" t="s">
        <v>987</v>
      </c>
      <c r="AB134" t="s">
        <v>991</v>
      </c>
      <c r="AC134">
        <v>5137798</v>
      </c>
    </row>
    <row r="135" spans="1:35" x14ac:dyDescent="0.25">
      <c r="A135" s="85" t="s">
        <v>134</v>
      </c>
      <c r="B135" s="85">
        <v>840</v>
      </c>
      <c r="C135" s="85">
        <v>6</v>
      </c>
      <c r="D135" s="85">
        <v>3778</v>
      </c>
      <c r="M135" t="s">
        <v>992</v>
      </c>
      <c r="N135">
        <v>646</v>
      </c>
      <c r="O135" t="s">
        <v>993</v>
      </c>
      <c r="P135">
        <v>1191</v>
      </c>
      <c r="Q135">
        <v>1191</v>
      </c>
      <c r="Y135" t="s">
        <v>994</v>
      </c>
      <c r="Z135">
        <v>646</v>
      </c>
      <c r="AA135" t="s">
        <v>995</v>
      </c>
      <c r="AB135" t="s">
        <v>996</v>
      </c>
      <c r="AC135">
        <v>42883735</v>
      </c>
    </row>
    <row r="136" spans="1:35" x14ac:dyDescent="0.25">
      <c r="A136" s="85" t="s">
        <v>112</v>
      </c>
      <c r="B136" s="85">
        <v>646</v>
      </c>
      <c r="C136" s="85">
        <v>2840</v>
      </c>
      <c r="D136" s="85">
        <v>335378023</v>
      </c>
      <c r="M136" t="s">
        <v>997</v>
      </c>
      <c r="N136">
        <v>646</v>
      </c>
      <c r="O136" t="s">
        <v>998</v>
      </c>
      <c r="P136">
        <v>18338</v>
      </c>
      <c r="Q136">
        <v>18338</v>
      </c>
      <c r="Y136" t="s">
        <v>994</v>
      </c>
      <c r="Z136">
        <v>646</v>
      </c>
      <c r="AA136" t="s">
        <v>995</v>
      </c>
      <c r="AB136" t="s">
        <v>999</v>
      </c>
      <c r="AC136">
        <v>177346</v>
      </c>
    </row>
    <row r="137" spans="1:35" x14ac:dyDescent="0.25">
      <c r="A137" s="85" t="s">
        <v>181</v>
      </c>
      <c r="B137" s="85">
        <v>646</v>
      </c>
      <c r="C137" s="85">
        <v>39</v>
      </c>
      <c r="D137" s="85">
        <v>3596874</v>
      </c>
      <c r="M137" t="s">
        <v>1000</v>
      </c>
      <c r="N137">
        <v>646</v>
      </c>
      <c r="O137" t="s">
        <v>1001</v>
      </c>
      <c r="P137">
        <v>13764</v>
      </c>
      <c r="Q137">
        <v>13764</v>
      </c>
      <c r="Y137" t="s">
        <v>1002</v>
      </c>
      <c r="Z137">
        <v>646</v>
      </c>
      <c r="AA137" t="s">
        <v>1003</v>
      </c>
      <c r="AB137" t="s">
        <v>1004</v>
      </c>
      <c r="AC137">
        <v>17212538</v>
      </c>
    </row>
    <row r="138" spans="1:35" x14ac:dyDescent="0.25">
      <c r="A138" s="85" t="s">
        <v>114</v>
      </c>
      <c r="B138" s="85">
        <v>646</v>
      </c>
      <c r="C138" s="85">
        <v>18</v>
      </c>
      <c r="D138" s="85">
        <v>125329</v>
      </c>
      <c r="M138" t="s">
        <v>1005</v>
      </c>
      <c r="N138">
        <v>646</v>
      </c>
      <c r="O138" t="s">
        <v>1006</v>
      </c>
      <c r="P138">
        <v>27000</v>
      </c>
      <c r="Q138">
        <v>27000</v>
      </c>
      <c r="Y138" t="s">
        <v>1002</v>
      </c>
      <c r="Z138">
        <v>646</v>
      </c>
      <c r="AA138" t="s">
        <v>1003</v>
      </c>
      <c r="AB138" t="s">
        <v>1007</v>
      </c>
      <c r="AC138">
        <v>37382</v>
      </c>
    </row>
    <row r="139" spans="1:35" x14ac:dyDescent="0.25">
      <c r="A139" s="85" t="s">
        <v>183</v>
      </c>
      <c r="B139" s="85">
        <v>646</v>
      </c>
      <c r="C139" s="85">
        <v>28</v>
      </c>
      <c r="D139" s="85">
        <v>205700032</v>
      </c>
      <c r="M139" t="s">
        <v>300</v>
      </c>
      <c r="N139">
        <v>646</v>
      </c>
      <c r="O139" t="s">
        <v>301</v>
      </c>
      <c r="P139">
        <v>189834838</v>
      </c>
      <c r="Q139">
        <v>189834838</v>
      </c>
      <c r="Y139" t="s">
        <v>1008</v>
      </c>
      <c r="Z139">
        <v>646</v>
      </c>
      <c r="AA139" t="s">
        <v>1009</v>
      </c>
      <c r="AB139" t="s">
        <v>1010</v>
      </c>
      <c r="AC139">
        <v>48038916</v>
      </c>
    </row>
    <row r="140" spans="1:35" x14ac:dyDescent="0.25">
      <c r="A140" s="85" t="s">
        <v>184</v>
      </c>
      <c r="B140" s="85">
        <v>646</v>
      </c>
      <c r="C140" s="85">
        <v>919</v>
      </c>
      <c r="D140" s="85">
        <v>486468412</v>
      </c>
      <c r="M140" t="s">
        <v>1011</v>
      </c>
      <c r="N140">
        <v>646</v>
      </c>
      <c r="O140" t="s">
        <v>1012</v>
      </c>
      <c r="P140">
        <v>10579</v>
      </c>
      <c r="Q140">
        <v>10579</v>
      </c>
      <c r="Y140" t="s">
        <v>1008</v>
      </c>
      <c r="Z140">
        <v>646</v>
      </c>
      <c r="AA140" t="s">
        <v>1009</v>
      </c>
      <c r="AB140" t="s">
        <v>1013</v>
      </c>
      <c r="AC140">
        <v>15307757</v>
      </c>
    </row>
    <row r="141" spans="1:35" x14ac:dyDescent="0.25">
      <c r="A141" s="85" t="s">
        <v>185</v>
      </c>
      <c r="B141" s="85">
        <v>646</v>
      </c>
      <c r="C141" s="85">
        <v>11</v>
      </c>
      <c r="D141" s="85">
        <v>206252186</v>
      </c>
      <c r="M141" t="s">
        <v>1014</v>
      </c>
      <c r="N141">
        <v>646</v>
      </c>
      <c r="O141" t="s">
        <v>1015</v>
      </c>
      <c r="P141">
        <v>34685087</v>
      </c>
      <c r="Q141">
        <v>34685087</v>
      </c>
      <c r="Y141" t="s">
        <v>1016</v>
      </c>
      <c r="Z141">
        <v>646</v>
      </c>
      <c r="AA141" t="s">
        <v>1017</v>
      </c>
      <c r="AB141" t="s">
        <v>1018</v>
      </c>
      <c r="AC141">
        <v>87332631</v>
      </c>
    </row>
    <row r="142" spans="1:35" x14ac:dyDescent="0.25">
      <c r="A142" s="85" t="s">
        <v>186</v>
      </c>
      <c r="B142" s="85">
        <v>646</v>
      </c>
      <c r="C142" s="85">
        <v>3</v>
      </c>
      <c r="D142" s="85">
        <v>54224969</v>
      </c>
      <c r="M142" t="s">
        <v>1019</v>
      </c>
      <c r="N142">
        <v>646</v>
      </c>
      <c r="O142" t="s">
        <v>1020</v>
      </c>
      <c r="P142">
        <v>2000979</v>
      </c>
      <c r="Q142">
        <v>2000979</v>
      </c>
      <c r="Y142" t="s">
        <v>1016</v>
      </c>
      <c r="Z142">
        <v>646</v>
      </c>
      <c r="AA142" t="s">
        <v>1017</v>
      </c>
      <c r="AB142" t="s">
        <v>1021</v>
      </c>
      <c r="AC142">
        <v>19248835</v>
      </c>
    </row>
    <row r="143" spans="1:35" x14ac:dyDescent="0.25">
      <c r="A143" s="85" t="s">
        <v>179</v>
      </c>
      <c r="B143" s="85">
        <v>646</v>
      </c>
      <c r="C143" s="85">
        <v>41</v>
      </c>
      <c r="D143" s="85">
        <v>1745399000</v>
      </c>
      <c r="M143" t="s">
        <v>1022</v>
      </c>
      <c r="N143">
        <v>646</v>
      </c>
      <c r="O143" t="s">
        <v>1023</v>
      </c>
      <c r="P143">
        <v>2620855</v>
      </c>
      <c r="Q143">
        <v>2620855</v>
      </c>
      <c r="Y143" t="s">
        <v>1024</v>
      </c>
      <c r="Z143">
        <v>646</v>
      </c>
      <c r="AA143" t="s">
        <v>1025</v>
      </c>
      <c r="AB143" t="s">
        <v>1026</v>
      </c>
      <c r="AC143">
        <v>141988057</v>
      </c>
    </row>
    <row r="144" spans="1:35" x14ac:dyDescent="0.25">
      <c r="A144" s="85" t="s">
        <v>131</v>
      </c>
      <c r="B144" s="85">
        <v>646</v>
      </c>
      <c r="C144" s="85">
        <v>47</v>
      </c>
      <c r="D144" s="85">
        <v>2017359171</v>
      </c>
      <c r="M144" t="s">
        <v>1027</v>
      </c>
      <c r="N144">
        <v>646</v>
      </c>
      <c r="O144" t="s">
        <v>1028</v>
      </c>
      <c r="P144">
        <v>49128</v>
      </c>
      <c r="Q144">
        <v>49128</v>
      </c>
      <c r="Y144" t="s">
        <v>1024</v>
      </c>
      <c r="Z144">
        <v>646</v>
      </c>
      <c r="AA144" t="s">
        <v>1025</v>
      </c>
      <c r="AB144" t="s">
        <v>1029</v>
      </c>
      <c r="AC144">
        <v>25399017</v>
      </c>
    </row>
    <row r="145" spans="1:29" x14ac:dyDescent="0.25">
      <c r="A145" s="85" t="s">
        <v>91</v>
      </c>
      <c r="B145" s="85">
        <v>826</v>
      </c>
      <c r="C145" s="85">
        <v>5</v>
      </c>
      <c r="D145" s="85">
        <v>686574</v>
      </c>
      <c r="M145" t="s">
        <v>1030</v>
      </c>
      <c r="N145">
        <v>646</v>
      </c>
      <c r="O145" t="s">
        <v>1031</v>
      </c>
      <c r="P145">
        <v>2393757</v>
      </c>
      <c r="Q145">
        <v>2393757</v>
      </c>
      <c r="Y145" t="s">
        <v>1032</v>
      </c>
      <c r="Z145">
        <v>646</v>
      </c>
      <c r="AA145" t="s">
        <v>1033</v>
      </c>
      <c r="AB145" t="s">
        <v>1034</v>
      </c>
      <c r="AC145">
        <v>89995975</v>
      </c>
    </row>
    <row r="146" spans="1:29" x14ac:dyDescent="0.25">
      <c r="A146" s="85" t="s">
        <v>113</v>
      </c>
      <c r="B146" s="85">
        <v>978</v>
      </c>
      <c r="C146" s="85">
        <v>18</v>
      </c>
      <c r="D146" s="85">
        <v>243430091</v>
      </c>
      <c r="M146" t="s">
        <v>1035</v>
      </c>
      <c r="N146">
        <v>646</v>
      </c>
      <c r="O146" t="s">
        <v>1036</v>
      </c>
      <c r="P146">
        <v>12626353</v>
      </c>
      <c r="Q146">
        <v>12626353</v>
      </c>
      <c r="Y146" t="s">
        <v>1032</v>
      </c>
      <c r="Z146">
        <v>646</v>
      </c>
      <c r="AA146" t="s">
        <v>1033</v>
      </c>
      <c r="AB146" t="s">
        <v>1037</v>
      </c>
      <c r="AC146">
        <v>29546034</v>
      </c>
    </row>
    <row r="147" spans="1:29" x14ac:dyDescent="0.25">
      <c r="A147" s="85" t="s">
        <v>187</v>
      </c>
      <c r="B147" s="85">
        <v>646</v>
      </c>
      <c r="C147" s="85">
        <v>281</v>
      </c>
      <c r="D147" s="85">
        <v>22065059</v>
      </c>
      <c r="M147" t="s">
        <v>1038</v>
      </c>
      <c r="N147">
        <v>646</v>
      </c>
      <c r="O147" t="s">
        <v>1039</v>
      </c>
      <c r="P147">
        <v>7741483</v>
      </c>
      <c r="Q147">
        <v>7741483</v>
      </c>
      <c r="Y147" t="s">
        <v>1040</v>
      </c>
      <c r="Z147">
        <v>646</v>
      </c>
      <c r="AA147" t="s">
        <v>1041</v>
      </c>
      <c r="AB147" t="s">
        <v>1042</v>
      </c>
      <c r="AC147">
        <v>124436592</v>
      </c>
    </row>
    <row r="148" spans="1:29" x14ac:dyDescent="0.25">
      <c r="A148" s="85" t="s">
        <v>188</v>
      </c>
      <c r="B148" s="85">
        <v>646</v>
      </c>
      <c r="C148" s="85">
        <v>132</v>
      </c>
      <c r="D148" s="85">
        <v>2147483647</v>
      </c>
      <c r="M148" t="s">
        <v>1043</v>
      </c>
      <c r="N148">
        <v>646</v>
      </c>
      <c r="O148" t="s">
        <v>1044</v>
      </c>
      <c r="P148">
        <v>3055392</v>
      </c>
      <c r="Q148">
        <v>3055392</v>
      </c>
      <c r="Y148" t="s">
        <v>1040</v>
      </c>
      <c r="Z148">
        <v>646</v>
      </c>
      <c r="AA148" t="s">
        <v>1041</v>
      </c>
      <c r="AB148" t="s">
        <v>1045</v>
      </c>
      <c r="AC148">
        <v>184975</v>
      </c>
    </row>
    <row r="149" spans="1:29" x14ac:dyDescent="0.25">
      <c r="A149" s="85" t="s">
        <v>189</v>
      </c>
      <c r="B149" s="85">
        <v>646</v>
      </c>
      <c r="C149" s="85">
        <v>266</v>
      </c>
      <c r="D149" s="85">
        <v>2147483647</v>
      </c>
      <c r="M149" t="s">
        <v>1046</v>
      </c>
      <c r="N149">
        <v>646</v>
      </c>
      <c r="O149" t="s">
        <v>1047</v>
      </c>
      <c r="P149">
        <v>1111265</v>
      </c>
      <c r="Q149">
        <v>1111265</v>
      </c>
      <c r="Y149" t="s">
        <v>1048</v>
      </c>
      <c r="Z149">
        <v>646</v>
      </c>
      <c r="AA149" t="s">
        <v>1049</v>
      </c>
      <c r="AB149" t="s">
        <v>1050</v>
      </c>
      <c r="AC149">
        <v>155300504</v>
      </c>
    </row>
    <row r="150" spans="1:29" x14ac:dyDescent="0.25">
      <c r="A150" s="85" t="s">
        <v>151</v>
      </c>
      <c r="B150" s="85">
        <v>646</v>
      </c>
      <c r="C150" s="85">
        <v>14</v>
      </c>
      <c r="D150" s="85">
        <v>140854714</v>
      </c>
      <c r="M150" t="s">
        <v>1051</v>
      </c>
      <c r="N150">
        <v>646</v>
      </c>
      <c r="O150" t="s">
        <v>1052</v>
      </c>
      <c r="P150">
        <v>1000</v>
      </c>
      <c r="Q150">
        <v>1000</v>
      </c>
      <c r="Y150" t="s">
        <v>1048</v>
      </c>
      <c r="Z150">
        <v>646</v>
      </c>
      <c r="AA150" t="s">
        <v>1049</v>
      </c>
      <c r="AB150" t="s">
        <v>1053</v>
      </c>
      <c r="AC150">
        <v>3825406</v>
      </c>
    </row>
    <row r="151" spans="1:29" x14ac:dyDescent="0.25">
      <c r="A151" s="85" t="s">
        <v>134</v>
      </c>
      <c r="B151" s="85">
        <v>646</v>
      </c>
      <c r="C151" s="85">
        <v>12</v>
      </c>
      <c r="D151" s="85">
        <v>25322960</v>
      </c>
      <c r="M151" t="s">
        <v>1054</v>
      </c>
      <c r="N151">
        <v>646</v>
      </c>
      <c r="O151" t="s">
        <v>1055</v>
      </c>
      <c r="P151">
        <v>1975366</v>
      </c>
      <c r="Q151">
        <v>1975366</v>
      </c>
      <c r="Y151" t="s">
        <v>1056</v>
      </c>
      <c r="Z151">
        <v>646</v>
      </c>
      <c r="AA151" t="s">
        <v>1057</v>
      </c>
      <c r="AB151" t="s">
        <v>1058</v>
      </c>
      <c r="AC151">
        <v>110378022</v>
      </c>
    </row>
    <row r="152" spans="1:29" x14ac:dyDescent="0.25">
      <c r="A152" s="85" t="s">
        <v>151</v>
      </c>
      <c r="B152" s="85">
        <v>646</v>
      </c>
      <c r="C152" s="85">
        <v>15</v>
      </c>
      <c r="D152" s="85">
        <v>139002381</v>
      </c>
      <c r="M152" t="s">
        <v>1059</v>
      </c>
      <c r="N152">
        <v>646</v>
      </c>
      <c r="O152" t="s">
        <v>1060</v>
      </c>
      <c r="P152">
        <v>3845506</v>
      </c>
      <c r="Q152">
        <v>3845506</v>
      </c>
      <c r="Y152" t="s">
        <v>1056</v>
      </c>
      <c r="Z152">
        <v>646</v>
      </c>
      <c r="AA152" t="s">
        <v>1057</v>
      </c>
      <c r="AB152" t="s">
        <v>1061</v>
      </c>
      <c r="AC152">
        <v>111100</v>
      </c>
    </row>
    <row r="153" spans="1:29" x14ac:dyDescent="0.25">
      <c r="A153" s="85" t="s">
        <v>134</v>
      </c>
      <c r="B153" s="85">
        <v>646</v>
      </c>
      <c r="C153" s="85">
        <v>12</v>
      </c>
      <c r="D153" s="85">
        <v>-192175566</v>
      </c>
      <c r="M153" t="s">
        <v>1062</v>
      </c>
      <c r="N153">
        <v>646</v>
      </c>
      <c r="O153" t="s">
        <v>1063</v>
      </c>
      <c r="P153">
        <v>8526629</v>
      </c>
      <c r="Q153">
        <v>8526629</v>
      </c>
      <c r="Y153" t="s">
        <v>1064</v>
      </c>
      <c r="Z153">
        <v>646</v>
      </c>
      <c r="AA153" t="s">
        <v>1065</v>
      </c>
      <c r="AB153" t="s">
        <v>1066</v>
      </c>
      <c r="AC153">
        <v>100873389</v>
      </c>
    </row>
    <row r="154" spans="1:29" x14ac:dyDescent="0.25">
      <c r="M154" t="s">
        <v>1067</v>
      </c>
      <c r="N154">
        <v>646</v>
      </c>
      <c r="O154" t="s">
        <v>1068</v>
      </c>
      <c r="P154">
        <v>2224969</v>
      </c>
      <c r="Q154">
        <v>2224969</v>
      </c>
      <c r="Y154" t="s">
        <v>1064</v>
      </c>
      <c r="Z154">
        <v>646</v>
      </c>
      <c r="AA154" t="s">
        <v>1065</v>
      </c>
      <c r="AB154" t="s">
        <v>1069</v>
      </c>
      <c r="AC154">
        <v>51808</v>
      </c>
    </row>
    <row r="155" spans="1:29" x14ac:dyDescent="0.25">
      <c r="M155" t="s">
        <v>1070</v>
      </c>
      <c r="N155">
        <v>646</v>
      </c>
      <c r="O155" t="s">
        <v>1071</v>
      </c>
      <c r="P155">
        <v>32809479</v>
      </c>
      <c r="Q155">
        <v>32809479</v>
      </c>
      <c r="Y155" t="s">
        <v>1072</v>
      </c>
      <c r="Z155">
        <v>646</v>
      </c>
      <c r="AA155" t="s">
        <v>1073</v>
      </c>
      <c r="AB155" t="s">
        <v>1074</v>
      </c>
      <c r="AC155">
        <v>13275277</v>
      </c>
    </row>
    <row r="156" spans="1:29" x14ac:dyDescent="0.25">
      <c r="M156" t="s">
        <v>1075</v>
      </c>
      <c r="N156">
        <v>646</v>
      </c>
      <c r="O156" t="s">
        <v>1076</v>
      </c>
      <c r="P156">
        <v>80043319</v>
      </c>
      <c r="Q156">
        <v>80043319</v>
      </c>
      <c r="Y156" t="s">
        <v>1077</v>
      </c>
      <c r="Z156">
        <v>646</v>
      </c>
      <c r="AA156" t="s">
        <v>1078</v>
      </c>
      <c r="AB156" t="s">
        <v>1079</v>
      </c>
      <c r="AC156">
        <v>36338689</v>
      </c>
    </row>
    <row r="157" spans="1:29" x14ac:dyDescent="0.25">
      <c r="M157" t="s">
        <v>1080</v>
      </c>
      <c r="N157">
        <v>646</v>
      </c>
      <c r="O157" t="s">
        <v>1081</v>
      </c>
      <c r="P157">
        <v>12770</v>
      </c>
      <c r="Q157">
        <v>12770</v>
      </c>
      <c r="Y157" t="s">
        <v>1082</v>
      </c>
      <c r="Z157">
        <v>646</v>
      </c>
      <c r="AA157" t="s">
        <v>1083</v>
      </c>
      <c r="AB157" t="s">
        <v>1084</v>
      </c>
      <c r="AC157">
        <v>29073560</v>
      </c>
    </row>
    <row r="158" spans="1:29" x14ac:dyDescent="0.25">
      <c r="M158" t="s">
        <v>1085</v>
      </c>
      <c r="N158">
        <v>646</v>
      </c>
      <c r="O158" t="s">
        <v>1086</v>
      </c>
      <c r="P158">
        <v>2017356</v>
      </c>
      <c r="Q158">
        <v>2017356</v>
      </c>
      <c r="Y158" t="s">
        <v>1082</v>
      </c>
      <c r="Z158">
        <v>646</v>
      </c>
      <c r="AA158" t="s">
        <v>1083</v>
      </c>
      <c r="AB158" t="s">
        <v>1087</v>
      </c>
      <c r="AC158">
        <v>462300</v>
      </c>
    </row>
    <row r="159" spans="1:29" x14ac:dyDescent="0.25">
      <c r="M159" t="s">
        <v>1088</v>
      </c>
      <c r="N159">
        <v>646</v>
      </c>
      <c r="O159" t="s">
        <v>1089</v>
      </c>
      <c r="P159">
        <v>443761</v>
      </c>
      <c r="Q159">
        <v>443761</v>
      </c>
      <c r="Y159" t="s">
        <v>1090</v>
      </c>
      <c r="Z159">
        <v>646</v>
      </c>
      <c r="AA159" t="s">
        <v>1091</v>
      </c>
      <c r="AB159" t="s">
        <v>1092</v>
      </c>
      <c r="AC159">
        <v>35751567</v>
      </c>
    </row>
    <row r="160" spans="1:29" x14ac:dyDescent="0.25">
      <c r="M160" t="s">
        <v>1093</v>
      </c>
      <c r="N160">
        <v>646</v>
      </c>
      <c r="O160" t="s">
        <v>1094</v>
      </c>
      <c r="P160">
        <v>98140</v>
      </c>
      <c r="Q160">
        <v>98140</v>
      </c>
      <c r="Y160" t="s">
        <v>1090</v>
      </c>
      <c r="Z160">
        <v>646</v>
      </c>
      <c r="AA160" t="s">
        <v>1091</v>
      </c>
      <c r="AB160" t="s">
        <v>1095</v>
      </c>
      <c r="AC160">
        <v>633945</v>
      </c>
    </row>
    <row r="161" spans="13:29" x14ac:dyDescent="0.25">
      <c r="M161" t="s">
        <v>1096</v>
      </c>
      <c r="N161">
        <v>646</v>
      </c>
      <c r="O161" t="s">
        <v>1097</v>
      </c>
      <c r="P161">
        <v>82620</v>
      </c>
      <c r="Q161">
        <v>82620</v>
      </c>
      <c r="Y161" t="s">
        <v>1098</v>
      </c>
      <c r="Z161">
        <v>646</v>
      </c>
      <c r="AA161" t="s">
        <v>1099</v>
      </c>
      <c r="AB161" t="s">
        <v>1100</v>
      </c>
      <c r="AC161">
        <v>27008923</v>
      </c>
    </row>
    <row r="162" spans="13:29" x14ac:dyDescent="0.25">
      <c r="M162" t="s">
        <v>1101</v>
      </c>
      <c r="N162">
        <v>646</v>
      </c>
      <c r="O162" t="s">
        <v>1102</v>
      </c>
      <c r="P162">
        <v>258520</v>
      </c>
      <c r="Q162">
        <v>258520</v>
      </c>
      <c r="Y162" t="s">
        <v>1098</v>
      </c>
      <c r="Z162">
        <v>646</v>
      </c>
      <c r="AA162" t="s">
        <v>1099</v>
      </c>
      <c r="AB162" t="s">
        <v>1103</v>
      </c>
      <c r="AC162">
        <v>648411</v>
      </c>
    </row>
    <row r="163" spans="13:29" x14ac:dyDescent="0.25">
      <c r="M163" t="s">
        <v>1104</v>
      </c>
      <c r="N163">
        <v>646</v>
      </c>
      <c r="O163" t="s">
        <v>1105</v>
      </c>
      <c r="P163">
        <v>5155851</v>
      </c>
      <c r="Q163">
        <v>5155851</v>
      </c>
      <c r="Y163" t="s">
        <v>1106</v>
      </c>
      <c r="Z163">
        <v>646</v>
      </c>
      <c r="AA163" t="s">
        <v>1107</v>
      </c>
      <c r="AB163" t="s">
        <v>1108</v>
      </c>
      <c r="AC163">
        <v>110083581</v>
      </c>
    </row>
    <row r="164" spans="13:29" x14ac:dyDescent="0.25">
      <c r="M164" t="s">
        <v>1109</v>
      </c>
      <c r="N164">
        <v>646</v>
      </c>
      <c r="O164" t="s">
        <v>1110</v>
      </c>
      <c r="P164">
        <v>2287</v>
      </c>
      <c r="Q164">
        <v>2287</v>
      </c>
      <c r="Y164" t="s">
        <v>1106</v>
      </c>
      <c r="Z164">
        <v>646</v>
      </c>
      <c r="AA164" t="s">
        <v>1107</v>
      </c>
      <c r="AB164" t="s">
        <v>1111</v>
      </c>
      <c r="AC164">
        <v>5052582</v>
      </c>
    </row>
    <row r="165" spans="13:29" x14ac:dyDescent="0.25">
      <c r="M165" t="s">
        <v>1112</v>
      </c>
      <c r="N165">
        <v>646</v>
      </c>
      <c r="O165" t="s">
        <v>1113</v>
      </c>
      <c r="P165">
        <v>2000</v>
      </c>
      <c r="Q165">
        <v>2000</v>
      </c>
      <c r="Y165" t="s">
        <v>1114</v>
      </c>
      <c r="Z165">
        <v>646</v>
      </c>
      <c r="AA165" t="s">
        <v>1115</v>
      </c>
      <c r="AB165" t="s">
        <v>1116</v>
      </c>
      <c r="AC165">
        <v>6445671</v>
      </c>
    </row>
    <row r="166" spans="13:29" x14ac:dyDescent="0.25">
      <c r="M166" t="s">
        <v>1117</v>
      </c>
      <c r="N166">
        <v>646</v>
      </c>
      <c r="O166" t="s">
        <v>1118</v>
      </c>
      <c r="P166">
        <v>39140</v>
      </c>
      <c r="Q166">
        <v>39140</v>
      </c>
      <c r="Y166" t="s">
        <v>1114</v>
      </c>
      <c r="Z166">
        <v>646</v>
      </c>
      <c r="AA166" t="s">
        <v>1115</v>
      </c>
      <c r="AB166" t="s">
        <v>1119</v>
      </c>
      <c r="AC166">
        <v>20373455</v>
      </c>
    </row>
    <row r="167" spans="13:29" x14ac:dyDescent="0.25">
      <c r="M167" t="s">
        <v>1120</v>
      </c>
      <c r="N167">
        <v>646</v>
      </c>
      <c r="O167" t="s">
        <v>1121</v>
      </c>
      <c r="P167">
        <v>8019265</v>
      </c>
      <c r="Q167">
        <v>8019265</v>
      </c>
      <c r="Y167" t="s">
        <v>1122</v>
      </c>
      <c r="Z167">
        <v>646</v>
      </c>
      <c r="AA167" t="s">
        <v>1123</v>
      </c>
      <c r="AB167" t="s">
        <v>1124</v>
      </c>
      <c r="AC167">
        <v>50858530</v>
      </c>
    </row>
    <row r="168" spans="13:29" x14ac:dyDescent="0.25">
      <c r="M168" t="s">
        <v>1125</v>
      </c>
      <c r="N168">
        <v>646</v>
      </c>
      <c r="O168" t="s">
        <v>1126</v>
      </c>
      <c r="P168">
        <v>180083</v>
      </c>
      <c r="Q168">
        <v>180083</v>
      </c>
      <c r="Y168" t="s">
        <v>1122</v>
      </c>
      <c r="Z168">
        <v>646</v>
      </c>
      <c r="AA168" t="s">
        <v>1123</v>
      </c>
      <c r="AB168" t="s">
        <v>1127</v>
      </c>
      <c r="AC168">
        <v>1774</v>
      </c>
    </row>
    <row r="169" spans="13:29" x14ac:dyDescent="0.25">
      <c r="M169" t="s">
        <v>1128</v>
      </c>
      <c r="N169">
        <v>646</v>
      </c>
      <c r="O169" t="s">
        <v>1129</v>
      </c>
      <c r="P169">
        <v>8046070</v>
      </c>
      <c r="Q169">
        <v>8046070</v>
      </c>
      <c r="Y169" t="s">
        <v>1130</v>
      </c>
      <c r="Z169">
        <v>646</v>
      </c>
      <c r="AA169" t="s">
        <v>1131</v>
      </c>
      <c r="AB169" t="s">
        <v>1132</v>
      </c>
      <c r="AC169">
        <v>77975948</v>
      </c>
    </row>
    <row r="170" spans="13:29" x14ac:dyDescent="0.25">
      <c r="M170" t="s">
        <v>1133</v>
      </c>
      <c r="N170">
        <v>646</v>
      </c>
      <c r="O170" t="s">
        <v>1134</v>
      </c>
      <c r="P170">
        <v>229740</v>
      </c>
      <c r="Q170">
        <v>229740</v>
      </c>
      <c r="Y170" t="s">
        <v>1130</v>
      </c>
      <c r="Z170">
        <v>646</v>
      </c>
      <c r="AA170" t="s">
        <v>1131</v>
      </c>
      <c r="AB170" t="s">
        <v>1135</v>
      </c>
      <c r="AC170">
        <v>27478</v>
      </c>
    </row>
    <row r="171" spans="13:29" x14ac:dyDescent="0.25">
      <c r="M171" t="s">
        <v>1136</v>
      </c>
      <c r="N171">
        <v>646</v>
      </c>
      <c r="O171" t="s">
        <v>1137</v>
      </c>
      <c r="P171">
        <v>90800</v>
      </c>
      <c r="Q171">
        <v>90800</v>
      </c>
      <c r="Y171" t="s">
        <v>1138</v>
      </c>
      <c r="Z171">
        <v>646</v>
      </c>
      <c r="AA171" t="s">
        <v>1139</v>
      </c>
      <c r="AB171" t="s">
        <v>1140</v>
      </c>
      <c r="AC171">
        <v>10077967</v>
      </c>
    </row>
    <row r="172" spans="13:29" x14ac:dyDescent="0.25">
      <c r="M172" t="s">
        <v>1141</v>
      </c>
      <c r="N172">
        <v>646</v>
      </c>
      <c r="O172" t="s">
        <v>1142</v>
      </c>
      <c r="P172">
        <v>248550</v>
      </c>
      <c r="Q172">
        <v>248550</v>
      </c>
      <c r="Y172" t="s">
        <v>1138</v>
      </c>
      <c r="Z172">
        <v>646</v>
      </c>
      <c r="AA172" t="s">
        <v>1139</v>
      </c>
      <c r="AB172" t="s">
        <v>1143</v>
      </c>
      <c r="AC172">
        <v>4066045</v>
      </c>
    </row>
    <row r="173" spans="13:29" x14ac:dyDescent="0.25">
      <c r="M173" t="s">
        <v>1144</v>
      </c>
      <c r="N173">
        <v>646</v>
      </c>
      <c r="O173" t="s">
        <v>1145</v>
      </c>
      <c r="P173">
        <v>660602</v>
      </c>
      <c r="Q173">
        <v>660602</v>
      </c>
      <c r="Y173" t="s">
        <v>1146</v>
      </c>
      <c r="Z173">
        <v>646</v>
      </c>
      <c r="AA173" t="s">
        <v>1147</v>
      </c>
      <c r="AB173" t="s">
        <v>1148</v>
      </c>
      <c r="AC173">
        <v>5480</v>
      </c>
    </row>
    <row r="174" spans="13:29" x14ac:dyDescent="0.25">
      <c r="M174" t="s">
        <v>1149</v>
      </c>
      <c r="N174">
        <v>646</v>
      </c>
      <c r="O174" t="s">
        <v>1150</v>
      </c>
      <c r="P174">
        <v>458560</v>
      </c>
      <c r="Q174">
        <v>458560</v>
      </c>
      <c r="Y174" t="s">
        <v>1146</v>
      </c>
      <c r="Z174">
        <v>646</v>
      </c>
      <c r="AA174" t="s">
        <v>1147</v>
      </c>
      <c r="AB174" t="s">
        <v>1151</v>
      </c>
      <c r="AC174">
        <v>86293</v>
      </c>
    </row>
    <row r="175" spans="13:29" x14ac:dyDescent="0.25">
      <c r="M175" t="s">
        <v>1152</v>
      </c>
      <c r="N175">
        <v>646</v>
      </c>
      <c r="O175" t="s">
        <v>1153</v>
      </c>
      <c r="P175">
        <v>1074690</v>
      </c>
      <c r="Q175">
        <v>1074690</v>
      </c>
      <c r="Y175" t="s">
        <v>1154</v>
      </c>
      <c r="Z175">
        <v>646</v>
      </c>
      <c r="AA175" t="s">
        <v>1155</v>
      </c>
      <c r="AB175" t="s">
        <v>1156</v>
      </c>
      <c r="AC175">
        <v>6015</v>
      </c>
    </row>
    <row r="176" spans="13:29" x14ac:dyDescent="0.25">
      <c r="M176" t="s">
        <v>1157</v>
      </c>
      <c r="N176">
        <v>646</v>
      </c>
      <c r="O176" t="s">
        <v>1158</v>
      </c>
      <c r="P176">
        <v>242401</v>
      </c>
      <c r="Q176">
        <v>242401</v>
      </c>
      <c r="Y176" t="s">
        <v>1154</v>
      </c>
      <c r="Z176">
        <v>646</v>
      </c>
      <c r="AA176" t="s">
        <v>1155</v>
      </c>
      <c r="AB176" t="s">
        <v>1159</v>
      </c>
      <c r="AC176">
        <v>59725</v>
      </c>
    </row>
    <row r="177" spans="13:29" x14ac:dyDescent="0.25">
      <c r="M177" t="s">
        <v>1160</v>
      </c>
      <c r="N177">
        <v>646</v>
      </c>
      <c r="O177" t="s">
        <v>1161</v>
      </c>
      <c r="P177">
        <v>12325737</v>
      </c>
      <c r="Q177">
        <v>12325737</v>
      </c>
      <c r="Y177" t="s">
        <v>1162</v>
      </c>
      <c r="Z177">
        <v>646</v>
      </c>
      <c r="AA177" t="s">
        <v>1163</v>
      </c>
      <c r="AB177" t="s">
        <v>1164</v>
      </c>
      <c r="AC177">
        <v>1164248</v>
      </c>
    </row>
    <row r="178" spans="13:29" x14ac:dyDescent="0.25">
      <c r="M178" t="s">
        <v>1165</v>
      </c>
      <c r="N178">
        <v>646</v>
      </c>
      <c r="O178" t="s">
        <v>1166</v>
      </c>
      <c r="P178">
        <v>11772710</v>
      </c>
      <c r="Q178">
        <v>11772710</v>
      </c>
      <c r="Y178" t="s">
        <v>1162</v>
      </c>
      <c r="Z178">
        <v>646</v>
      </c>
      <c r="AA178" t="s">
        <v>1163</v>
      </c>
      <c r="AB178" t="s">
        <v>1167</v>
      </c>
      <c r="AC178">
        <v>32041545</v>
      </c>
    </row>
    <row r="179" spans="13:29" x14ac:dyDescent="0.25">
      <c r="M179" t="s">
        <v>1168</v>
      </c>
      <c r="N179">
        <v>646</v>
      </c>
      <c r="O179" t="s">
        <v>1169</v>
      </c>
      <c r="P179">
        <v>15074419</v>
      </c>
      <c r="Q179">
        <v>15074419</v>
      </c>
      <c r="Y179" t="s">
        <v>1162</v>
      </c>
      <c r="Z179">
        <v>646</v>
      </c>
      <c r="AA179" t="s">
        <v>1163</v>
      </c>
      <c r="AB179" t="s">
        <v>1170</v>
      </c>
      <c r="AC179">
        <v>597</v>
      </c>
    </row>
    <row r="180" spans="13:29" x14ac:dyDescent="0.25">
      <c r="M180" t="s">
        <v>1171</v>
      </c>
      <c r="N180">
        <v>646</v>
      </c>
      <c r="O180" t="s">
        <v>1172</v>
      </c>
      <c r="P180">
        <v>7670162</v>
      </c>
      <c r="Q180">
        <v>7670162</v>
      </c>
      <c r="Y180" t="s">
        <v>1173</v>
      </c>
      <c r="Z180">
        <v>646</v>
      </c>
      <c r="AA180" t="s">
        <v>1174</v>
      </c>
      <c r="AB180" t="s">
        <v>1175</v>
      </c>
      <c r="AC180">
        <v>37991419</v>
      </c>
    </row>
    <row r="181" spans="13:29" x14ac:dyDescent="0.25">
      <c r="M181" t="s">
        <v>1176</v>
      </c>
      <c r="N181">
        <v>646</v>
      </c>
      <c r="O181" t="s">
        <v>1177</v>
      </c>
      <c r="P181">
        <v>12770230</v>
      </c>
      <c r="Q181">
        <v>12770230</v>
      </c>
      <c r="Y181" t="s">
        <v>1173</v>
      </c>
      <c r="Z181">
        <v>646</v>
      </c>
      <c r="AA181" t="s">
        <v>1174</v>
      </c>
      <c r="AB181" t="s">
        <v>1178</v>
      </c>
      <c r="AC181">
        <v>959963</v>
      </c>
    </row>
    <row r="182" spans="13:29" x14ac:dyDescent="0.25">
      <c r="M182" t="s">
        <v>1179</v>
      </c>
      <c r="N182">
        <v>646</v>
      </c>
      <c r="O182" t="s">
        <v>1180</v>
      </c>
      <c r="P182">
        <v>1901443</v>
      </c>
      <c r="Q182">
        <v>1901443</v>
      </c>
      <c r="Y182" t="s">
        <v>1181</v>
      </c>
      <c r="Z182">
        <v>646</v>
      </c>
      <c r="AA182" t="s">
        <v>1182</v>
      </c>
      <c r="AB182" t="s">
        <v>1183</v>
      </c>
      <c r="AC182">
        <v>78900797</v>
      </c>
    </row>
    <row r="183" spans="13:29" x14ac:dyDescent="0.25">
      <c r="M183" t="s">
        <v>1184</v>
      </c>
      <c r="N183">
        <v>646</v>
      </c>
      <c r="O183" t="s">
        <v>1185</v>
      </c>
      <c r="P183">
        <v>30000000</v>
      </c>
      <c r="Q183">
        <v>30000000</v>
      </c>
      <c r="Y183" t="s">
        <v>1181</v>
      </c>
      <c r="Z183">
        <v>646</v>
      </c>
      <c r="AA183" t="s">
        <v>1182</v>
      </c>
      <c r="AB183" t="s">
        <v>1186</v>
      </c>
      <c r="AC183">
        <v>2694510</v>
      </c>
    </row>
    <row r="184" spans="13:29" x14ac:dyDescent="0.25">
      <c r="M184" t="s">
        <v>1187</v>
      </c>
      <c r="N184">
        <v>646</v>
      </c>
      <c r="O184" t="s">
        <v>1188</v>
      </c>
      <c r="P184">
        <v>238315</v>
      </c>
      <c r="Q184">
        <v>238315</v>
      </c>
      <c r="Y184" t="s">
        <v>1189</v>
      </c>
      <c r="Z184">
        <v>646</v>
      </c>
      <c r="AA184" t="s">
        <v>1190</v>
      </c>
      <c r="AB184" t="s">
        <v>1191</v>
      </c>
      <c r="AC184">
        <v>192036143</v>
      </c>
    </row>
    <row r="185" spans="13:29" x14ac:dyDescent="0.25">
      <c r="M185" t="s">
        <v>1192</v>
      </c>
      <c r="N185">
        <v>978</v>
      </c>
      <c r="O185" t="s">
        <v>1193</v>
      </c>
      <c r="P185">
        <v>164128</v>
      </c>
      <c r="Q185">
        <v>172.83</v>
      </c>
      <c r="Y185" t="s">
        <v>1189</v>
      </c>
      <c r="Z185">
        <v>646</v>
      </c>
      <c r="AA185" t="s">
        <v>1190</v>
      </c>
      <c r="AB185" t="s">
        <v>1194</v>
      </c>
      <c r="AC185">
        <v>585494</v>
      </c>
    </row>
    <row r="186" spans="13:29" x14ac:dyDescent="0.25">
      <c r="Y186" t="s">
        <v>1195</v>
      </c>
      <c r="Z186">
        <v>646</v>
      </c>
      <c r="AA186" t="s">
        <v>1196</v>
      </c>
      <c r="AB186" t="s">
        <v>1197</v>
      </c>
      <c r="AC186">
        <v>161755073</v>
      </c>
    </row>
    <row r="187" spans="13:29" x14ac:dyDescent="0.25">
      <c r="Y187" t="s">
        <v>1195</v>
      </c>
      <c r="Z187">
        <v>646</v>
      </c>
      <c r="AA187" t="s">
        <v>1196</v>
      </c>
      <c r="AB187" t="s">
        <v>1198</v>
      </c>
      <c r="AC187">
        <v>1360980</v>
      </c>
    </row>
    <row r="188" spans="13:29" x14ac:dyDescent="0.25">
      <c r="Y188" t="s">
        <v>1199</v>
      </c>
      <c r="Z188">
        <v>646</v>
      </c>
      <c r="AA188" t="s">
        <v>1200</v>
      </c>
      <c r="AB188" t="s">
        <v>1201</v>
      </c>
      <c r="AC188">
        <v>34905846</v>
      </c>
    </row>
    <row r="189" spans="13:29" x14ac:dyDescent="0.25">
      <c r="Y189" t="s">
        <v>1202</v>
      </c>
      <c r="Z189">
        <v>646</v>
      </c>
      <c r="AA189" t="s">
        <v>1203</v>
      </c>
      <c r="AB189" t="s">
        <v>1204</v>
      </c>
      <c r="AC189">
        <v>7978629</v>
      </c>
    </row>
    <row r="190" spans="13:29" x14ac:dyDescent="0.25">
      <c r="Y190" t="s">
        <v>1202</v>
      </c>
      <c r="Z190">
        <v>840</v>
      </c>
      <c r="AA190" t="s">
        <v>1203</v>
      </c>
      <c r="AB190" t="s">
        <v>1205</v>
      </c>
      <c r="AC190">
        <v>22839</v>
      </c>
    </row>
    <row r="191" spans="13:29" x14ac:dyDescent="0.25">
      <c r="Y191" t="s">
        <v>1206</v>
      </c>
      <c r="Z191">
        <v>646</v>
      </c>
      <c r="AA191" t="s">
        <v>1207</v>
      </c>
      <c r="AB191" t="s">
        <v>1208</v>
      </c>
      <c r="AC191">
        <v>32668</v>
      </c>
    </row>
    <row r="192" spans="13:29" x14ac:dyDescent="0.25">
      <c r="Y192" t="s">
        <v>1206</v>
      </c>
      <c r="Z192">
        <v>840</v>
      </c>
      <c r="AA192" t="s">
        <v>1207</v>
      </c>
      <c r="AB192" t="s">
        <v>1209</v>
      </c>
      <c r="AC192">
        <v>20747</v>
      </c>
    </row>
    <row r="193" spans="25:29" x14ac:dyDescent="0.25">
      <c r="Y193" t="s">
        <v>1210</v>
      </c>
      <c r="Z193">
        <v>646</v>
      </c>
      <c r="AA193" t="s">
        <v>1211</v>
      </c>
      <c r="AB193" t="s">
        <v>1212</v>
      </c>
      <c r="AC193">
        <v>64843852</v>
      </c>
    </row>
    <row r="194" spans="25:29" x14ac:dyDescent="0.25">
      <c r="Y194" t="s">
        <v>1210</v>
      </c>
      <c r="Z194">
        <v>646</v>
      </c>
      <c r="AA194" t="s">
        <v>1211</v>
      </c>
      <c r="AB194" t="s">
        <v>1213</v>
      </c>
      <c r="AC194">
        <v>23500</v>
      </c>
    </row>
    <row r="195" spans="25:29" x14ac:dyDescent="0.25">
      <c r="Y195" t="s">
        <v>1214</v>
      </c>
      <c r="Z195">
        <v>646</v>
      </c>
      <c r="AA195" t="s">
        <v>1215</v>
      </c>
      <c r="AB195" t="s">
        <v>1216</v>
      </c>
      <c r="AC195">
        <v>32364358</v>
      </c>
    </row>
    <row r="196" spans="25:29" x14ac:dyDescent="0.25">
      <c r="Y196" t="s">
        <v>1214</v>
      </c>
      <c r="Z196">
        <v>646</v>
      </c>
      <c r="AA196" t="s">
        <v>1215</v>
      </c>
      <c r="AB196" t="s">
        <v>1217</v>
      </c>
      <c r="AC196">
        <v>1461488</v>
      </c>
    </row>
    <row r="197" spans="25:29" x14ac:dyDescent="0.25">
      <c r="Y197" t="s">
        <v>1218</v>
      </c>
      <c r="Z197">
        <v>646</v>
      </c>
      <c r="AA197" t="s">
        <v>1219</v>
      </c>
      <c r="AB197" t="s">
        <v>1220</v>
      </c>
      <c r="AC197">
        <v>87342361</v>
      </c>
    </row>
    <row r="198" spans="25:29" x14ac:dyDescent="0.25">
      <c r="Y198" t="s">
        <v>1218</v>
      </c>
      <c r="Z198">
        <v>646</v>
      </c>
      <c r="AA198" t="s">
        <v>1219</v>
      </c>
      <c r="AB198" t="s">
        <v>1221</v>
      </c>
      <c r="AC198">
        <v>1382082</v>
      </c>
    </row>
    <row r="199" spans="25:29" x14ac:dyDescent="0.25">
      <c r="Y199" t="s">
        <v>1222</v>
      </c>
      <c r="Z199">
        <v>646</v>
      </c>
      <c r="AA199" t="s">
        <v>1223</v>
      </c>
      <c r="AB199" t="s">
        <v>1224</v>
      </c>
      <c r="AC199">
        <v>50198434</v>
      </c>
    </row>
    <row r="200" spans="25:29" x14ac:dyDescent="0.25">
      <c r="Y200" t="s">
        <v>1222</v>
      </c>
      <c r="Z200">
        <v>646</v>
      </c>
      <c r="AA200" t="s">
        <v>1223</v>
      </c>
      <c r="AB200" t="s">
        <v>1225</v>
      </c>
      <c r="AC200">
        <v>604489</v>
      </c>
    </row>
    <row r="201" spans="25:29" x14ac:dyDescent="0.25">
      <c r="Y201" t="s">
        <v>1226</v>
      </c>
      <c r="Z201">
        <v>646</v>
      </c>
      <c r="AA201" t="s">
        <v>1227</v>
      </c>
      <c r="AB201" t="s">
        <v>1228</v>
      </c>
      <c r="AC201">
        <v>90168661</v>
      </c>
    </row>
    <row r="202" spans="25:29" x14ac:dyDescent="0.25">
      <c r="Y202" t="s">
        <v>1226</v>
      </c>
      <c r="Z202">
        <v>646</v>
      </c>
      <c r="AA202" t="s">
        <v>1227</v>
      </c>
      <c r="AB202" t="s">
        <v>1229</v>
      </c>
      <c r="AC202">
        <v>6088461</v>
      </c>
    </row>
    <row r="203" spans="25:29" x14ac:dyDescent="0.25">
      <c r="Y203" t="s">
        <v>1230</v>
      </c>
      <c r="Z203">
        <v>646</v>
      </c>
      <c r="AA203" t="s">
        <v>1231</v>
      </c>
      <c r="AB203" t="s">
        <v>1232</v>
      </c>
      <c r="AC203">
        <v>47162671</v>
      </c>
    </row>
    <row r="204" spans="25:29" x14ac:dyDescent="0.25">
      <c r="Y204" t="s">
        <v>1230</v>
      </c>
      <c r="Z204">
        <v>646</v>
      </c>
      <c r="AA204" t="s">
        <v>1231</v>
      </c>
      <c r="AB204" t="s">
        <v>1233</v>
      </c>
      <c r="AC204">
        <v>863781</v>
      </c>
    </row>
    <row r="205" spans="25:29" x14ac:dyDescent="0.25">
      <c r="Y205" t="s">
        <v>1234</v>
      </c>
      <c r="Z205">
        <v>646</v>
      </c>
      <c r="AA205" t="s">
        <v>1235</v>
      </c>
      <c r="AB205" t="s">
        <v>1236</v>
      </c>
      <c r="AC205">
        <v>48962987</v>
      </c>
    </row>
    <row r="206" spans="25:29" x14ac:dyDescent="0.25">
      <c r="Y206" t="s">
        <v>1234</v>
      </c>
      <c r="Z206">
        <v>646</v>
      </c>
      <c r="AA206" t="s">
        <v>1235</v>
      </c>
      <c r="AB206" t="s">
        <v>1237</v>
      </c>
      <c r="AC206">
        <v>50066</v>
      </c>
    </row>
    <row r="207" spans="25:29" x14ac:dyDescent="0.25">
      <c r="Y207" t="s">
        <v>1238</v>
      </c>
      <c r="Z207">
        <v>646</v>
      </c>
      <c r="AA207" t="s">
        <v>1239</v>
      </c>
      <c r="AB207" t="s">
        <v>1240</v>
      </c>
      <c r="AC207">
        <v>15238897</v>
      </c>
    </row>
    <row r="208" spans="25:29" x14ac:dyDescent="0.25">
      <c r="Y208" t="s">
        <v>1238</v>
      </c>
      <c r="Z208">
        <v>646</v>
      </c>
      <c r="AA208" t="s">
        <v>1239</v>
      </c>
      <c r="AB208" t="s">
        <v>1241</v>
      </c>
      <c r="AC208">
        <v>534713</v>
      </c>
    </row>
    <row r="209" spans="25:29" x14ac:dyDescent="0.25">
      <c r="Y209" t="s">
        <v>1242</v>
      </c>
      <c r="Z209">
        <v>646</v>
      </c>
      <c r="AA209" t="s">
        <v>1243</v>
      </c>
      <c r="AB209" t="s">
        <v>1244</v>
      </c>
      <c r="AC209">
        <v>38745069</v>
      </c>
    </row>
    <row r="210" spans="25:29" x14ac:dyDescent="0.25">
      <c r="Y210" t="s">
        <v>1242</v>
      </c>
      <c r="Z210">
        <v>646</v>
      </c>
      <c r="AA210" t="s">
        <v>1243</v>
      </c>
      <c r="AB210" t="s">
        <v>1245</v>
      </c>
      <c r="AC210">
        <v>3503006</v>
      </c>
    </row>
    <row r="211" spans="25:29" x14ac:dyDescent="0.25">
      <c r="Y211" t="s">
        <v>1246</v>
      </c>
      <c r="Z211">
        <v>646</v>
      </c>
      <c r="AA211" t="s">
        <v>1247</v>
      </c>
      <c r="AB211" t="s">
        <v>1248</v>
      </c>
      <c r="AC211">
        <v>888</v>
      </c>
    </row>
    <row r="212" spans="25:29" x14ac:dyDescent="0.25">
      <c r="Y212" t="s">
        <v>1249</v>
      </c>
      <c r="Z212">
        <v>646</v>
      </c>
      <c r="AA212" t="s">
        <v>1250</v>
      </c>
      <c r="AB212" t="s">
        <v>1251</v>
      </c>
      <c r="AC212">
        <v>55993701</v>
      </c>
    </row>
    <row r="213" spans="25:29" x14ac:dyDescent="0.25">
      <c r="Y213" t="s">
        <v>1249</v>
      </c>
      <c r="Z213">
        <v>646</v>
      </c>
      <c r="AA213" t="s">
        <v>1250</v>
      </c>
      <c r="AB213" t="s">
        <v>1252</v>
      </c>
      <c r="AC213">
        <v>24600161</v>
      </c>
    </row>
    <row r="214" spans="25:29" x14ac:dyDescent="0.25">
      <c r="Y214" t="s">
        <v>1253</v>
      </c>
      <c r="Z214">
        <v>646</v>
      </c>
      <c r="AA214" t="s">
        <v>1254</v>
      </c>
      <c r="AB214" t="s">
        <v>1255</v>
      </c>
      <c r="AC214">
        <v>97770590</v>
      </c>
    </row>
    <row r="215" spans="25:29" x14ac:dyDescent="0.25">
      <c r="Y215" t="s">
        <v>1253</v>
      </c>
      <c r="Z215">
        <v>646</v>
      </c>
      <c r="AA215" t="s">
        <v>1254</v>
      </c>
      <c r="AB215" t="s">
        <v>1256</v>
      </c>
      <c r="AC215">
        <v>3575838</v>
      </c>
    </row>
    <row r="216" spans="25:29" x14ac:dyDescent="0.25">
      <c r="Y216" t="s">
        <v>1257</v>
      </c>
      <c r="Z216">
        <v>646</v>
      </c>
      <c r="AA216" t="s">
        <v>1258</v>
      </c>
      <c r="AB216" t="s">
        <v>1259</v>
      </c>
      <c r="AC216">
        <v>102736109</v>
      </c>
    </row>
    <row r="217" spans="25:29" x14ac:dyDescent="0.25">
      <c r="Y217" t="s">
        <v>1257</v>
      </c>
      <c r="Z217">
        <v>646</v>
      </c>
      <c r="AA217" t="s">
        <v>1258</v>
      </c>
      <c r="AB217" t="s">
        <v>1260</v>
      </c>
      <c r="AC217">
        <v>31795</v>
      </c>
    </row>
    <row r="218" spans="25:29" x14ac:dyDescent="0.25">
      <c r="Y218" t="s">
        <v>1261</v>
      </c>
      <c r="Z218">
        <v>646</v>
      </c>
      <c r="AA218" t="s">
        <v>1262</v>
      </c>
      <c r="AB218" t="s">
        <v>1263</v>
      </c>
      <c r="AC218">
        <v>134406228</v>
      </c>
    </row>
    <row r="219" spans="25:29" x14ac:dyDescent="0.25">
      <c r="Y219" t="s">
        <v>1261</v>
      </c>
      <c r="Z219">
        <v>646</v>
      </c>
      <c r="AA219" t="s">
        <v>1262</v>
      </c>
      <c r="AB219" t="s">
        <v>1264</v>
      </c>
      <c r="AC219">
        <v>261416</v>
      </c>
    </row>
    <row r="220" spans="25:29" x14ac:dyDescent="0.25">
      <c r="Y220" t="s">
        <v>1265</v>
      </c>
      <c r="Z220">
        <v>646</v>
      </c>
      <c r="AA220" t="s">
        <v>1266</v>
      </c>
      <c r="AB220" t="s">
        <v>1267</v>
      </c>
      <c r="AC220">
        <v>101134875</v>
      </c>
    </row>
    <row r="221" spans="25:29" x14ac:dyDescent="0.25">
      <c r="Y221" t="s">
        <v>1265</v>
      </c>
      <c r="Z221">
        <v>646</v>
      </c>
      <c r="AA221" t="s">
        <v>1266</v>
      </c>
      <c r="AB221" t="s">
        <v>1268</v>
      </c>
      <c r="AC221">
        <v>45924</v>
      </c>
    </row>
    <row r="222" spans="25:29" x14ac:dyDescent="0.25">
      <c r="Y222" t="s">
        <v>1269</v>
      </c>
      <c r="Z222">
        <v>646</v>
      </c>
      <c r="AA222" t="s">
        <v>1270</v>
      </c>
      <c r="AB222" t="s">
        <v>1271</v>
      </c>
      <c r="AC222">
        <v>64567609</v>
      </c>
    </row>
    <row r="223" spans="25:29" x14ac:dyDescent="0.25">
      <c r="Y223" t="s">
        <v>1269</v>
      </c>
      <c r="Z223">
        <v>646</v>
      </c>
      <c r="AA223" t="s">
        <v>1270</v>
      </c>
      <c r="AB223" t="s">
        <v>1272</v>
      </c>
      <c r="AC223">
        <v>84168</v>
      </c>
    </row>
    <row r="224" spans="25:29" x14ac:dyDescent="0.25">
      <c r="Y224" t="s">
        <v>1273</v>
      </c>
      <c r="Z224">
        <v>646</v>
      </c>
      <c r="AA224" t="s">
        <v>1274</v>
      </c>
      <c r="AB224" t="s">
        <v>1275</v>
      </c>
      <c r="AC224">
        <v>1911</v>
      </c>
    </row>
    <row r="225" spans="25:29" x14ac:dyDescent="0.25">
      <c r="Y225" t="s">
        <v>1273</v>
      </c>
      <c r="Z225">
        <v>646</v>
      </c>
      <c r="AA225" t="s">
        <v>1274</v>
      </c>
      <c r="AB225" t="s">
        <v>1276</v>
      </c>
      <c r="AC225">
        <v>29960884</v>
      </c>
    </row>
    <row r="226" spans="25:29" x14ac:dyDescent="0.25">
      <c r="Y226" t="s">
        <v>1277</v>
      </c>
      <c r="Z226">
        <v>646</v>
      </c>
      <c r="AA226" t="s">
        <v>1278</v>
      </c>
      <c r="AB226" t="s">
        <v>1279</v>
      </c>
      <c r="AC226">
        <v>81933194</v>
      </c>
    </row>
    <row r="227" spans="25:29" x14ac:dyDescent="0.25">
      <c r="Y227" t="s">
        <v>1277</v>
      </c>
      <c r="Z227">
        <v>646</v>
      </c>
      <c r="AA227" t="s">
        <v>1278</v>
      </c>
      <c r="AB227" t="s">
        <v>1280</v>
      </c>
      <c r="AC227">
        <v>258497</v>
      </c>
    </row>
    <row r="228" spans="25:29" x14ac:dyDescent="0.25">
      <c r="Y228" t="s">
        <v>1281</v>
      </c>
      <c r="Z228">
        <v>646</v>
      </c>
      <c r="AA228" t="s">
        <v>1282</v>
      </c>
      <c r="AB228" t="s">
        <v>1283</v>
      </c>
      <c r="AC228">
        <v>57930439</v>
      </c>
    </row>
    <row r="229" spans="25:29" x14ac:dyDescent="0.25">
      <c r="Y229" t="s">
        <v>1281</v>
      </c>
      <c r="Z229">
        <v>646</v>
      </c>
      <c r="AA229" t="s">
        <v>1282</v>
      </c>
      <c r="AB229" t="s">
        <v>1284</v>
      </c>
      <c r="AC229">
        <v>13859720</v>
      </c>
    </row>
    <row r="230" spans="25:29" x14ac:dyDescent="0.25">
      <c r="Y230" t="s">
        <v>1285</v>
      </c>
      <c r="Z230">
        <v>646</v>
      </c>
      <c r="AA230" t="s">
        <v>1286</v>
      </c>
      <c r="AB230" t="s">
        <v>1287</v>
      </c>
      <c r="AC230">
        <v>77245228</v>
      </c>
    </row>
    <row r="231" spans="25:29" x14ac:dyDescent="0.25">
      <c r="Y231" t="s">
        <v>1285</v>
      </c>
      <c r="Z231">
        <v>646</v>
      </c>
      <c r="AA231" t="s">
        <v>1286</v>
      </c>
      <c r="AB231" t="s">
        <v>1288</v>
      </c>
      <c r="AC231">
        <v>548141</v>
      </c>
    </row>
    <row r="232" spans="25:29" x14ac:dyDescent="0.25">
      <c r="Y232" t="s">
        <v>1289</v>
      </c>
      <c r="Z232">
        <v>646</v>
      </c>
      <c r="AA232" t="s">
        <v>1290</v>
      </c>
      <c r="AB232" t="s">
        <v>1291</v>
      </c>
      <c r="AC232">
        <v>136782910</v>
      </c>
    </row>
    <row r="233" spans="25:29" x14ac:dyDescent="0.25">
      <c r="Y233" t="s">
        <v>1289</v>
      </c>
      <c r="Z233">
        <v>646</v>
      </c>
      <c r="AA233" t="s">
        <v>1290</v>
      </c>
      <c r="AB233" t="s">
        <v>1292</v>
      </c>
      <c r="AC233">
        <v>771280</v>
      </c>
    </row>
    <row r="234" spans="25:29" x14ac:dyDescent="0.25">
      <c r="Y234" t="s">
        <v>1293</v>
      </c>
      <c r="Z234">
        <v>646</v>
      </c>
      <c r="AA234" t="s">
        <v>1294</v>
      </c>
      <c r="AB234" t="s">
        <v>1295</v>
      </c>
      <c r="AC234">
        <v>94205537</v>
      </c>
    </row>
    <row r="235" spans="25:29" x14ac:dyDescent="0.25">
      <c r="Y235" t="s">
        <v>1296</v>
      </c>
      <c r="Z235">
        <v>646</v>
      </c>
      <c r="AA235" t="s">
        <v>1297</v>
      </c>
      <c r="AB235" t="s">
        <v>1298</v>
      </c>
      <c r="AC235">
        <v>29424718</v>
      </c>
    </row>
    <row r="236" spans="25:29" x14ac:dyDescent="0.25">
      <c r="Y236" t="s">
        <v>1296</v>
      </c>
      <c r="Z236">
        <v>646</v>
      </c>
      <c r="AA236" t="s">
        <v>1297</v>
      </c>
      <c r="AB236" t="s">
        <v>1299</v>
      </c>
      <c r="AC236">
        <v>6938281</v>
      </c>
    </row>
    <row r="237" spans="25:29" x14ac:dyDescent="0.25">
      <c r="Y237" t="s">
        <v>1300</v>
      </c>
      <c r="Z237">
        <v>646</v>
      </c>
      <c r="AA237" t="s">
        <v>1301</v>
      </c>
      <c r="AB237" t="s">
        <v>1302</v>
      </c>
      <c r="AC237">
        <v>798</v>
      </c>
    </row>
    <row r="238" spans="25:29" x14ac:dyDescent="0.25">
      <c r="Y238" t="s">
        <v>1303</v>
      </c>
      <c r="Z238">
        <v>646</v>
      </c>
      <c r="AA238" t="s">
        <v>1304</v>
      </c>
      <c r="AB238" t="s">
        <v>1305</v>
      </c>
      <c r="AC238">
        <v>135992598</v>
      </c>
    </row>
    <row r="239" spans="25:29" x14ac:dyDescent="0.25">
      <c r="Y239" t="s">
        <v>1303</v>
      </c>
      <c r="Z239">
        <v>646</v>
      </c>
      <c r="AA239" t="s">
        <v>1304</v>
      </c>
      <c r="AB239" t="s">
        <v>1306</v>
      </c>
      <c r="AC239">
        <v>7920870</v>
      </c>
    </row>
    <row r="240" spans="25:29" x14ac:dyDescent="0.25">
      <c r="Y240" t="s">
        <v>1303</v>
      </c>
      <c r="Z240">
        <v>646</v>
      </c>
      <c r="AA240" t="s">
        <v>1304</v>
      </c>
      <c r="AB240" t="s">
        <v>1307</v>
      </c>
      <c r="AC240">
        <v>20000000</v>
      </c>
    </row>
    <row r="241" spans="25:29" x14ac:dyDescent="0.25">
      <c r="Y241" t="s">
        <v>1303</v>
      </c>
      <c r="Z241">
        <v>646</v>
      </c>
      <c r="AA241" t="s">
        <v>1304</v>
      </c>
      <c r="AB241" t="s">
        <v>1308</v>
      </c>
      <c r="AC241">
        <v>3000000</v>
      </c>
    </row>
    <row r="242" spans="25:29" x14ac:dyDescent="0.25">
      <c r="Y242" t="s">
        <v>1309</v>
      </c>
      <c r="Z242">
        <v>646</v>
      </c>
      <c r="AA242" t="s">
        <v>1310</v>
      </c>
      <c r="AB242" t="s">
        <v>1311</v>
      </c>
      <c r="AC242">
        <v>115714045</v>
      </c>
    </row>
    <row r="243" spans="25:29" x14ac:dyDescent="0.25">
      <c r="Y243" t="s">
        <v>1309</v>
      </c>
      <c r="Z243">
        <v>646</v>
      </c>
      <c r="AA243" t="s">
        <v>1310</v>
      </c>
      <c r="AB243" t="s">
        <v>1312</v>
      </c>
      <c r="AC243">
        <v>2774781</v>
      </c>
    </row>
    <row r="244" spans="25:29" x14ac:dyDescent="0.25">
      <c r="Y244" t="s">
        <v>1313</v>
      </c>
      <c r="Z244">
        <v>646</v>
      </c>
      <c r="AA244" t="s">
        <v>1314</v>
      </c>
      <c r="AB244" t="s">
        <v>1315</v>
      </c>
      <c r="AC244">
        <v>86606</v>
      </c>
    </row>
    <row r="245" spans="25:29" x14ac:dyDescent="0.25">
      <c r="Y245" t="s">
        <v>1316</v>
      </c>
      <c r="Z245">
        <v>646</v>
      </c>
      <c r="AA245" t="s">
        <v>1317</v>
      </c>
      <c r="AB245" t="s">
        <v>1318</v>
      </c>
      <c r="AC245">
        <v>111408641</v>
      </c>
    </row>
    <row r="246" spans="25:29" x14ac:dyDescent="0.25">
      <c r="Y246" t="s">
        <v>1316</v>
      </c>
      <c r="Z246">
        <v>646</v>
      </c>
      <c r="AA246" t="s">
        <v>1317</v>
      </c>
      <c r="AB246" t="s">
        <v>1319</v>
      </c>
      <c r="AC246">
        <v>2885052</v>
      </c>
    </row>
    <row r="247" spans="25:29" x14ac:dyDescent="0.25">
      <c r="Y247" t="s">
        <v>1320</v>
      </c>
      <c r="Z247">
        <v>646</v>
      </c>
      <c r="AA247" t="s">
        <v>1321</v>
      </c>
      <c r="AB247" t="s">
        <v>1322</v>
      </c>
      <c r="AC247">
        <v>4114368</v>
      </c>
    </row>
    <row r="248" spans="25:29" x14ac:dyDescent="0.25">
      <c r="Y248" t="s">
        <v>1320</v>
      </c>
      <c r="Z248">
        <v>646</v>
      </c>
      <c r="AA248" t="s">
        <v>1321</v>
      </c>
      <c r="AB248" t="s">
        <v>1323</v>
      </c>
      <c r="AC248">
        <v>2116863</v>
      </c>
    </row>
    <row r="249" spans="25:29" x14ac:dyDescent="0.25">
      <c r="Y249" t="s">
        <v>1324</v>
      </c>
      <c r="Z249">
        <v>646</v>
      </c>
      <c r="AA249" t="s">
        <v>1325</v>
      </c>
      <c r="AB249" t="s">
        <v>1326</v>
      </c>
      <c r="AC249">
        <v>36826</v>
      </c>
    </row>
    <row r="250" spans="25:29" x14ac:dyDescent="0.25">
      <c r="Y250" t="s">
        <v>1324</v>
      </c>
      <c r="Z250">
        <v>646</v>
      </c>
      <c r="AA250" t="s">
        <v>1325</v>
      </c>
      <c r="AB250" t="s">
        <v>1327</v>
      </c>
      <c r="AC250">
        <v>79044</v>
      </c>
    </row>
    <row r="251" spans="25:29" x14ac:dyDescent="0.25">
      <c r="Y251" t="s">
        <v>1328</v>
      </c>
      <c r="Z251">
        <v>646</v>
      </c>
      <c r="AA251" t="s">
        <v>1329</v>
      </c>
      <c r="AB251" t="s">
        <v>1330</v>
      </c>
      <c r="AC251">
        <v>41279502</v>
      </c>
    </row>
    <row r="252" spans="25:29" x14ac:dyDescent="0.25">
      <c r="Y252" t="s">
        <v>1328</v>
      </c>
      <c r="Z252">
        <v>646</v>
      </c>
      <c r="AA252" t="s">
        <v>1329</v>
      </c>
      <c r="AB252" t="s">
        <v>1331</v>
      </c>
      <c r="AC252">
        <v>19680523</v>
      </c>
    </row>
    <row r="253" spans="25:29" x14ac:dyDescent="0.25">
      <c r="Y253" t="s">
        <v>1332</v>
      </c>
      <c r="Z253">
        <v>646</v>
      </c>
      <c r="AA253" t="s">
        <v>1301</v>
      </c>
      <c r="AB253" t="s">
        <v>1333</v>
      </c>
      <c r="AC253">
        <v>144936805</v>
      </c>
    </row>
    <row r="254" spans="25:29" x14ac:dyDescent="0.25">
      <c r="Y254" t="s">
        <v>1332</v>
      </c>
      <c r="Z254">
        <v>646</v>
      </c>
      <c r="AA254" t="s">
        <v>1301</v>
      </c>
      <c r="AB254" t="s">
        <v>1334</v>
      </c>
      <c r="AC254">
        <v>5902554</v>
      </c>
    </row>
    <row r="255" spans="25:29" x14ac:dyDescent="0.25">
      <c r="Y255" t="s">
        <v>1335</v>
      </c>
      <c r="Z255">
        <v>646</v>
      </c>
      <c r="AA255" t="s">
        <v>1336</v>
      </c>
      <c r="AB255" t="s">
        <v>1337</v>
      </c>
      <c r="AC255">
        <v>3000000</v>
      </c>
    </row>
    <row r="256" spans="25:29" x14ac:dyDescent="0.25">
      <c r="Y256" t="s">
        <v>1338</v>
      </c>
      <c r="Z256">
        <v>646</v>
      </c>
      <c r="AA256" t="s">
        <v>1339</v>
      </c>
      <c r="AB256" t="s">
        <v>1340</v>
      </c>
      <c r="AC256">
        <v>77796901</v>
      </c>
    </row>
    <row r="257" spans="25:29" x14ac:dyDescent="0.25">
      <c r="Y257" t="s">
        <v>1338</v>
      </c>
      <c r="Z257">
        <v>646</v>
      </c>
      <c r="AA257" t="s">
        <v>1339</v>
      </c>
      <c r="AB257" t="s">
        <v>1341</v>
      </c>
      <c r="AC257">
        <v>536909</v>
      </c>
    </row>
    <row r="258" spans="25:29" x14ac:dyDescent="0.25">
      <c r="Y258" t="s">
        <v>1342</v>
      </c>
      <c r="Z258">
        <v>646</v>
      </c>
      <c r="AA258" t="s">
        <v>1343</v>
      </c>
      <c r="AB258" t="s">
        <v>1344</v>
      </c>
      <c r="AC258">
        <v>53045007</v>
      </c>
    </row>
    <row r="259" spans="25:29" x14ac:dyDescent="0.25">
      <c r="Y259" t="s">
        <v>1342</v>
      </c>
      <c r="Z259">
        <v>646</v>
      </c>
      <c r="AA259" t="s">
        <v>1343</v>
      </c>
      <c r="AB259" t="s">
        <v>1345</v>
      </c>
      <c r="AC259">
        <v>302209</v>
      </c>
    </row>
    <row r="260" spans="25:29" x14ac:dyDescent="0.25">
      <c r="Y260" t="s">
        <v>1346</v>
      </c>
      <c r="Z260">
        <v>646</v>
      </c>
      <c r="AA260" t="s">
        <v>1347</v>
      </c>
      <c r="AB260" t="s">
        <v>1348</v>
      </c>
      <c r="AC260">
        <v>72566213</v>
      </c>
    </row>
    <row r="261" spans="25:29" x14ac:dyDescent="0.25">
      <c r="Y261" t="s">
        <v>1346</v>
      </c>
      <c r="Z261">
        <v>646</v>
      </c>
      <c r="AA261" t="s">
        <v>1347</v>
      </c>
      <c r="AB261" t="s">
        <v>1349</v>
      </c>
      <c r="AC261">
        <v>8130979</v>
      </c>
    </row>
    <row r="262" spans="25:29" x14ac:dyDescent="0.25">
      <c r="Y262" t="s">
        <v>1350</v>
      </c>
      <c r="Z262">
        <v>646</v>
      </c>
      <c r="AA262" t="s">
        <v>1351</v>
      </c>
      <c r="AB262" t="s">
        <v>1352</v>
      </c>
      <c r="AC262">
        <v>126844472</v>
      </c>
    </row>
    <row r="263" spans="25:29" x14ac:dyDescent="0.25">
      <c r="Y263" t="s">
        <v>1350</v>
      </c>
      <c r="Z263">
        <v>646</v>
      </c>
      <c r="AA263" t="s">
        <v>1351</v>
      </c>
      <c r="AB263" t="s">
        <v>1353</v>
      </c>
      <c r="AC263">
        <v>803843</v>
      </c>
    </row>
    <row r="264" spans="25:29" x14ac:dyDescent="0.25">
      <c r="Y264" t="s">
        <v>1354</v>
      </c>
      <c r="Z264">
        <v>646</v>
      </c>
      <c r="AA264" t="s">
        <v>1355</v>
      </c>
      <c r="AB264" t="s">
        <v>1356</v>
      </c>
      <c r="AC264">
        <v>95543912</v>
      </c>
    </row>
    <row r="265" spans="25:29" x14ac:dyDescent="0.25">
      <c r="Y265" t="s">
        <v>1354</v>
      </c>
      <c r="Z265">
        <v>646</v>
      </c>
      <c r="AA265" t="s">
        <v>1355</v>
      </c>
      <c r="AB265" t="s">
        <v>1357</v>
      </c>
      <c r="AC265">
        <v>86590</v>
      </c>
    </row>
    <row r="266" spans="25:29" x14ac:dyDescent="0.25">
      <c r="Y266" t="s">
        <v>1358</v>
      </c>
      <c r="Z266">
        <v>646</v>
      </c>
      <c r="AA266" t="s">
        <v>1359</v>
      </c>
      <c r="AB266" t="s">
        <v>1360</v>
      </c>
      <c r="AC266">
        <v>156249322</v>
      </c>
    </row>
    <row r="267" spans="25:29" x14ac:dyDescent="0.25">
      <c r="Y267" t="s">
        <v>1358</v>
      </c>
      <c r="Z267">
        <v>646</v>
      </c>
      <c r="AA267" t="s">
        <v>1359</v>
      </c>
      <c r="AB267" t="s">
        <v>1361</v>
      </c>
      <c r="AC267">
        <v>904265</v>
      </c>
    </row>
    <row r="268" spans="25:29" x14ac:dyDescent="0.25">
      <c r="Y268" t="s">
        <v>1362</v>
      </c>
      <c r="Z268">
        <v>646</v>
      </c>
      <c r="AA268" t="s">
        <v>1363</v>
      </c>
      <c r="AB268" t="s">
        <v>1364</v>
      </c>
      <c r="AC268">
        <v>105569518</v>
      </c>
    </row>
    <row r="269" spans="25:29" x14ac:dyDescent="0.25">
      <c r="Y269" t="s">
        <v>1362</v>
      </c>
      <c r="Z269">
        <v>646</v>
      </c>
      <c r="AA269" t="s">
        <v>1363</v>
      </c>
      <c r="AB269" t="s">
        <v>1365</v>
      </c>
      <c r="AC269">
        <v>7677017</v>
      </c>
    </row>
    <row r="270" spans="25:29" x14ac:dyDescent="0.25">
      <c r="Y270" t="s">
        <v>1366</v>
      </c>
      <c r="Z270">
        <v>646</v>
      </c>
      <c r="AA270" t="s">
        <v>1367</v>
      </c>
      <c r="AB270" t="s">
        <v>1368</v>
      </c>
      <c r="AC270">
        <v>115307991</v>
      </c>
    </row>
    <row r="271" spans="25:29" x14ac:dyDescent="0.25">
      <c r="Y271" t="s">
        <v>1366</v>
      </c>
      <c r="Z271">
        <v>646</v>
      </c>
      <c r="AA271" t="s">
        <v>1367</v>
      </c>
      <c r="AB271" t="s">
        <v>1369</v>
      </c>
      <c r="AC271">
        <v>308140</v>
      </c>
    </row>
    <row r="272" spans="25:29" x14ac:dyDescent="0.25">
      <c r="Y272" t="s">
        <v>1370</v>
      </c>
      <c r="Z272">
        <v>646</v>
      </c>
      <c r="AA272" t="s">
        <v>1371</v>
      </c>
      <c r="AB272" t="s">
        <v>1372</v>
      </c>
      <c r="AC272">
        <v>136124469</v>
      </c>
    </row>
    <row r="273" spans="25:29" x14ac:dyDescent="0.25">
      <c r="Y273" t="s">
        <v>1370</v>
      </c>
      <c r="Z273">
        <v>646</v>
      </c>
      <c r="AA273" t="s">
        <v>1371</v>
      </c>
      <c r="AB273" t="s">
        <v>1373</v>
      </c>
      <c r="AC273">
        <v>82862</v>
      </c>
    </row>
    <row r="274" spans="25:29" x14ac:dyDescent="0.25">
      <c r="Y274" t="s">
        <v>1374</v>
      </c>
      <c r="Z274">
        <v>646</v>
      </c>
      <c r="AA274" t="s">
        <v>1375</v>
      </c>
      <c r="AB274" t="s">
        <v>1376</v>
      </c>
      <c r="AC274">
        <v>31707</v>
      </c>
    </row>
    <row r="275" spans="25:29" x14ac:dyDescent="0.25">
      <c r="Y275" t="s">
        <v>1374</v>
      </c>
      <c r="Z275">
        <v>646</v>
      </c>
      <c r="AA275" t="s">
        <v>1375</v>
      </c>
      <c r="AB275" t="s">
        <v>1377</v>
      </c>
      <c r="AC275">
        <v>1486</v>
      </c>
    </row>
    <row r="276" spans="25:29" x14ac:dyDescent="0.25">
      <c r="Y276" t="s">
        <v>1378</v>
      </c>
      <c r="Z276">
        <v>646</v>
      </c>
      <c r="AA276" t="s">
        <v>1379</v>
      </c>
      <c r="AB276" t="s">
        <v>1380</v>
      </c>
      <c r="AC276">
        <v>85331562</v>
      </c>
    </row>
    <row r="277" spans="25:29" x14ac:dyDescent="0.25">
      <c r="Y277" t="s">
        <v>1378</v>
      </c>
      <c r="Z277">
        <v>646</v>
      </c>
      <c r="AA277" t="s">
        <v>1379</v>
      </c>
      <c r="AB277" t="s">
        <v>1381</v>
      </c>
      <c r="AC277">
        <v>19228556</v>
      </c>
    </row>
    <row r="278" spans="25:29" x14ac:dyDescent="0.25">
      <c r="Y278" t="s">
        <v>1382</v>
      </c>
      <c r="Z278">
        <v>646</v>
      </c>
      <c r="AA278" t="s">
        <v>1383</v>
      </c>
      <c r="AB278" t="s">
        <v>1384</v>
      </c>
      <c r="AC278">
        <v>110296010</v>
      </c>
    </row>
    <row r="279" spans="25:29" x14ac:dyDescent="0.25">
      <c r="Y279" t="s">
        <v>1382</v>
      </c>
      <c r="Z279">
        <v>646</v>
      </c>
      <c r="AA279" t="s">
        <v>1383</v>
      </c>
      <c r="AB279" t="s">
        <v>1385</v>
      </c>
      <c r="AC279">
        <v>1724717</v>
      </c>
    </row>
    <row r="280" spans="25:29" x14ac:dyDescent="0.25">
      <c r="Y280" t="s">
        <v>1386</v>
      </c>
      <c r="Z280">
        <v>646</v>
      </c>
      <c r="AA280" t="s">
        <v>1387</v>
      </c>
      <c r="AB280" t="s">
        <v>1388</v>
      </c>
      <c r="AC280">
        <v>54393634</v>
      </c>
    </row>
    <row r="281" spans="25:29" x14ac:dyDescent="0.25">
      <c r="Y281" t="s">
        <v>1386</v>
      </c>
      <c r="Z281">
        <v>646</v>
      </c>
      <c r="AA281" t="s">
        <v>1387</v>
      </c>
      <c r="AB281" t="s">
        <v>1389</v>
      </c>
      <c r="AC281">
        <v>10924707</v>
      </c>
    </row>
    <row r="282" spans="25:29" x14ac:dyDescent="0.25">
      <c r="Y282" t="s">
        <v>1390</v>
      </c>
      <c r="Z282">
        <v>646</v>
      </c>
      <c r="AA282" t="s">
        <v>1391</v>
      </c>
      <c r="AB282" t="s">
        <v>1392</v>
      </c>
      <c r="AC282">
        <v>39825601</v>
      </c>
    </row>
    <row r="283" spans="25:29" x14ac:dyDescent="0.25">
      <c r="Y283" t="s">
        <v>1390</v>
      </c>
      <c r="Z283">
        <v>646</v>
      </c>
      <c r="AA283" t="s">
        <v>1391</v>
      </c>
      <c r="AB283" t="s">
        <v>1393</v>
      </c>
      <c r="AC283">
        <v>1808575</v>
      </c>
    </row>
    <row r="284" spans="25:29" x14ac:dyDescent="0.25">
      <c r="Y284" t="s">
        <v>1394</v>
      </c>
      <c r="Z284">
        <v>646</v>
      </c>
      <c r="AA284" t="s">
        <v>1395</v>
      </c>
      <c r="AB284" t="s">
        <v>1396</v>
      </c>
      <c r="AC284">
        <v>59186673</v>
      </c>
    </row>
    <row r="285" spans="25:29" x14ac:dyDescent="0.25">
      <c r="Y285" t="s">
        <v>1394</v>
      </c>
      <c r="Z285">
        <v>646</v>
      </c>
      <c r="AA285" t="s">
        <v>1395</v>
      </c>
      <c r="AB285" t="s">
        <v>1397</v>
      </c>
      <c r="AC285">
        <v>106</v>
      </c>
    </row>
    <row r="286" spans="25:29" x14ac:dyDescent="0.25">
      <c r="Y286" t="s">
        <v>1398</v>
      </c>
      <c r="Z286">
        <v>646</v>
      </c>
      <c r="AA286" t="s">
        <v>1399</v>
      </c>
      <c r="AB286" t="s">
        <v>1400</v>
      </c>
      <c r="AC286">
        <v>89398570</v>
      </c>
    </row>
    <row r="287" spans="25:29" x14ac:dyDescent="0.25">
      <c r="Y287" t="s">
        <v>1398</v>
      </c>
      <c r="Z287">
        <v>646</v>
      </c>
      <c r="AA287" t="s">
        <v>1399</v>
      </c>
      <c r="AB287" t="s">
        <v>1401</v>
      </c>
      <c r="AC287">
        <v>1804307</v>
      </c>
    </row>
    <row r="288" spans="25:29" x14ac:dyDescent="0.25">
      <c r="Y288" t="s">
        <v>1402</v>
      </c>
      <c r="Z288">
        <v>646</v>
      </c>
      <c r="AA288" t="s">
        <v>1403</v>
      </c>
      <c r="AB288" t="s">
        <v>1404</v>
      </c>
      <c r="AC288">
        <v>81290447</v>
      </c>
    </row>
    <row r="289" spans="25:29" x14ac:dyDescent="0.25">
      <c r="Y289" t="s">
        <v>1402</v>
      </c>
      <c r="Z289">
        <v>646</v>
      </c>
      <c r="AA289" t="s">
        <v>1403</v>
      </c>
      <c r="AB289" t="s">
        <v>1405</v>
      </c>
      <c r="AC289">
        <v>3168656</v>
      </c>
    </row>
    <row r="290" spans="25:29" x14ac:dyDescent="0.25">
      <c r="Y290" t="s">
        <v>1406</v>
      </c>
      <c r="Z290">
        <v>646</v>
      </c>
      <c r="AA290" t="s">
        <v>1407</v>
      </c>
      <c r="AB290" t="s">
        <v>1408</v>
      </c>
      <c r="AC290">
        <v>1560000</v>
      </c>
    </row>
    <row r="291" spans="25:29" x14ac:dyDescent="0.25">
      <c r="Y291" t="s">
        <v>1406</v>
      </c>
      <c r="Z291">
        <v>646</v>
      </c>
      <c r="AA291" t="s">
        <v>1407</v>
      </c>
      <c r="AB291" t="s">
        <v>1409</v>
      </c>
      <c r="AC291">
        <v>53784</v>
      </c>
    </row>
    <row r="292" spans="25:29" x14ac:dyDescent="0.25">
      <c r="Y292" t="s">
        <v>1410</v>
      </c>
      <c r="Z292">
        <v>646</v>
      </c>
      <c r="AA292" t="s">
        <v>1411</v>
      </c>
      <c r="AB292" t="s">
        <v>1412</v>
      </c>
      <c r="AC292">
        <v>121686504</v>
      </c>
    </row>
    <row r="293" spans="25:29" x14ac:dyDescent="0.25">
      <c r="Y293" t="s">
        <v>1410</v>
      </c>
      <c r="Z293">
        <v>646</v>
      </c>
      <c r="AA293" t="s">
        <v>1411</v>
      </c>
      <c r="AB293" t="s">
        <v>1413</v>
      </c>
      <c r="AC293">
        <v>918077</v>
      </c>
    </row>
    <row r="294" spans="25:29" x14ac:dyDescent="0.25">
      <c r="Y294" t="s">
        <v>1414</v>
      </c>
      <c r="Z294">
        <v>646</v>
      </c>
      <c r="AA294" t="s">
        <v>1415</v>
      </c>
      <c r="AB294" t="s">
        <v>1416</v>
      </c>
      <c r="AC294">
        <v>192143545</v>
      </c>
    </row>
    <row r="295" spans="25:29" x14ac:dyDescent="0.25">
      <c r="Y295" t="s">
        <v>1414</v>
      </c>
      <c r="Z295">
        <v>646</v>
      </c>
      <c r="AA295" t="s">
        <v>1415</v>
      </c>
      <c r="AB295" t="s">
        <v>1417</v>
      </c>
      <c r="AC295">
        <v>1209025</v>
      </c>
    </row>
    <row r="296" spans="25:29" x14ac:dyDescent="0.25">
      <c r="Y296" t="s">
        <v>1418</v>
      </c>
      <c r="Z296">
        <v>646</v>
      </c>
      <c r="AA296" t="s">
        <v>1419</v>
      </c>
      <c r="AB296" t="s">
        <v>1420</v>
      </c>
      <c r="AC296">
        <v>40488476</v>
      </c>
    </row>
    <row r="297" spans="25:29" x14ac:dyDescent="0.25">
      <c r="Y297" t="s">
        <v>1418</v>
      </c>
      <c r="Z297">
        <v>646</v>
      </c>
      <c r="AA297" t="s">
        <v>1419</v>
      </c>
      <c r="AB297" t="s">
        <v>1421</v>
      </c>
      <c r="AC297">
        <v>685232</v>
      </c>
    </row>
    <row r="298" spans="25:29" x14ac:dyDescent="0.25">
      <c r="Y298" t="s">
        <v>1422</v>
      </c>
      <c r="Z298">
        <v>646</v>
      </c>
      <c r="AA298" t="s">
        <v>1423</v>
      </c>
      <c r="AB298" t="s">
        <v>1424</v>
      </c>
      <c r="AC298">
        <v>40960310</v>
      </c>
    </row>
    <row r="299" spans="25:29" x14ac:dyDescent="0.25">
      <c r="Y299" t="s">
        <v>1422</v>
      </c>
      <c r="Z299">
        <v>646</v>
      </c>
      <c r="AA299" t="s">
        <v>1423</v>
      </c>
      <c r="AB299" t="s">
        <v>1425</v>
      </c>
      <c r="AC299">
        <v>2540472</v>
      </c>
    </row>
    <row r="300" spans="25:29" x14ac:dyDescent="0.25">
      <c r="Y300" t="s">
        <v>1426</v>
      </c>
      <c r="Z300">
        <v>646</v>
      </c>
      <c r="AA300" t="s">
        <v>1427</v>
      </c>
      <c r="AB300" t="s">
        <v>1428</v>
      </c>
      <c r="AC300">
        <v>213628767</v>
      </c>
    </row>
    <row r="301" spans="25:29" x14ac:dyDescent="0.25">
      <c r="Y301" t="s">
        <v>1426</v>
      </c>
      <c r="Z301">
        <v>646</v>
      </c>
      <c r="AA301" t="s">
        <v>1427</v>
      </c>
      <c r="AB301" t="s">
        <v>1429</v>
      </c>
      <c r="AC301">
        <v>242812</v>
      </c>
    </row>
    <row r="302" spans="25:29" x14ac:dyDescent="0.25">
      <c r="Y302" t="s">
        <v>1430</v>
      </c>
      <c r="Z302">
        <v>646</v>
      </c>
      <c r="AA302" t="s">
        <v>1431</v>
      </c>
      <c r="AB302" t="s">
        <v>1432</v>
      </c>
      <c r="AC302">
        <v>76687713</v>
      </c>
    </row>
    <row r="303" spans="25:29" x14ac:dyDescent="0.25">
      <c r="Y303" t="s">
        <v>1430</v>
      </c>
      <c r="Z303">
        <v>646</v>
      </c>
      <c r="AA303" t="s">
        <v>1431</v>
      </c>
      <c r="AB303" t="s">
        <v>1433</v>
      </c>
      <c r="AC303">
        <v>2335629</v>
      </c>
    </row>
    <row r="304" spans="25:29" x14ac:dyDescent="0.25">
      <c r="Y304" t="s">
        <v>1434</v>
      </c>
      <c r="Z304">
        <v>646</v>
      </c>
      <c r="AA304" t="s">
        <v>1435</v>
      </c>
      <c r="AB304" t="s">
        <v>1436</v>
      </c>
      <c r="AC304">
        <v>99990473</v>
      </c>
    </row>
    <row r="305" spans="25:29" x14ac:dyDescent="0.25">
      <c r="Y305" t="s">
        <v>1434</v>
      </c>
      <c r="Z305">
        <v>646</v>
      </c>
      <c r="AA305" t="s">
        <v>1435</v>
      </c>
      <c r="AB305" t="s">
        <v>1437</v>
      </c>
      <c r="AC305">
        <v>1022925</v>
      </c>
    </row>
    <row r="306" spans="25:29" x14ac:dyDescent="0.25">
      <c r="Y306" t="s">
        <v>1438</v>
      </c>
      <c r="Z306">
        <v>646</v>
      </c>
      <c r="AA306" t="s">
        <v>1439</v>
      </c>
      <c r="AB306" t="s">
        <v>1440</v>
      </c>
      <c r="AC306">
        <v>116743479</v>
      </c>
    </row>
    <row r="307" spans="25:29" x14ac:dyDescent="0.25">
      <c r="Y307" t="s">
        <v>1438</v>
      </c>
      <c r="Z307">
        <v>646</v>
      </c>
      <c r="AA307" t="s">
        <v>1439</v>
      </c>
      <c r="AB307" t="s">
        <v>1441</v>
      </c>
      <c r="AC307">
        <v>1331372</v>
      </c>
    </row>
    <row r="308" spans="25:29" x14ac:dyDescent="0.25">
      <c r="Y308" t="s">
        <v>1442</v>
      </c>
      <c r="Z308">
        <v>646</v>
      </c>
      <c r="AA308" t="s">
        <v>1443</v>
      </c>
      <c r="AB308" t="s">
        <v>1444</v>
      </c>
      <c r="AC308">
        <v>102133343</v>
      </c>
    </row>
    <row r="309" spans="25:29" x14ac:dyDescent="0.25">
      <c r="Y309" t="s">
        <v>1445</v>
      </c>
      <c r="Z309">
        <v>646</v>
      </c>
      <c r="AA309" t="s">
        <v>1446</v>
      </c>
      <c r="AB309" t="s">
        <v>1447</v>
      </c>
      <c r="AC309">
        <v>149467273</v>
      </c>
    </row>
    <row r="310" spans="25:29" x14ac:dyDescent="0.25">
      <c r="Y310" t="s">
        <v>1445</v>
      </c>
      <c r="Z310">
        <v>646</v>
      </c>
      <c r="AA310" t="s">
        <v>1446</v>
      </c>
      <c r="AB310" t="s">
        <v>1448</v>
      </c>
      <c r="AC310">
        <v>3313622</v>
      </c>
    </row>
    <row r="311" spans="25:29" x14ac:dyDescent="0.25">
      <c r="Y311" t="s">
        <v>1449</v>
      </c>
      <c r="Z311">
        <v>646</v>
      </c>
      <c r="AA311" t="s">
        <v>1450</v>
      </c>
      <c r="AB311" t="s">
        <v>1451</v>
      </c>
      <c r="AC311">
        <v>79214771</v>
      </c>
    </row>
    <row r="312" spans="25:29" x14ac:dyDescent="0.25">
      <c r="Y312" t="s">
        <v>1449</v>
      </c>
      <c r="Z312">
        <v>646</v>
      </c>
      <c r="AA312" t="s">
        <v>1450</v>
      </c>
      <c r="AB312" t="s">
        <v>1452</v>
      </c>
      <c r="AC312">
        <v>211829</v>
      </c>
    </row>
    <row r="313" spans="25:29" x14ac:dyDescent="0.25">
      <c r="Y313" t="s">
        <v>1453</v>
      </c>
      <c r="Z313">
        <v>646</v>
      </c>
      <c r="AA313" t="s">
        <v>1454</v>
      </c>
      <c r="AB313" t="s">
        <v>1455</v>
      </c>
      <c r="AC313">
        <v>95421637</v>
      </c>
    </row>
    <row r="314" spans="25:29" x14ac:dyDescent="0.25">
      <c r="Y314" t="s">
        <v>1453</v>
      </c>
      <c r="Z314">
        <v>646</v>
      </c>
      <c r="AA314" t="s">
        <v>1454</v>
      </c>
      <c r="AB314" t="s">
        <v>1456</v>
      </c>
      <c r="AC314">
        <v>228014</v>
      </c>
    </row>
    <row r="315" spans="25:29" x14ac:dyDescent="0.25">
      <c r="Y315" t="s">
        <v>1457</v>
      </c>
      <c r="Z315">
        <v>646</v>
      </c>
      <c r="AA315" t="s">
        <v>1458</v>
      </c>
      <c r="AB315" t="s">
        <v>1459</v>
      </c>
      <c r="AC315">
        <v>46637360</v>
      </c>
    </row>
    <row r="316" spans="25:29" x14ac:dyDescent="0.25">
      <c r="Y316" t="s">
        <v>1457</v>
      </c>
      <c r="Z316">
        <v>646</v>
      </c>
      <c r="AA316" t="s">
        <v>1458</v>
      </c>
      <c r="AB316" t="s">
        <v>1460</v>
      </c>
      <c r="AC316">
        <v>5037369</v>
      </c>
    </row>
    <row r="317" spans="25:29" x14ac:dyDescent="0.25">
      <c r="Y317" t="s">
        <v>1461</v>
      </c>
      <c r="Z317">
        <v>646</v>
      </c>
      <c r="AA317" t="s">
        <v>1462</v>
      </c>
      <c r="AB317" t="s">
        <v>1463</v>
      </c>
      <c r="AC317">
        <v>40803364</v>
      </c>
    </row>
    <row r="318" spans="25:29" x14ac:dyDescent="0.25">
      <c r="Y318" t="s">
        <v>1461</v>
      </c>
      <c r="Z318">
        <v>646</v>
      </c>
      <c r="AA318" t="s">
        <v>1462</v>
      </c>
      <c r="AB318" t="s">
        <v>1464</v>
      </c>
      <c r="AC318">
        <v>943471</v>
      </c>
    </row>
    <row r="319" spans="25:29" x14ac:dyDescent="0.25">
      <c r="Y319" t="s">
        <v>1465</v>
      </c>
      <c r="Z319">
        <v>646</v>
      </c>
      <c r="AA319" t="s">
        <v>1466</v>
      </c>
      <c r="AB319" t="s">
        <v>1467</v>
      </c>
      <c r="AC319">
        <v>41211109</v>
      </c>
    </row>
    <row r="320" spans="25:29" x14ac:dyDescent="0.25">
      <c r="Y320" t="s">
        <v>1465</v>
      </c>
      <c r="Z320">
        <v>646</v>
      </c>
      <c r="AA320" t="s">
        <v>1466</v>
      </c>
      <c r="AB320" t="s">
        <v>1468</v>
      </c>
      <c r="AC320">
        <v>607489</v>
      </c>
    </row>
    <row r="321" spans="25:29" x14ac:dyDescent="0.25">
      <c r="Y321" t="s">
        <v>1469</v>
      </c>
      <c r="Z321">
        <v>646</v>
      </c>
      <c r="AA321" t="s">
        <v>1470</v>
      </c>
      <c r="AB321" t="s">
        <v>1471</v>
      </c>
      <c r="AC321">
        <v>113153880</v>
      </c>
    </row>
    <row r="322" spans="25:29" x14ac:dyDescent="0.25">
      <c r="Y322" t="s">
        <v>1469</v>
      </c>
      <c r="Z322">
        <v>646</v>
      </c>
      <c r="AA322" t="s">
        <v>1470</v>
      </c>
      <c r="AB322" t="s">
        <v>1472</v>
      </c>
      <c r="AC322">
        <v>183746</v>
      </c>
    </row>
    <row r="323" spans="25:29" x14ac:dyDescent="0.25">
      <c r="Y323" t="s">
        <v>1473</v>
      </c>
      <c r="Z323">
        <v>646</v>
      </c>
      <c r="AA323" t="s">
        <v>1474</v>
      </c>
      <c r="AB323" t="s">
        <v>1475</v>
      </c>
      <c r="AC323">
        <v>106367703</v>
      </c>
    </row>
    <row r="324" spans="25:29" x14ac:dyDescent="0.25">
      <c r="Y324" t="s">
        <v>1473</v>
      </c>
      <c r="Z324">
        <v>646</v>
      </c>
      <c r="AA324" t="s">
        <v>1474</v>
      </c>
      <c r="AB324" t="s">
        <v>1476</v>
      </c>
      <c r="AC324">
        <v>59604</v>
      </c>
    </row>
    <row r="325" spans="25:29" x14ac:dyDescent="0.25">
      <c r="Y325" t="s">
        <v>1477</v>
      </c>
      <c r="Z325">
        <v>646</v>
      </c>
      <c r="AA325" t="s">
        <v>1478</v>
      </c>
      <c r="AB325" t="s">
        <v>1479</v>
      </c>
      <c r="AC325">
        <v>100808379</v>
      </c>
    </row>
    <row r="326" spans="25:29" x14ac:dyDescent="0.25">
      <c r="Y326" t="s">
        <v>1477</v>
      </c>
      <c r="Z326">
        <v>646</v>
      </c>
      <c r="AA326" t="s">
        <v>1478</v>
      </c>
      <c r="AB326" t="s">
        <v>1480</v>
      </c>
      <c r="AC326">
        <v>3711492</v>
      </c>
    </row>
    <row r="327" spans="25:29" x14ac:dyDescent="0.25">
      <c r="Y327" t="s">
        <v>1481</v>
      </c>
      <c r="Z327">
        <v>646</v>
      </c>
      <c r="AA327" t="s">
        <v>1482</v>
      </c>
      <c r="AB327" t="s">
        <v>1483</v>
      </c>
      <c r="AC327">
        <v>52510213</v>
      </c>
    </row>
    <row r="328" spans="25:29" x14ac:dyDescent="0.25">
      <c r="Y328" t="s">
        <v>1481</v>
      </c>
      <c r="Z328">
        <v>646</v>
      </c>
      <c r="AA328" t="s">
        <v>1482</v>
      </c>
      <c r="AB328" t="s">
        <v>1484</v>
      </c>
      <c r="AC328">
        <v>90</v>
      </c>
    </row>
    <row r="329" spans="25:29" x14ac:dyDescent="0.25">
      <c r="Y329" t="s">
        <v>1485</v>
      </c>
      <c r="Z329">
        <v>646</v>
      </c>
      <c r="AA329" t="s">
        <v>1486</v>
      </c>
      <c r="AB329" t="s">
        <v>1487</v>
      </c>
      <c r="AC329">
        <v>22694951</v>
      </c>
    </row>
    <row r="330" spans="25:29" x14ac:dyDescent="0.25">
      <c r="Y330" t="s">
        <v>1488</v>
      </c>
      <c r="Z330">
        <v>646</v>
      </c>
      <c r="AA330" t="s">
        <v>1489</v>
      </c>
      <c r="AB330" t="s">
        <v>1490</v>
      </c>
      <c r="AC330">
        <v>47055229</v>
      </c>
    </row>
    <row r="331" spans="25:29" x14ac:dyDescent="0.25">
      <c r="Y331" t="s">
        <v>1488</v>
      </c>
      <c r="Z331">
        <v>646</v>
      </c>
      <c r="AA331" t="s">
        <v>1489</v>
      </c>
      <c r="AB331" t="s">
        <v>1491</v>
      </c>
      <c r="AC331">
        <v>21515596</v>
      </c>
    </row>
    <row r="332" spans="25:29" x14ac:dyDescent="0.25">
      <c r="Y332" t="s">
        <v>1492</v>
      </c>
      <c r="Z332">
        <v>646</v>
      </c>
      <c r="AA332" t="s">
        <v>1493</v>
      </c>
      <c r="AB332" t="s">
        <v>1494</v>
      </c>
      <c r="AC332">
        <v>152383503</v>
      </c>
    </row>
    <row r="333" spans="25:29" x14ac:dyDescent="0.25">
      <c r="Y333" t="s">
        <v>1492</v>
      </c>
      <c r="Z333">
        <v>646</v>
      </c>
      <c r="AA333" t="s">
        <v>1493</v>
      </c>
      <c r="AB333" t="s">
        <v>1495</v>
      </c>
      <c r="AC333">
        <v>23034844</v>
      </c>
    </row>
    <row r="334" spans="25:29" x14ac:dyDescent="0.25">
      <c r="Y334" t="s">
        <v>1496</v>
      </c>
      <c r="Z334">
        <v>646</v>
      </c>
      <c r="AA334" t="s">
        <v>1497</v>
      </c>
      <c r="AB334" t="s">
        <v>1498</v>
      </c>
      <c r="AC334">
        <v>298693520</v>
      </c>
    </row>
    <row r="335" spans="25:29" x14ac:dyDescent="0.25">
      <c r="Y335" t="s">
        <v>1496</v>
      </c>
      <c r="Z335">
        <v>646</v>
      </c>
      <c r="AA335" t="s">
        <v>1497</v>
      </c>
      <c r="AB335" t="s">
        <v>1499</v>
      </c>
      <c r="AC335">
        <v>76279832</v>
      </c>
    </row>
    <row r="336" spans="25:29" x14ac:dyDescent="0.25">
      <c r="Y336" t="s">
        <v>1500</v>
      </c>
      <c r="Z336">
        <v>646</v>
      </c>
      <c r="AA336" t="s">
        <v>1501</v>
      </c>
      <c r="AB336" t="s">
        <v>1502</v>
      </c>
      <c r="AC336">
        <v>50637136</v>
      </c>
    </row>
    <row r="337" spans="25:29" x14ac:dyDescent="0.25">
      <c r="Y337" t="s">
        <v>1500</v>
      </c>
      <c r="Z337">
        <v>646</v>
      </c>
      <c r="AA337" t="s">
        <v>1501</v>
      </c>
      <c r="AB337" t="s">
        <v>1503</v>
      </c>
      <c r="AC337">
        <v>15703048</v>
      </c>
    </row>
    <row r="338" spans="25:29" x14ac:dyDescent="0.25">
      <c r="Y338" t="s">
        <v>1504</v>
      </c>
      <c r="Z338">
        <v>646</v>
      </c>
      <c r="AA338" t="s">
        <v>1505</v>
      </c>
      <c r="AB338" t="s">
        <v>1506</v>
      </c>
      <c r="AC338">
        <v>194112760</v>
      </c>
    </row>
    <row r="339" spans="25:29" x14ac:dyDescent="0.25">
      <c r="Y339" t="s">
        <v>1504</v>
      </c>
      <c r="Z339">
        <v>646</v>
      </c>
      <c r="AA339" t="s">
        <v>1505</v>
      </c>
      <c r="AB339" t="s">
        <v>1507</v>
      </c>
      <c r="AC339">
        <v>4214089</v>
      </c>
    </row>
    <row r="340" spans="25:29" x14ac:dyDescent="0.25">
      <c r="Y340" t="s">
        <v>1508</v>
      </c>
      <c r="Z340">
        <v>646</v>
      </c>
      <c r="AA340" t="s">
        <v>1509</v>
      </c>
      <c r="AB340" t="s">
        <v>1510</v>
      </c>
      <c r="AC340">
        <v>247062204</v>
      </c>
    </row>
    <row r="341" spans="25:29" x14ac:dyDescent="0.25">
      <c r="Y341" t="s">
        <v>1508</v>
      </c>
      <c r="Z341">
        <v>646</v>
      </c>
      <c r="AA341" t="s">
        <v>1509</v>
      </c>
      <c r="AB341" t="s">
        <v>1511</v>
      </c>
      <c r="AC341">
        <v>19638832</v>
      </c>
    </row>
    <row r="342" spans="25:29" x14ac:dyDescent="0.25">
      <c r="Y342" t="s">
        <v>1512</v>
      </c>
      <c r="Z342">
        <v>646</v>
      </c>
      <c r="AA342" t="s">
        <v>1513</v>
      </c>
      <c r="AB342" t="s">
        <v>1514</v>
      </c>
      <c r="AC342">
        <v>167761029</v>
      </c>
    </row>
    <row r="343" spans="25:29" x14ac:dyDescent="0.25">
      <c r="Y343" t="s">
        <v>1512</v>
      </c>
      <c r="Z343">
        <v>646</v>
      </c>
      <c r="AA343" t="s">
        <v>1513</v>
      </c>
      <c r="AB343" t="s">
        <v>1515</v>
      </c>
      <c r="AC343">
        <v>8011906</v>
      </c>
    </row>
    <row r="344" spans="25:29" x14ac:dyDescent="0.25">
      <c r="Y344" t="s">
        <v>1516</v>
      </c>
      <c r="Z344">
        <v>646</v>
      </c>
      <c r="AA344" t="s">
        <v>1517</v>
      </c>
      <c r="AB344" t="s">
        <v>1518</v>
      </c>
      <c r="AC344">
        <v>106897513</v>
      </c>
    </row>
    <row r="345" spans="25:29" x14ac:dyDescent="0.25">
      <c r="Y345" t="s">
        <v>1516</v>
      </c>
      <c r="Z345">
        <v>646</v>
      </c>
      <c r="AA345" t="s">
        <v>1517</v>
      </c>
      <c r="AB345" t="s">
        <v>1519</v>
      </c>
      <c r="AC345">
        <v>29677</v>
      </c>
    </row>
    <row r="346" spans="25:29" x14ac:dyDescent="0.25">
      <c r="Y346" t="s">
        <v>1520</v>
      </c>
      <c r="Z346">
        <v>646</v>
      </c>
      <c r="AA346" t="s">
        <v>1521</v>
      </c>
      <c r="AB346" t="s">
        <v>1522</v>
      </c>
      <c r="AC346">
        <v>81586062</v>
      </c>
    </row>
    <row r="347" spans="25:29" x14ac:dyDescent="0.25">
      <c r="Y347" t="s">
        <v>1520</v>
      </c>
      <c r="Z347">
        <v>646</v>
      </c>
      <c r="AA347" t="s">
        <v>1521</v>
      </c>
      <c r="AB347" t="s">
        <v>1523</v>
      </c>
      <c r="AC347">
        <v>242939</v>
      </c>
    </row>
    <row r="348" spans="25:29" x14ac:dyDescent="0.25">
      <c r="Y348" t="s">
        <v>1524</v>
      </c>
      <c r="Z348">
        <v>646</v>
      </c>
      <c r="AA348" t="s">
        <v>1525</v>
      </c>
      <c r="AB348" t="s">
        <v>1526</v>
      </c>
      <c r="AC348">
        <v>135879604</v>
      </c>
    </row>
    <row r="349" spans="25:29" x14ac:dyDescent="0.25">
      <c r="Y349" t="s">
        <v>1524</v>
      </c>
      <c r="Z349">
        <v>646</v>
      </c>
      <c r="AA349" t="s">
        <v>1525</v>
      </c>
      <c r="AB349" t="s">
        <v>1527</v>
      </c>
      <c r="AC349">
        <v>5846647</v>
      </c>
    </row>
    <row r="350" spans="25:29" x14ac:dyDescent="0.25">
      <c r="Y350" t="s">
        <v>1528</v>
      </c>
      <c r="Z350">
        <v>646</v>
      </c>
      <c r="AA350" t="s">
        <v>1529</v>
      </c>
      <c r="AB350" t="s">
        <v>1530</v>
      </c>
      <c r="AC350">
        <v>207159534</v>
      </c>
    </row>
    <row r="351" spans="25:29" x14ac:dyDescent="0.25">
      <c r="Y351" t="s">
        <v>1528</v>
      </c>
      <c r="Z351">
        <v>646</v>
      </c>
      <c r="AA351" t="s">
        <v>1529</v>
      </c>
      <c r="AB351" t="s">
        <v>1531</v>
      </c>
      <c r="AC351">
        <v>38828</v>
      </c>
    </row>
    <row r="352" spans="25:29" x14ac:dyDescent="0.25">
      <c r="Y352" t="s">
        <v>1532</v>
      </c>
      <c r="Z352">
        <v>646</v>
      </c>
      <c r="AA352" t="s">
        <v>1533</v>
      </c>
      <c r="AB352" t="s">
        <v>1534</v>
      </c>
      <c r="AC352">
        <v>151689821</v>
      </c>
    </row>
    <row r="353" spans="25:29" x14ac:dyDescent="0.25">
      <c r="Y353" t="s">
        <v>1532</v>
      </c>
      <c r="Z353">
        <v>646</v>
      </c>
      <c r="AA353" t="s">
        <v>1533</v>
      </c>
      <c r="AB353" t="s">
        <v>1535</v>
      </c>
      <c r="AC353">
        <v>2330750</v>
      </c>
    </row>
    <row r="354" spans="25:29" x14ac:dyDescent="0.25">
      <c r="Y354" t="s">
        <v>1536</v>
      </c>
      <c r="Z354">
        <v>646</v>
      </c>
      <c r="AA354" t="s">
        <v>1537</v>
      </c>
      <c r="AB354" t="s">
        <v>1538</v>
      </c>
      <c r="AC354">
        <v>84605781</v>
      </c>
    </row>
    <row r="355" spans="25:29" x14ac:dyDescent="0.25">
      <c r="Y355" t="s">
        <v>1536</v>
      </c>
      <c r="Z355">
        <v>646</v>
      </c>
      <c r="AA355" t="s">
        <v>1537</v>
      </c>
      <c r="AB355" t="s">
        <v>1539</v>
      </c>
      <c r="AC355">
        <v>49062303</v>
      </c>
    </row>
    <row r="356" spans="25:29" x14ac:dyDescent="0.25">
      <c r="Y356" t="s">
        <v>1540</v>
      </c>
      <c r="Z356">
        <v>840</v>
      </c>
      <c r="AA356" t="s">
        <v>1541</v>
      </c>
      <c r="AB356" t="s">
        <v>1542</v>
      </c>
      <c r="AC356">
        <v>2281848</v>
      </c>
    </row>
    <row r="357" spans="25:29" x14ac:dyDescent="0.25">
      <c r="Y357" t="s">
        <v>1540</v>
      </c>
      <c r="Z357">
        <v>978</v>
      </c>
      <c r="AA357" t="s">
        <v>1541</v>
      </c>
      <c r="AB357" t="s">
        <v>1543</v>
      </c>
      <c r="AC357">
        <v>2525355</v>
      </c>
    </row>
    <row r="358" spans="25:29" x14ac:dyDescent="0.25">
      <c r="Y358" t="s">
        <v>1540</v>
      </c>
      <c r="Z358">
        <v>646</v>
      </c>
      <c r="AA358" t="s">
        <v>1541</v>
      </c>
      <c r="AB358" t="s">
        <v>1544</v>
      </c>
      <c r="AC358">
        <v>83746985</v>
      </c>
    </row>
    <row r="359" spans="25:29" x14ac:dyDescent="0.25">
      <c r="Y359" t="s">
        <v>1540</v>
      </c>
      <c r="Z359">
        <v>646</v>
      </c>
      <c r="AA359" t="s">
        <v>1541</v>
      </c>
      <c r="AB359" t="s">
        <v>1545</v>
      </c>
      <c r="AC359">
        <v>4619400</v>
      </c>
    </row>
    <row r="360" spans="25:29" x14ac:dyDescent="0.25">
      <c r="Y360" t="s">
        <v>1540</v>
      </c>
      <c r="Z360">
        <v>646</v>
      </c>
      <c r="AA360" t="s">
        <v>1541</v>
      </c>
      <c r="AB360" t="s">
        <v>1546</v>
      </c>
      <c r="AC360">
        <v>193835</v>
      </c>
    </row>
    <row r="361" spans="25:29" x14ac:dyDescent="0.25">
      <c r="Y361" t="s">
        <v>1540</v>
      </c>
      <c r="Z361">
        <v>646</v>
      </c>
      <c r="AA361" t="s">
        <v>1541</v>
      </c>
      <c r="AB361" t="s">
        <v>1547</v>
      </c>
      <c r="AC361">
        <v>1100000000</v>
      </c>
    </row>
    <row r="362" spans="25:29" x14ac:dyDescent="0.25">
      <c r="Y362" t="s">
        <v>1548</v>
      </c>
      <c r="Z362">
        <v>840</v>
      </c>
      <c r="AA362" t="s">
        <v>1549</v>
      </c>
      <c r="AB362" t="s">
        <v>1550</v>
      </c>
      <c r="AC362">
        <v>2200</v>
      </c>
    </row>
    <row r="363" spans="25:29" x14ac:dyDescent="0.25">
      <c r="Y363" t="s">
        <v>1551</v>
      </c>
      <c r="Z363">
        <v>646</v>
      </c>
      <c r="AA363" t="s">
        <v>1552</v>
      </c>
      <c r="AB363" t="s">
        <v>1553</v>
      </c>
      <c r="AC363">
        <v>6692248</v>
      </c>
    </row>
    <row r="364" spans="25:29" x14ac:dyDescent="0.25">
      <c r="Y364" t="s">
        <v>1554</v>
      </c>
      <c r="Z364">
        <v>646</v>
      </c>
      <c r="AA364" t="s">
        <v>1555</v>
      </c>
      <c r="AB364" t="s">
        <v>1556</v>
      </c>
      <c r="AC364">
        <v>138128531</v>
      </c>
    </row>
    <row r="365" spans="25:29" x14ac:dyDescent="0.25">
      <c r="Y365" t="s">
        <v>1554</v>
      </c>
      <c r="Z365">
        <v>646</v>
      </c>
      <c r="AA365" t="s">
        <v>1555</v>
      </c>
      <c r="AB365" t="s">
        <v>1557</v>
      </c>
      <c r="AC365">
        <v>12905767</v>
      </c>
    </row>
    <row r="366" spans="25:29" x14ac:dyDescent="0.25">
      <c r="Y366" t="s">
        <v>1558</v>
      </c>
      <c r="Z366">
        <v>646</v>
      </c>
      <c r="AA366" t="s">
        <v>1559</v>
      </c>
      <c r="AB366" t="s">
        <v>1560</v>
      </c>
      <c r="AC366">
        <v>1496</v>
      </c>
    </row>
    <row r="367" spans="25:29" x14ac:dyDescent="0.25">
      <c r="Y367" t="s">
        <v>1558</v>
      </c>
      <c r="Z367">
        <v>646</v>
      </c>
      <c r="AA367" t="s">
        <v>1559</v>
      </c>
      <c r="AB367" t="s">
        <v>1561</v>
      </c>
      <c r="AC367">
        <v>1759</v>
      </c>
    </row>
    <row r="368" spans="25:29" x14ac:dyDescent="0.25">
      <c r="Y368" t="s">
        <v>1562</v>
      </c>
      <c r="Z368">
        <v>646</v>
      </c>
      <c r="AA368" t="s">
        <v>1563</v>
      </c>
      <c r="AB368" t="s">
        <v>1564</v>
      </c>
      <c r="AC368">
        <v>86953316</v>
      </c>
    </row>
    <row r="369" spans="25:29" x14ac:dyDescent="0.25">
      <c r="Y369" t="s">
        <v>1562</v>
      </c>
      <c r="Z369">
        <v>646</v>
      </c>
      <c r="AA369" t="s">
        <v>1563</v>
      </c>
      <c r="AB369" t="s">
        <v>1565</v>
      </c>
      <c r="AC369">
        <v>6246562</v>
      </c>
    </row>
    <row r="370" spans="25:29" x14ac:dyDescent="0.25">
      <c r="Y370" t="s">
        <v>1562</v>
      </c>
      <c r="Z370">
        <v>646</v>
      </c>
      <c r="AA370" t="s">
        <v>1563</v>
      </c>
      <c r="AB370" t="s">
        <v>1566</v>
      </c>
      <c r="AC370">
        <v>7975875</v>
      </c>
    </row>
    <row r="371" spans="25:29" x14ac:dyDescent="0.25">
      <c r="Y371" t="s">
        <v>1562</v>
      </c>
      <c r="Z371">
        <v>646</v>
      </c>
      <c r="AA371" t="s">
        <v>1563</v>
      </c>
      <c r="AB371" t="s">
        <v>1567</v>
      </c>
      <c r="AC371">
        <v>11530664</v>
      </c>
    </row>
    <row r="372" spans="25:29" x14ac:dyDescent="0.25">
      <c r="Y372" t="s">
        <v>1562</v>
      </c>
      <c r="Z372">
        <v>646</v>
      </c>
      <c r="AA372" t="s">
        <v>1563</v>
      </c>
      <c r="AB372" t="s">
        <v>1568</v>
      </c>
      <c r="AC372">
        <v>4251848</v>
      </c>
    </row>
    <row r="373" spans="25:29" x14ac:dyDescent="0.25">
      <c r="Y373" t="s">
        <v>1562</v>
      </c>
      <c r="Z373">
        <v>646</v>
      </c>
      <c r="AA373" t="s">
        <v>1563</v>
      </c>
      <c r="AB373" t="s">
        <v>1569</v>
      </c>
      <c r="AC373">
        <v>500000000</v>
      </c>
    </row>
    <row r="374" spans="25:29" x14ac:dyDescent="0.25">
      <c r="Y374" t="s">
        <v>1562</v>
      </c>
      <c r="Z374">
        <v>646</v>
      </c>
      <c r="AA374" t="s">
        <v>1563</v>
      </c>
      <c r="AB374" t="s">
        <v>1570</v>
      </c>
      <c r="AC374">
        <v>4102469</v>
      </c>
    </row>
    <row r="375" spans="25:29" x14ac:dyDescent="0.25">
      <c r="Y375" t="s">
        <v>1562</v>
      </c>
      <c r="Z375">
        <v>646</v>
      </c>
      <c r="AA375" t="s">
        <v>1563</v>
      </c>
      <c r="AB375" t="s">
        <v>1571</v>
      </c>
      <c r="AC375">
        <v>10591161</v>
      </c>
    </row>
    <row r="376" spans="25:29" x14ac:dyDescent="0.25">
      <c r="Y376" t="s">
        <v>1572</v>
      </c>
      <c r="Z376">
        <v>646</v>
      </c>
      <c r="AA376" t="s">
        <v>1573</v>
      </c>
      <c r="AB376" t="s">
        <v>1574</v>
      </c>
      <c r="AC376">
        <v>1361628</v>
      </c>
    </row>
    <row r="377" spans="25:29" x14ac:dyDescent="0.25">
      <c r="Y377" t="s">
        <v>1572</v>
      </c>
      <c r="Z377">
        <v>646</v>
      </c>
      <c r="AA377" t="s">
        <v>1573</v>
      </c>
      <c r="AB377" t="s">
        <v>1575</v>
      </c>
      <c r="AC377">
        <v>93160378</v>
      </c>
    </row>
    <row r="378" spans="25:29" x14ac:dyDescent="0.25">
      <c r="Y378" t="s">
        <v>1576</v>
      </c>
      <c r="Z378">
        <v>646</v>
      </c>
      <c r="AA378" t="s">
        <v>1577</v>
      </c>
      <c r="AB378" t="s">
        <v>1578</v>
      </c>
      <c r="AC378">
        <v>18870</v>
      </c>
    </row>
    <row r="379" spans="25:29" x14ac:dyDescent="0.25">
      <c r="Y379" t="s">
        <v>1576</v>
      </c>
      <c r="Z379">
        <v>646</v>
      </c>
      <c r="AA379" t="s">
        <v>1577</v>
      </c>
      <c r="AB379" t="s">
        <v>1579</v>
      </c>
      <c r="AC379">
        <v>2807760</v>
      </c>
    </row>
    <row r="380" spans="25:29" x14ac:dyDescent="0.25">
      <c r="Y380" t="s">
        <v>1580</v>
      </c>
      <c r="Z380">
        <v>646</v>
      </c>
      <c r="AA380" t="s">
        <v>1581</v>
      </c>
      <c r="AB380" t="s">
        <v>1582</v>
      </c>
      <c r="AC380">
        <v>11805914</v>
      </c>
    </row>
    <row r="381" spans="25:29" x14ac:dyDescent="0.25">
      <c r="Y381" t="s">
        <v>1580</v>
      </c>
      <c r="Z381">
        <v>646</v>
      </c>
      <c r="AA381" t="s">
        <v>1581</v>
      </c>
      <c r="AB381" t="s">
        <v>1583</v>
      </c>
      <c r="AC381">
        <v>1000000000</v>
      </c>
    </row>
    <row r="382" spans="25:29" x14ac:dyDescent="0.25">
      <c r="Y382" t="s">
        <v>1584</v>
      </c>
      <c r="Z382">
        <v>646</v>
      </c>
      <c r="AA382" t="s">
        <v>1585</v>
      </c>
      <c r="AB382" t="s">
        <v>1586</v>
      </c>
      <c r="AC382">
        <v>27193165</v>
      </c>
    </row>
    <row r="383" spans="25:29" x14ac:dyDescent="0.25">
      <c r="Y383" t="s">
        <v>1587</v>
      </c>
      <c r="Z383">
        <v>646</v>
      </c>
      <c r="AA383" t="s">
        <v>1588</v>
      </c>
      <c r="AB383" t="s">
        <v>1589</v>
      </c>
      <c r="AC383">
        <v>39945139</v>
      </c>
    </row>
    <row r="384" spans="25:29" x14ac:dyDescent="0.25">
      <c r="Y384" t="s">
        <v>1587</v>
      </c>
      <c r="Z384">
        <v>646</v>
      </c>
      <c r="AA384" t="s">
        <v>1588</v>
      </c>
      <c r="AB384" t="s">
        <v>1590</v>
      </c>
      <c r="AC384">
        <v>45742647</v>
      </c>
    </row>
    <row r="385" spans="25:29" x14ac:dyDescent="0.25">
      <c r="Y385" t="s">
        <v>1591</v>
      </c>
      <c r="Z385">
        <v>646</v>
      </c>
      <c r="AA385" t="s">
        <v>1592</v>
      </c>
      <c r="AB385" t="s">
        <v>1593</v>
      </c>
      <c r="AC385">
        <v>26979680</v>
      </c>
    </row>
    <row r="386" spans="25:29" x14ac:dyDescent="0.25">
      <c r="Y386" t="s">
        <v>1591</v>
      </c>
      <c r="Z386">
        <v>646</v>
      </c>
      <c r="AA386" t="s">
        <v>1592</v>
      </c>
      <c r="AB386" t="s">
        <v>1594</v>
      </c>
      <c r="AC386">
        <v>384706</v>
      </c>
    </row>
    <row r="387" spans="25:29" x14ac:dyDescent="0.25">
      <c r="Y387" t="s">
        <v>1595</v>
      </c>
      <c r="Z387">
        <v>646</v>
      </c>
      <c r="AA387" t="s">
        <v>1596</v>
      </c>
      <c r="AB387" t="s">
        <v>1597</v>
      </c>
      <c r="AC387">
        <v>34613061</v>
      </c>
    </row>
    <row r="388" spans="25:29" x14ac:dyDescent="0.25">
      <c r="Y388" t="s">
        <v>1595</v>
      </c>
      <c r="Z388">
        <v>646</v>
      </c>
      <c r="AA388" t="s">
        <v>1596</v>
      </c>
      <c r="AB388" t="s">
        <v>1598</v>
      </c>
      <c r="AC388">
        <v>4983576</v>
      </c>
    </row>
    <row r="389" spans="25:29" x14ac:dyDescent="0.25">
      <c r="Y389" t="s">
        <v>1599</v>
      </c>
      <c r="Z389">
        <v>646</v>
      </c>
      <c r="AA389" t="s">
        <v>1600</v>
      </c>
      <c r="AB389" t="s">
        <v>1601</v>
      </c>
      <c r="AC389">
        <v>87966</v>
      </c>
    </row>
    <row r="390" spans="25:29" x14ac:dyDescent="0.25">
      <c r="Y390" t="s">
        <v>1599</v>
      </c>
      <c r="Z390">
        <v>646</v>
      </c>
      <c r="AA390" t="s">
        <v>1600</v>
      </c>
      <c r="AB390" t="s">
        <v>1602</v>
      </c>
      <c r="AC390">
        <v>67612462</v>
      </c>
    </row>
    <row r="391" spans="25:29" x14ac:dyDescent="0.25">
      <c r="Y391" t="s">
        <v>1603</v>
      </c>
      <c r="Z391">
        <v>646</v>
      </c>
      <c r="AA391" t="s">
        <v>1604</v>
      </c>
      <c r="AB391" t="s">
        <v>1605</v>
      </c>
      <c r="AC391">
        <v>4206</v>
      </c>
    </row>
    <row r="392" spans="25:29" x14ac:dyDescent="0.25">
      <c r="Y392" t="s">
        <v>1606</v>
      </c>
      <c r="Z392">
        <v>646</v>
      </c>
      <c r="AA392" t="s">
        <v>1607</v>
      </c>
      <c r="AB392" t="s">
        <v>1608</v>
      </c>
      <c r="AC392">
        <v>81174336</v>
      </c>
    </row>
    <row r="393" spans="25:29" x14ac:dyDescent="0.25">
      <c r="Y393" t="s">
        <v>1606</v>
      </c>
      <c r="Z393">
        <v>646</v>
      </c>
      <c r="AA393" t="s">
        <v>1607</v>
      </c>
      <c r="AB393" t="s">
        <v>1609</v>
      </c>
      <c r="AC393">
        <v>5174</v>
      </c>
    </row>
    <row r="394" spans="25:29" x14ac:dyDescent="0.25">
      <c r="Y394" t="s">
        <v>1610</v>
      </c>
      <c r="Z394">
        <v>646</v>
      </c>
      <c r="AA394" t="s">
        <v>1611</v>
      </c>
      <c r="AB394" t="s">
        <v>1612</v>
      </c>
      <c r="AC394">
        <v>10087144</v>
      </c>
    </row>
    <row r="395" spans="25:29" x14ac:dyDescent="0.25">
      <c r="Y395" t="s">
        <v>1610</v>
      </c>
      <c r="Z395">
        <v>646</v>
      </c>
      <c r="AA395" t="s">
        <v>1611</v>
      </c>
      <c r="AB395" t="s">
        <v>1613</v>
      </c>
      <c r="AC395">
        <v>183256448</v>
      </c>
    </row>
    <row r="396" spans="25:29" x14ac:dyDescent="0.25">
      <c r="Y396" t="s">
        <v>1614</v>
      </c>
      <c r="Z396">
        <v>646</v>
      </c>
      <c r="AA396" t="s">
        <v>1615</v>
      </c>
      <c r="AB396" t="s">
        <v>1616</v>
      </c>
      <c r="AC396">
        <v>412240</v>
      </c>
    </row>
    <row r="397" spans="25:29" x14ac:dyDescent="0.25">
      <c r="Y397" t="s">
        <v>1614</v>
      </c>
      <c r="Z397">
        <v>646</v>
      </c>
      <c r="AA397" t="s">
        <v>1615</v>
      </c>
      <c r="AB397" t="s">
        <v>1617</v>
      </c>
      <c r="AC397">
        <v>82783746</v>
      </c>
    </row>
    <row r="398" spans="25:29" x14ac:dyDescent="0.25">
      <c r="Y398" t="s">
        <v>1618</v>
      </c>
      <c r="Z398">
        <v>646</v>
      </c>
      <c r="AA398" t="s">
        <v>1619</v>
      </c>
      <c r="AB398" t="s">
        <v>1620</v>
      </c>
      <c r="AC398">
        <v>161677</v>
      </c>
    </row>
    <row r="399" spans="25:29" x14ac:dyDescent="0.25">
      <c r="Y399" t="s">
        <v>1618</v>
      </c>
      <c r="Z399">
        <v>646</v>
      </c>
      <c r="AA399" t="s">
        <v>1619</v>
      </c>
      <c r="AB399" t="s">
        <v>1621</v>
      </c>
      <c r="AC399">
        <v>9372375</v>
      </c>
    </row>
    <row r="400" spans="25:29" x14ac:dyDescent="0.25">
      <c r="Y400" t="s">
        <v>1622</v>
      </c>
      <c r="Z400">
        <v>646</v>
      </c>
      <c r="AA400" t="s">
        <v>1623</v>
      </c>
      <c r="AB400" t="s">
        <v>1624</v>
      </c>
      <c r="AC400">
        <v>3299307</v>
      </c>
    </row>
    <row r="401" spans="25:29" x14ac:dyDescent="0.25">
      <c r="Y401" t="s">
        <v>1622</v>
      </c>
      <c r="Z401">
        <v>646</v>
      </c>
      <c r="AA401" t="s">
        <v>1623</v>
      </c>
      <c r="AB401" t="s">
        <v>1625</v>
      </c>
      <c r="AC401">
        <v>110323124</v>
      </c>
    </row>
    <row r="402" spans="25:29" x14ac:dyDescent="0.25">
      <c r="Y402" t="s">
        <v>1626</v>
      </c>
      <c r="Z402">
        <v>646</v>
      </c>
      <c r="AA402" t="s">
        <v>1627</v>
      </c>
      <c r="AB402" t="s">
        <v>1628</v>
      </c>
      <c r="AC402">
        <v>71177</v>
      </c>
    </row>
    <row r="403" spans="25:29" x14ac:dyDescent="0.25">
      <c r="Y403" t="s">
        <v>1626</v>
      </c>
      <c r="Z403">
        <v>646</v>
      </c>
      <c r="AA403" t="s">
        <v>1627</v>
      </c>
      <c r="AB403" t="s">
        <v>1629</v>
      </c>
      <c r="AC403">
        <v>5312575</v>
      </c>
    </row>
    <row r="404" spans="25:29" x14ac:dyDescent="0.25">
      <c r="Y404" t="s">
        <v>1630</v>
      </c>
      <c r="Z404">
        <v>646</v>
      </c>
      <c r="AA404" t="s">
        <v>1631</v>
      </c>
      <c r="AB404" t="s">
        <v>1632</v>
      </c>
      <c r="AC404">
        <v>346623</v>
      </c>
    </row>
    <row r="405" spans="25:29" x14ac:dyDescent="0.25">
      <c r="Y405" t="s">
        <v>1633</v>
      </c>
      <c r="Z405">
        <v>646</v>
      </c>
      <c r="AA405" t="s">
        <v>1634</v>
      </c>
      <c r="AB405" t="s">
        <v>1635</v>
      </c>
      <c r="AC405">
        <v>443674</v>
      </c>
    </row>
    <row r="406" spans="25:29" x14ac:dyDescent="0.25">
      <c r="Y406" t="s">
        <v>1633</v>
      </c>
      <c r="Z406">
        <v>646</v>
      </c>
      <c r="AA406" t="s">
        <v>1634</v>
      </c>
      <c r="AB406" t="s">
        <v>1636</v>
      </c>
      <c r="AC406">
        <v>168404255</v>
      </c>
    </row>
    <row r="407" spans="25:29" x14ac:dyDescent="0.25">
      <c r="Y407" t="s">
        <v>1637</v>
      </c>
      <c r="Z407">
        <v>646</v>
      </c>
      <c r="AA407" t="s">
        <v>1638</v>
      </c>
      <c r="AB407" t="s">
        <v>1639</v>
      </c>
      <c r="AC407">
        <v>6775360</v>
      </c>
    </row>
    <row r="408" spans="25:29" x14ac:dyDescent="0.25">
      <c r="Y408" t="s">
        <v>1637</v>
      </c>
      <c r="Z408">
        <v>646</v>
      </c>
      <c r="AA408" t="s">
        <v>1638</v>
      </c>
      <c r="AB408" t="s">
        <v>1640</v>
      </c>
      <c r="AC408">
        <v>136148595</v>
      </c>
    </row>
    <row r="409" spans="25:29" x14ac:dyDescent="0.25">
      <c r="Y409" t="s">
        <v>1641</v>
      </c>
      <c r="Z409">
        <v>646</v>
      </c>
      <c r="AA409" t="s">
        <v>1642</v>
      </c>
      <c r="AB409" t="s">
        <v>1643</v>
      </c>
      <c r="AC409">
        <v>21247</v>
      </c>
    </row>
    <row r="410" spans="25:29" x14ac:dyDescent="0.25">
      <c r="Y410" t="s">
        <v>1641</v>
      </c>
      <c r="Z410">
        <v>646</v>
      </c>
      <c r="AA410" t="s">
        <v>1642</v>
      </c>
      <c r="AB410" t="s">
        <v>1644</v>
      </c>
      <c r="AC410">
        <v>237744032</v>
      </c>
    </row>
    <row r="411" spans="25:29" x14ac:dyDescent="0.25">
      <c r="Y411" t="s">
        <v>1645</v>
      </c>
      <c r="Z411">
        <v>646</v>
      </c>
      <c r="AA411" t="s">
        <v>1646</v>
      </c>
      <c r="AB411" t="s">
        <v>1647</v>
      </c>
      <c r="AC411">
        <v>2232230</v>
      </c>
    </row>
    <row r="412" spans="25:29" x14ac:dyDescent="0.25">
      <c r="Y412" t="s">
        <v>1645</v>
      </c>
      <c r="Z412">
        <v>646</v>
      </c>
      <c r="AA412" t="s">
        <v>1646</v>
      </c>
      <c r="AB412" t="s">
        <v>1648</v>
      </c>
      <c r="AC412">
        <v>189837973</v>
      </c>
    </row>
    <row r="413" spans="25:29" x14ac:dyDescent="0.25">
      <c r="Y413" t="s">
        <v>1649</v>
      </c>
      <c r="Z413">
        <v>646</v>
      </c>
      <c r="AA413" t="s">
        <v>1650</v>
      </c>
      <c r="AB413" t="s">
        <v>1651</v>
      </c>
      <c r="AC413">
        <v>1387615</v>
      </c>
    </row>
    <row r="414" spans="25:29" x14ac:dyDescent="0.25">
      <c r="Y414" t="s">
        <v>1649</v>
      </c>
      <c r="Z414">
        <v>646</v>
      </c>
      <c r="AA414" t="s">
        <v>1650</v>
      </c>
      <c r="AB414" t="s">
        <v>1652</v>
      </c>
      <c r="AC414">
        <v>35568517</v>
      </c>
    </row>
    <row r="415" spans="25:29" x14ac:dyDescent="0.25">
      <c r="Y415" t="s">
        <v>1653</v>
      </c>
      <c r="Z415">
        <v>646</v>
      </c>
      <c r="AA415" t="s">
        <v>1654</v>
      </c>
      <c r="AB415" t="s">
        <v>1655</v>
      </c>
      <c r="AC415">
        <v>102063640</v>
      </c>
    </row>
    <row r="416" spans="25:29" x14ac:dyDescent="0.25">
      <c r="Y416" t="s">
        <v>1656</v>
      </c>
      <c r="Z416">
        <v>646</v>
      </c>
      <c r="AA416" t="s">
        <v>1657</v>
      </c>
      <c r="AB416" t="s">
        <v>1658</v>
      </c>
      <c r="AC416">
        <v>102594502</v>
      </c>
    </row>
    <row r="417" spans="25:29" x14ac:dyDescent="0.25">
      <c r="Y417" t="s">
        <v>1656</v>
      </c>
      <c r="Z417">
        <v>646</v>
      </c>
      <c r="AA417" t="s">
        <v>1657</v>
      </c>
      <c r="AB417" t="s">
        <v>1659</v>
      </c>
      <c r="AC417">
        <v>74472</v>
      </c>
    </row>
    <row r="418" spans="25:29" x14ac:dyDescent="0.25">
      <c r="Y418" t="s">
        <v>1660</v>
      </c>
      <c r="Z418">
        <v>646</v>
      </c>
      <c r="AA418" t="s">
        <v>1661</v>
      </c>
      <c r="AB418" t="s">
        <v>1662</v>
      </c>
      <c r="AC418">
        <v>4131972</v>
      </c>
    </row>
    <row r="419" spans="25:29" x14ac:dyDescent="0.25">
      <c r="Y419" t="s">
        <v>1660</v>
      </c>
      <c r="Z419">
        <v>646</v>
      </c>
      <c r="AA419" t="s">
        <v>1661</v>
      </c>
      <c r="AB419" t="s">
        <v>1663</v>
      </c>
      <c r="AC419">
        <v>261996829</v>
      </c>
    </row>
    <row r="420" spans="25:29" x14ac:dyDescent="0.25">
      <c r="Y420" t="s">
        <v>1664</v>
      </c>
      <c r="Z420">
        <v>646</v>
      </c>
      <c r="AA420" t="s">
        <v>1665</v>
      </c>
      <c r="AB420" t="s">
        <v>1666</v>
      </c>
      <c r="AC420">
        <v>88544</v>
      </c>
    </row>
    <row r="421" spans="25:29" x14ac:dyDescent="0.25">
      <c r="Y421" t="s">
        <v>1664</v>
      </c>
      <c r="Z421">
        <v>646</v>
      </c>
      <c r="AA421" t="s">
        <v>1665</v>
      </c>
      <c r="AB421" t="s">
        <v>1667</v>
      </c>
      <c r="AC421">
        <v>55003258</v>
      </c>
    </row>
    <row r="422" spans="25:29" x14ac:dyDescent="0.25">
      <c r="Y422" t="s">
        <v>1668</v>
      </c>
      <c r="Z422">
        <v>646</v>
      </c>
      <c r="AA422" t="s">
        <v>1669</v>
      </c>
      <c r="AB422" t="s">
        <v>1670</v>
      </c>
      <c r="AC422">
        <v>35926</v>
      </c>
    </row>
    <row r="423" spans="25:29" x14ac:dyDescent="0.25">
      <c r="Y423" t="s">
        <v>1668</v>
      </c>
      <c r="Z423">
        <v>646</v>
      </c>
      <c r="AA423" t="s">
        <v>1669</v>
      </c>
      <c r="AB423" t="s">
        <v>1671</v>
      </c>
      <c r="AC423">
        <v>103610118</v>
      </c>
    </row>
    <row r="424" spans="25:29" x14ac:dyDescent="0.25">
      <c r="Y424" t="s">
        <v>1672</v>
      </c>
      <c r="Z424">
        <v>646</v>
      </c>
      <c r="AA424" t="s">
        <v>1673</v>
      </c>
      <c r="AB424" t="s">
        <v>1674</v>
      </c>
      <c r="AC424">
        <v>152839170</v>
      </c>
    </row>
    <row r="425" spans="25:29" x14ac:dyDescent="0.25">
      <c r="Y425" t="s">
        <v>1675</v>
      </c>
      <c r="Z425">
        <v>646</v>
      </c>
      <c r="AA425" t="s">
        <v>1676</v>
      </c>
      <c r="AB425" t="s">
        <v>1677</v>
      </c>
      <c r="AC425">
        <v>3863969</v>
      </c>
    </row>
    <row r="426" spans="25:29" x14ac:dyDescent="0.25">
      <c r="Y426" t="s">
        <v>1675</v>
      </c>
      <c r="Z426">
        <v>646</v>
      </c>
      <c r="AA426" t="s">
        <v>1676</v>
      </c>
      <c r="AB426" t="s">
        <v>1678</v>
      </c>
      <c r="AC426">
        <v>19854713</v>
      </c>
    </row>
    <row r="427" spans="25:29" x14ac:dyDescent="0.25">
      <c r="Y427" t="s">
        <v>1679</v>
      </c>
      <c r="Z427">
        <v>646</v>
      </c>
      <c r="AA427" t="s">
        <v>1680</v>
      </c>
      <c r="AB427" t="s">
        <v>1681</v>
      </c>
      <c r="AC427">
        <v>2985800</v>
      </c>
    </row>
    <row r="428" spans="25:29" x14ac:dyDescent="0.25">
      <c r="Y428" t="s">
        <v>1679</v>
      </c>
      <c r="Z428">
        <v>646</v>
      </c>
      <c r="AA428" t="s">
        <v>1680</v>
      </c>
      <c r="AB428" t="s">
        <v>1682</v>
      </c>
      <c r="AC428">
        <v>111076509</v>
      </c>
    </row>
    <row r="429" spans="25:29" x14ac:dyDescent="0.25">
      <c r="Y429" t="s">
        <v>1683</v>
      </c>
      <c r="Z429">
        <v>646</v>
      </c>
      <c r="AA429" t="s">
        <v>1684</v>
      </c>
      <c r="AB429" t="s">
        <v>1685</v>
      </c>
      <c r="AC429">
        <v>292330</v>
      </c>
    </row>
    <row r="430" spans="25:29" x14ac:dyDescent="0.25">
      <c r="Y430" t="s">
        <v>1683</v>
      </c>
      <c r="Z430">
        <v>646</v>
      </c>
      <c r="AA430" t="s">
        <v>1684</v>
      </c>
      <c r="AB430" t="s">
        <v>1686</v>
      </c>
      <c r="AC430">
        <v>81647736</v>
      </c>
    </row>
    <row r="431" spans="25:29" x14ac:dyDescent="0.25">
      <c r="Y431" t="s">
        <v>1687</v>
      </c>
      <c r="Z431">
        <v>646</v>
      </c>
      <c r="AA431" t="s">
        <v>1688</v>
      </c>
      <c r="AB431" t="s">
        <v>1689</v>
      </c>
      <c r="AC431">
        <v>53704</v>
      </c>
    </row>
    <row r="432" spans="25:29" x14ac:dyDescent="0.25">
      <c r="Y432" t="s">
        <v>1690</v>
      </c>
      <c r="Z432">
        <v>646</v>
      </c>
      <c r="AA432" t="s">
        <v>1691</v>
      </c>
      <c r="AB432" t="s">
        <v>1692</v>
      </c>
      <c r="AC432">
        <v>1810561</v>
      </c>
    </row>
    <row r="433" spans="25:29" x14ac:dyDescent="0.25">
      <c r="Y433" t="s">
        <v>1690</v>
      </c>
      <c r="Z433">
        <v>646</v>
      </c>
      <c r="AA433" t="s">
        <v>1691</v>
      </c>
      <c r="AB433" t="s">
        <v>1693</v>
      </c>
      <c r="AC433">
        <v>61837421</v>
      </c>
    </row>
    <row r="434" spans="25:29" x14ac:dyDescent="0.25">
      <c r="Y434" t="s">
        <v>1694</v>
      </c>
      <c r="Z434">
        <v>646</v>
      </c>
      <c r="AA434" t="s">
        <v>1695</v>
      </c>
      <c r="AB434" t="s">
        <v>1696</v>
      </c>
      <c r="AC434">
        <v>228824</v>
      </c>
    </row>
    <row r="435" spans="25:29" x14ac:dyDescent="0.25">
      <c r="Y435" t="s">
        <v>1697</v>
      </c>
      <c r="Z435">
        <v>646</v>
      </c>
      <c r="AA435" t="s">
        <v>1698</v>
      </c>
      <c r="AB435" t="s">
        <v>1699</v>
      </c>
      <c r="AC435">
        <v>7568</v>
      </c>
    </row>
    <row r="436" spans="25:29" x14ac:dyDescent="0.25">
      <c r="Y436" t="s">
        <v>1697</v>
      </c>
      <c r="Z436">
        <v>646</v>
      </c>
      <c r="AA436" t="s">
        <v>1698</v>
      </c>
      <c r="AB436" t="s">
        <v>1700</v>
      </c>
      <c r="AC436">
        <v>70288180</v>
      </c>
    </row>
    <row r="437" spans="25:29" x14ac:dyDescent="0.25">
      <c r="Y437" t="s">
        <v>1701</v>
      </c>
      <c r="Z437">
        <v>646</v>
      </c>
      <c r="AA437" t="s">
        <v>1702</v>
      </c>
      <c r="AB437" t="s">
        <v>1703</v>
      </c>
      <c r="AC437">
        <v>5875</v>
      </c>
    </row>
    <row r="438" spans="25:29" x14ac:dyDescent="0.25">
      <c r="Y438" t="s">
        <v>1701</v>
      </c>
      <c r="Z438">
        <v>646</v>
      </c>
      <c r="AA438" t="s">
        <v>1702</v>
      </c>
      <c r="AB438" t="s">
        <v>1704</v>
      </c>
      <c r="AC438">
        <v>60799352</v>
      </c>
    </row>
    <row r="439" spans="25:29" x14ac:dyDescent="0.25">
      <c r="Y439" t="s">
        <v>1705</v>
      </c>
      <c r="Z439">
        <v>646</v>
      </c>
      <c r="AA439" t="s">
        <v>1706</v>
      </c>
      <c r="AB439" t="s">
        <v>1707</v>
      </c>
      <c r="AC439">
        <v>1013066</v>
      </c>
    </row>
    <row r="440" spans="25:29" x14ac:dyDescent="0.25">
      <c r="Y440" t="s">
        <v>1705</v>
      </c>
      <c r="Z440">
        <v>646</v>
      </c>
      <c r="AA440" t="s">
        <v>1706</v>
      </c>
      <c r="AB440" t="s">
        <v>1708</v>
      </c>
      <c r="AC440">
        <v>97916601</v>
      </c>
    </row>
    <row r="441" spans="25:29" x14ac:dyDescent="0.25">
      <c r="Y441" t="s">
        <v>1709</v>
      </c>
      <c r="Z441">
        <v>646</v>
      </c>
      <c r="AA441" t="s">
        <v>1710</v>
      </c>
      <c r="AB441" t="s">
        <v>1711</v>
      </c>
      <c r="AC441">
        <v>264315</v>
      </c>
    </row>
    <row r="442" spans="25:29" x14ac:dyDescent="0.25">
      <c r="Y442" t="s">
        <v>1709</v>
      </c>
      <c r="Z442">
        <v>646</v>
      </c>
      <c r="AA442" t="s">
        <v>1710</v>
      </c>
      <c r="AB442" t="s">
        <v>1712</v>
      </c>
      <c r="AC442">
        <v>207615126</v>
      </c>
    </row>
    <row r="443" spans="25:29" x14ac:dyDescent="0.25">
      <c r="Y443" t="s">
        <v>1713</v>
      </c>
      <c r="Z443">
        <v>646</v>
      </c>
      <c r="AA443" t="s">
        <v>1714</v>
      </c>
      <c r="AB443" t="s">
        <v>1715</v>
      </c>
      <c r="AC443">
        <v>3132311</v>
      </c>
    </row>
    <row r="444" spans="25:29" x14ac:dyDescent="0.25">
      <c r="Y444" t="s">
        <v>1713</v>
      </c>
      <c r="Z444">
        <v>646</v>
      </c>
      <c r="AA444" t="s">
        <v>1714</v>
      </c>
      <c r="AB444" t="s">
        <v>1716</v>
      </c>
      <c r="AC444">
        <v>53098688</v>
      </c>
    </row>
    <row r="445" spans="25:29" x14ac:dyDescent="0.25">
      <c r="Y445" t="s">
        <v>1717</v>
      </c>
      <c r="Z445">
        <v>646</v>
      </c>
      <c r="AA445" t="s">
        <v>1718</v>
      </c>
      <c r="AB445" t="s">
        <v>1719</v>
      </c>
      <c r="AC445">
        <v>519871</v>
      </c>
    </row>
    <row r="446" spans="25:29" x14ac:dyDescent="0.25">
      <c r="Y446" t="s">
        <v>1717</v>
      </c>
      <c r="Z446">
        <v>646</v>
      </c>
      <c r="AA446" t="s">
        <v>1718</v>
      </c>
      <c r="AB446" t="s">
        <v>1720</v>
      </c>
      <c r="AC446">
        <v>48885266</v>
      </c>
    </row>
    <row r="447" spans="25:29" x14ac:dyDescent="0.25">
      <c r="Y447" t="s">
        <v>1721</v>
      </c>
      <c r="Z447">
        <v>646</v>
      </c>
      <c r="AA447" t="s">
        <v>1722</v>
      </c>
      <c r="AB447" t="s">
        <v>1723</v>
      </c>
      <c r="AC447">
        <v>43563575</v>
      </c>
    </row>
    <row r="448" spans="25:29" x14ac:dyDescent="0.25">
      <c r="Y448" t="s">
        <v>1724</v>
      </c>
      <c r="Z448">
        <v>646</v>
      </c>
      <c r="AA448" t="s">
        <v>1725</v>
      </c>
      <c r="AB448" t="s">
        <v>1726</v>
      </c>
      <c r="AC448">
        <v>631061</v>
      </c>
    </row>
    <row r="449" spans="25:29" x14ac:dyDescent="0.25">
      <c r="Y449" t="s">
        <v>1724</v>
      </c>
      <c r="Z449">
        <v>646</v>
      </c>
      <c r="AA449" t="s">
        <v>1725</v>
      </c>
      <c r="AB449" t="s">
        <v>1727</v>
      </c>
      <c r="AC449">
        <v>102455149</v>
      </c>
    </row>
    <row r="450" spans="25:29" x14ac:dyDescent="0.25">
      <c r="Y450" t="s">
        <v>1728</v>
      </c>
      <c r="Z450">
        <v>646</v>
      </c>
      <c r="AA450" t="s">
        <v>1729</v>
      </c>
      <c r="AB450" t="s">
        <v>1730</v>
      </c>
      <c r="AC450">
        <v>10219</v>
      </c>
    </row>
    <row r="451" spans="25:29" x14ac:dyDescent="0.25">
      <c r="Y451" t="s">
        <v>1728</v>
      </c>
      <c r="Z451">
        <v>646</v>
      </c>
      <c r="AA451" t="s">
        <v>1729</v>
      </c>
      <c r="AB451" t="s">
        <v>1731</v>
      </c>
      <c r="AC451">
        <v>61974322</v>
      </c>
    </row>
    <row r="452" spans="25:29" x14ac:dyDescent="0.25">
      <c r="Y452" t="s">
        <v>1732</v>
      </c>
      <c r="Z452">
        <v>646</v>
      </c>
      <c r="AA452" t="s">
        <v>1733</v>
      </c>
      <c r="AB452" t="s">
        <v>1734</v>
      </c>
      <c r="AC452">
        <v>422330</v>
      </c>
    </row>
    <row r="453" spans="25:29" x14ac:dyDescent="0.25">
      <c r="Y453" t="s">
        <v>1732</v>
      </c>
      <c r="Z453">
        <v>646</v>
      </c>
      <c r="AA453" t="s">
        <v>1733</v>
      </c>
      <c r="AB453" t="s">
        <v>1735</v>
      </c>
      <c r="AC453">
        <v>121418709</v>
      </c>
    </row>
    <row r="454" spans="25:29" x14ac:dyDescent="0.25">
      <c r="Y454" t="s">
        <v>1736</v>
      </c>
      <c r="Z454">
        <v>646</v>
      </c>
      <c r="AA454" t="s">
        <v>1737</v>
      </c>
      <c r="AB454" t="s">
        <v>1738</v>
      </c>
      <c r="AC454">
        <v>262669</v>
      </c>
    </row>
    <row r="455" spans="25:29" x14ac:dyDescent="0.25">
      <c r="Y455" t="s">
        <v>1736</v>
      </c>
      <c r="Z455">
        <v>646</v>
      </c>
      <c r="AA455" t="s">
        <v>1737</v>
      </c>
      <c r="AB455" t="s">
        <v>1739</v>
      </c>
      <c r="AC455">
        <v>111547342</v>
      </c>
    </row>
    <row r="456" spans="25:29" x14ac:dyDescent="0.25">
      <c r="Y456" t="s">
        <v>1740</v>
      </c>
      <c r="Z456">
        <v>646</v>
      </c>
      <c r="AA456" t="s">
        <v>1741</v>
      </c>
      <c r="AB456" t="s">
        <v>1742</v>
      </c>
      <c r="AC456">
        <v>898618</v>
      </c>
    </row>
    <row r="457" spans="25:29" x14ac:dyDescent="0.25">
      <c r="Y457" t="s">
        <v>1740</v>
      </c>
      <c r="Z457">
        <v>646</v>
      </c>
      <c r="AA457" t="s">
        <v>1741</v>
      </c>
      <c r="AB457" t="s">
        <v>1743</v>
      </c>
      <c r="AC457">
        <v>53715089</v>
      </c>
    </row>
    <row r="458" spans="25:29" x14ac:dyDescent="0.25">
      <c r="Y458" t="s">
        <v>1744</v>
      </c>
      <c r="Z458">
        <v>646</v>
      </c>
      <c r="AA458" t="s">
        <v>1745</v>
      </c>
      <c r="AB458" t="s">
        <v>1746</v>
      </c>
      <c r="AC458">
        <v>561805</v>
      </c>
    </row>
    <row r="459" spans="25:29" x14ac:dyDescent="0.25">
      <c r="Y459" t="s">
        <v>1744</v>
      </c>
      <c r="Z459">
        <v>646</v>
      </c>
      <c r="AA459" t="s">
        <v>1745</v>
      </c>
      <c r="AB459" t="s">
        <v>1747</v>
      </c>
      <c r="AC459">
        <v>43651427</v>
      </c>
    </row>
    <row r="460" spans="25:29" x14ac:dyDescent="0.25">
      <c r="Y460" t="s">
        <v>1748</v>
      </c>
      <c r="Z460">
        <v>646</v>
      </c>
      <c r="AA460" t="s">
        <v>1749</v>
      </c>
      <c r="AB460" t="s">
        <v>1750</v>
      </c>
      <c r="AC460">
        <v>80343</v>
      </c>
    </row>
    <row r="461" spans="25:29" x14ac:dyDescent="0.25">
      <c r="Y461" t="s">
        <v>1751</v>
      </c>
      <c r="Z461">
        <v>646</v>
      </c>
      <c r="AA461" t="s">
        <v>1752</v>
      </c>
      <c r="AB461" t="s">
        <v>1753</v>
      </c>
      <c r="AC461">
        <v>65391</v>
      </c>
    </row>
    <row r="462" spans="25:29" x14ac:dyDescent="0.25">
      <c r="Y462" t="s">
        <v>1751</v>
      </c>
      <c r="Z462">
        <v>646</v>
      </c>
      <c r="AA462" t="s">
        <v>1752</v>
      </c>
      <c r="AB462" t="s">
        <v>1754</v>
      </c>
      <c r="AC462">
        <v>42742756</v>
      </c>
    </row>
    <row r="463" spans="25:29" x14ac:dyDescent="0.25">
      <c r="Y463" t="s">
        <v>1755</v>
      </c>
      <c r="Z463">
        <v>646</v>
      </c>
      <c r="AA463" t="s">
        <v>1756</v>
      </c>
      <c r="AB463" t="s">
        <v>1757</v>
      </c>
      <c r="AC463">
        <v>20392</v>
      </c>
    </row>
    <row r="464" spans="25:29" x14ac:dyDescent="0.25">
      <c r="Y464" t="s">
        <v>1755</v>
      </c>
      <c r="Z464">
        <v>646</v>
      </c>
      <c r="AA464" t="s">
        <v>1756</v>
      </c>
      <c r="AB464" t="s">
        <v>1758</v>
      </c>
      <c r="AC464">
        <v>387190</v>
      </c>
    </row>
    <row r="465" spans="25:29" x14ac:dyDescent="0.25">
      <c r="Y465" t="s">
        <v>1759</v>
      </c>
      <c r="Z465">
        <v>646</v>
      </c>
      <c r="AA465" t="s">
        <v>1760</v>
      </c>
      <c r="AB465" t="s">
        <v>1761</v>
      </c>
      <c r="AC465">
        <v>75833</v>
      </c>
    </row>
    <row r="466" spans="25:29" x14ac:dyDescent="0.25">
      <c r="Y466" t="s">
        <v>1759</v>
      </c>
      <c r="Z466">
        <v>646</v>
      </c>
      <c r="AA466" t="s">
        <v>1760</v>
      </c>
      <c r="AB466" t="s">
        <v>1762</v>
      </c>
      <c r="AC466">
        <v>78855510</v>
      </c>
    </row>
    <row r="467" spans="25:29" x14ac:dyDescent="0.25">
      <c r="Y467" t="s">
        <v>1763</v>
      </c>
      <c r="Z467">
        <v>646</v>
      </c>
      <c r="AA467" t="s">
        <v>1764</v>
      </c>
      <c r="AB467" t="s">
        <v>1765</v>
      </c>
      <c r="AC467">
        <v>98223</v>
      </c>
    </row>
    <row r="468" spans="25:29" x14ac:dyDescent="0.25">
      <c r="Y468" t="s">
        <v>1763</v>
      </c>
      <c r="Z468">
        <v>646</v>
      </c>
      <c r="AA468" t="s">
        <v>1764</v>
      </c>
      <c r="AB468" t="s">
        <v>1766</v>
      </c>
      <c r="AC468">
        <v>256083865</v>
      </c>
    </row>
    <row r="469" spans="25:29" x14ac:dyDescent="0.25">
      <c r="Y469" t="s">
        <v>1767</v>
      </c>
      <c r="Z469">
        <v>646</v>
      </c>
      <c r="AA469" t="s">
        <v>1768</v>
      </c>
      <c r="AB469" t="s">
        <v>1769</v>
      </c>
      <c r="AC469">
        <v>558630</v>
      </c>
    </row>
    <row r="470" spans="25:29" x14ac:dyDescent="0.25">
      <c r="Y470" t="s">
        <v>1767</v>
      </c>
      <c r="Z470">
        <v>646</v>
      </c>
      <c r="AA470" t="s">
        <v>1768</v>
      </c>
      <c r="AB470" t="s">
        <v>1770</v>
      </c>
      <c r="AC470">
        <v>11101</v>
      </c>
    </row>
    <row r="471" spans="25:29" x14ac:dyDescent="0.25">
      <c r="Y471" t="s">
        <v>1771</v>
      </c>
      <c r="Z471">
        <v>646</v>
      </c>
      <c r="AA471" t="s">
        <v>1772</v>
      </c>
      <c r="AB471" t="s">
        <v>1773</v>
      </c>
      <c r="AC471">
        <v>933423</v>
      </c>
    </row>
    <row r="472" spans="25:29" x14ac:dyDescent="0.25">
      <c r="Y472" t="s">
        <v>1771</v>
      </c>
      <c r="Z472">
        <v>646</v>
      </c>
      <c r="AA472" t="s">
        <v>1772</v>
      </c>
      <c r="AB472" t="s">
        <v>1774</v>
      </c>
      <c r="AC472">
        <v>48038550</v>
      </c>
    </row>
    <row r="473" spans="25:29" x14ac:dyDescent="0.25">
      <c r="Y473" t="s">
        <v>1775</v>
      </c>
      <c r="Z473">
        <v>646</v>
      </c>
      <c r="AA473" t="s">
        <v>1776</v>
      </c>
      <c r="AB473" t="s">
        <v>1777</v>
      </c>
      <c r="AC473">
        <v>101821110</v>
      </c>
    </row>
    <row r="474" spans="25:29" x14ac:dyDescent="0.25">
      <c r="Y474" t="s">
        <v>1778</v>
      </c>
      <c r="Z474">
        <v>646</v>
      </c>
      <c r="AA474" t="s">
        <v>1779</v>
      </c>
      <c r="AB474" t="s">
        <v>1780</v>
      </c>
      <c r="AC474">
        <v>7878725</v>
      </c>
    </row>
    <row r="475" spans="25:29" x14ac:dyDescent="0.25">
      <c r="Y475" t="s">
        <v>1781</v>
      </c>
      <c r="Z475">
        <v>646</v>
      </c>
      <c r="AA475" t="s">
        <v>1782</v>
      </c>
      <c r="AB475" t="s">
        <v>1783</v>
      </c>
      <c r="AC475">
        <v>64799</v>
      </c>
    </row>
    <row r="476" spans="25:29" x14ac:dyDescent="0.25">
      <c r="Y476" t="s">
        <v>1781</v>
      </c>
      <c r="Z476">
        <v>646</v>
      </c>
      <c r="AA476" t="s">
        <v>1782</v>
      </c>
      <c r="AB476" t="s">
        <v>1784</v>
      </c>
      <c r="AC476">
        <v>45214858</v>
      </c>
    </row>
    <row r="477" spans="25:29" x14ac:dyDescent="0.25">
      <c r="Y477" t="s">
        <v>1785</v>
      </c>
      <c r="Z477">
        <v>646</v>
      </c>
      <c r="AA477" t="s">
        <v>1786</v>
      </c>
      <c r="AB477" t="s">
        <v>1787</v>
      </c>
      <c r="AC477">
        <v>129682</v>
      </c>
    </row>
    <row r="478" spans="25:29" x14ac:dyDescent="0.25">
      <c r="Y478" t="s">
        <v>1785</v>
      </c>
      <c r="Z478">
        <v>646</v>
      </c>
      <c r="AA478" t="s">
        <v>1786</v>
      </c>
      <c r="AB478" t="s">
        <v>1788</v>
      </c>
      <c r="AC478">
        <v>548142874</v>
      </c>
    </row>
    <row r="479" spans="25:29" x14ac:dyDescent="0.25">
      <c r="Y479" t="s">
        <v>1789</v>
      </c>
      <c r="Z479">
        <v>646</v>
      </c>
      <c r="AA479" t="s">
        <v>1790</v>
      </c>
      <c r="AB479" t="s">
        <v>1791</v>
      </c>
      <c r="AC479">
        <v>25038</v>
      </c>
    </row>
    <row r="480" spans="25:29" x14ac:dyDescent="0.25">
      <c r="Y480" t="s">
        <v>1789</v>
      </c>
      <c r="Z480">
        <v>646</v>
      </c>
      <c r="AA480" t="s">
        <v>1790</v>
      </c>
      <c r="AB480" t="s">
        <v>1792</v>
      </c>
      <c r="AC480">
        <v>251614295</v>
      </c>
    </row>
    <row r="481" spans="25:29" x14ac:dyDescent="0.25">
      <c r="Y481" t="s">
        <v>1793</v>
      </c>
      <c r="Z481">
        <v>646</v>
      </c>
      <c r="AA481" t="s">
        <v>1794</v>
      </c>
      <c r="AB481" t="s">
        <v>1795</v>
      </c>
      <c r="AC481">
        <v>13344894</v>
      </c>
    </row>
    <row r="482" spans="25:29" x14ac:dyDescent="0.25">
      <c r="Y482" t="s">
        <v>1793</v>
      </c>
      <c r="Z482">
        <v>646</v>
      </c>
      <c r="AA482" t="s">
        <v>1794</v>
      </c>
      <c r="AB482" t="s">
        <v>1796</v>
      </c>
      <c r="AC482">
        <v>85067803</v>
      </c>
    </row>
    <row r="483" spans="25:29" x14ac:dyDescent="0.25">
      <c r="Y483" t="s">
        <v>1797</v>
      </c>
      <c r="Z483">
        <v>646</v>
      </c>
      <c r="AA483" t="s">
        <v>1798</v>
      </c>
      <c r="AB483" t="s">
        <v>1799</v>
      </c>
      <c r="AC483">
        <v>8933</v>
      </c>
    </row>
    <row r="484" spans="25:29" x14ac:dyDescent="0.25">
      <c r="Y484" t="s">
        <v>1800</v>
      </c>
      <c r="Z484">
        <v>646</v>
      </c>
      <c r="AA484" t="s">
        <v>1801</v>
      </c>
      <c r="AB484" t="s">
        <v>1802</v>
      </c>
      <c r="AC484">
        <v>1063483</v>
      </c>
    </row>
    <row r="485" spans="25:29" x14ac:dyDescent="0.25">
      <c r="Y485" t="s">
        <v>1800</v>
      </c>
      <c r="Z485">
        <v>646</v>
      </c>
      <c r="AA485" t="s">
        <v>1801</v>
      </c>
      <c r="AB485" t="s">
        <v>1803</v>
      </c>
      <c r="AC485">
        <v>1473770</v>
      </c>
    </row>
    <row r="486" spans="25:29" x14ac:dyDescent="0.25">
      <c r="Y486" t="s">
        <v>1804</v>
      </c>
      <c r="Z486">
        <v>646</v>
      </c>
      <c r="AA486" t="s">
        <v>1805</v>
      </c>
      <c r="AB486" t="s">
        <v>1806</v>
      </c>
      <c r="AC486">
        <v>43525</v>
      </c>
    </row>
    <row r="487" spans="25:29" x14ac:dyDescent="0.25">
      <c r="Y487" t="s">
        <v>1804</v>
      </c>
      <c r="Z487">
        <v>646</v>
      </c>
      <c r="AA487" t="s">
        <v>1805</v>
      </c>
      <c r="AB487" t="s">
        <v>1807</v>
      </c>
      <c r="AC487">
        <v>46749308</v>
      </c>
    </row>
    <row r="488" spans="25:29" x14ac:dyDescent="0.25">
      <c r="Y488" t="s">
        <v>1808</v>
      </c>
      <c r="Z488">
        <v>646</v>
      </c>
      <c r="AA488" t="s">
        <v>1809</v>
      </c>
      <c r="AB488" t="s">
        <v>1810</v>
      </c>
      <c r="AC488">
        <v>4395</v>
      </c>
    </row>
    <row r="489" spans="25:29" x14ac:dyDescent="0.25">
      <c r="Y489" t="s">
        <v>1808</v>
      </c>
      <c r="Z489">
        <v>646</v>
      </c>
      <c r="AA489" t="s">
        <v>1809</v>
      </c>
      <c r="AB489" t="s">
        <v>1811</v>
      </c>
      <c r="AC489">
        <v>72285727</v>
      </c>
    </row>
    <row r="490" spans="25:29" x14ac:dyDescent="0.25">
      <c r="Y490" t="s">
        <v>1812</v>
      </c>
      <c r="Z490">
        <v>646</v>
      </c>
      <c r="AA490" t="s">
        <v>1813</v>
      </c>
      <c r="AB490" t="s">
        <v>1814</v>
      </c>
      <c r="AC490">
        <v>127759</v>
      </c>
    </row>
    <row r="491" spans="25:29" x14ac:dyDescent="0.25">
      <c r="Y491" t="s">
        <v>1812</v>
      </c>
      <c r="Z491">
        <v>646</v>
      </c>
      <c r="AA491" t="s">
        <v>1813</v>
      </c>
      <c r="AB491" t="s">
        <v>1815</v>
      </c>
      <c r="AC491">
        <v>64284584</v>
      </c>
    </row>
    <row r="492" spans="25:29" x14ac:dyDescent="0.25">
      <c r="Y492" t="s">
        <v>1816</v>
      </c>
      <c r="Z492">
        <v>646</v>
      </c>
      <c r="AA492" t="s">
        <v>1817</v>
      </c>
      <c r="AB492" t="s">
        <v>1818</v>
      </c>
      <c r="AC492">
        <v>1051</v>
      </c>
    </row>
    <row r="493" spans="25:29" x14ac:dyDescent="0.25">
      <c r="Y493" t="s">
        <v>1816</v>
      </c>
      <c r="Z493">
        <v>646</v>
      </c>
      <c r="AA493" t="s">
        <v>1817</v>
      </c>
      <c r="AB493" t="s">
        <v>1819</v>
      </c>
      <c r="AC493">
        <v>102320467</v>
      </c>
    </row>
    <row r="494" spans="25:29" x14ac:dyDescent="0.25">
      <c r="Y494" t="s">
        <v>1820</v>
      </c>
      <c r="Z494">
        <v>646</v>
      </c>
      <c r="AA494" t="s">
        <v>1821</v>
      </c>
      <c r="AB494" t="s">
        <v>1822</v>
      </c>
      <c r="AC494">
        <v>151922</v>
      </c>
    </row>
    <row r="495" spans="25:29" x14ac:dyDescent="0.25">
      <c r="Y495" t="s">
        <v>1820</v>
      </c>
      <c r="Z495">
        <v>646</v>
      </c>
      <c r="AA495" t="s">
        <v>1821</v>
      </c>
      <c r="AB495" t="s">
        <v>1823</v>
      </c>
      <c r="AC495">
        <v>103409299</v>
      </c>
    </row>
    <row r="496" spans="25:29" x14ac:dyDescent="0.25">
      <c r="Y496" t="s">
        <v>1824</v>
      </c>
      <c r="Z496">
        <v>646</v>
      </c>
      <c r="AA496" t="s">
        <v>1825</v>
      </c>
      <c r="AB496" t="s">
        <v>1826</v>
      </c>
      <c r="AC496">
        <v>621469</v>
      </c>
    </row>
    <row r="497" spans="25:29" x14ac:dyDescent="0.25">
      <c r="Y497" t="s">
        <v>1824</v>
      </c>
      <c r="Z497">
        <v>646</v>
      </c>
      <c r="AA497" t="s">
        <v>1825</v>
      </c>
      <c r="AB497" t="s">
        <v>1827</v>
      </c>
      <c r="AC497">
        <v>28306064</v>
      </c>
    </row>
    <row r="498" spans="25:29" x14ac:dyDescent="0.25">
      <c r="Y498" t="s">
        <v>1828</v>
      </c>
      <c r="Z498">
        <v>646</v>
      </c>
      <c r="AA498" t="s">
        <v>1829</v>
      </c>
      <c r="AB498" t="s">
        <v>1830</v>
      </c>
      <c r="AC498">
        <v>80826126</v>
      </c>
    </row>
    <row r="499" spans="25:29" x14ac:dyDescent="0.25">
      <c r="Y499" t="s">
        <v>1831</v>
      </c>
      <c r="Z499">
        <v>646</v>
      </c>
      <c r="AA499" t="s">
        <v>1832</v>
      </c>
      <c r="AB499" t="s">
        <v>1833</v>
      </c>
      <c r="AC499">
        <v>5540040</v>
      </c>
    </row>
    <row r="500" spans="25:29" x14ac:dyDescent="0.25">
      <c r="Y500" t="s">
        <v>1834</v>
      </c>
      <c r="Z500">
        <v>646</v>
      </c>
      <c r="AA500" t="s">
        <v>1835</v>
      </c>
      <c r="AB500" t="s">
        <v>1836</v>
      </c>
      <c r="AC500">
        <v>436318</v>
      </c>
    </row>
    <row r="501" spans="25:29" x14ac:dyDescent="0.25">
      <c r="Y501" t="s">
        <v>1834</v>
      </c>
      <c r="Z501">
        <v>646</v>
      </c>
      <c r="AA501" t="s">
        <v>1835</v>
      </c>
      <c r="AB501" t="s">
        <v>1837</v>
      </c>
      <c r="AC501">
        <v>27282849</v>
      </c>
    </row>
    <row r="502" spans="25:29" x14ac:dyDescent="0.25">
      <c r="Y502" t="s">
        <v>1838</v>
      </c>
      <c r="Z502">
        <v>646</v>
      </c>
      <c r="AA502" t="s">
        <v>1839</v>
      </c>
      <c r="AB502" t="s">
        <v>1840</v>
      </c>
      <c r="AC502">
        <v>129855</v>
      </c>
    </row>
    <row r="503" spans="25:29" x14ac:dyDescent="0.25">
      <c r="Y503" t="s">
        <v>1838</v>
      </c>
      <c r="Z503">
        <v>646</v>
      </c>
      <c r="AA503" t="s">
        <v>1839</v>
      </c>
      <c r="AB503" t="s">
        <v>1841</v>
      </c>
      <c r="AC503">
        <v>126510287</v>
      </c>
    </row>
    <row r="504" spans="25:29" x14ac:dyDescent="0.25">
      <c r="Y504" t="s">
        <v>1842</v>
      </c>
      <c r="Z504">
        <v>646</v>
      </c>
      <c r="AA504" t="s">
        <v>1843</v>
      </c>
      <c r="AB504" t="s">
        <v>1844</v>
      </c>
      <c r="AC504">
        <v>45785173</v>
      </c>
    </row>
    <row r="505" spans="25:29" x14ac:dyDescent="0.25">
      <c r="Y505" t="s">
        <v>1842</v>
      </c>
      <c r="Z505">
        <v>646</v>
      </c>
      <c r="AA505" t="s">
        <v>1843</v>
      </c>
      <c r="AB505" t="s">
        <v>1845</v>
      </c>
      <c r="AC505">
        <v>10023400</v>
      </c>
    </row>
    <row r="506" spans="25:29" x14ac:dyDescent="0.25">
      <c r="Y506" t="s">
        <v>1846</v>
      </c>
      <c r="Z506">
        <v>646</v>
      </c>
      <c r="AA506" t="s">
        <v>1847</v>
      </c>
      <c r="AB506" t="s">
        <v>1848</v>
      </c>
      <c r="AC506">
        <v>471712</v>
      </c>
    </row>
    <row r="507" spans="25:29" x14ac:dyDescent="0.25">
      <c r="Y507" t="s">
        <v>1846</v>
      </c>
      <c r="Z507">
        <v>646</v>
      </c>
      <c r="AA507" t="s">
        <v>1847</v>
      </c>
      <c r="AB507" t="s">
        <v>1849</v>
      </c>
      <c r="AC507">
        <v>44193937</v>
      </c>
    </row>
    <row r="508" spans="25:29" x14ac:dyDescent="0.25">
      <c r="Y508" t="s">
        <v>1850</v>
      </c>
      <c r="Z508">
        <v>646</v>
      </c>
      <c r="AA508" t="s">
        <v>1851</v>
      </c>
      <c r="AB508" t="s">
        <v>1852</v>
      </c>
      <c r="AC508">
        <v>11600557</v>
      </c>
    </row>
    <row r="509" spans="25:29" x14ac:dyDescent="0.25">
      <c r="Y509" t="s">
        <v>1850</v>
      </c>
      <c r="Z509">
        <v>646</v>
      </c>
      <c r="AA509" t="s">
        <v>1851</v>
      </c>
      <c r="AB509" t="s">
        <v>1853</v>
      </c>
      <c r="AC509">
        <v>6158142</v>
      </c>
    </row>
    <row r="510" spans="25:29" x14ac:dyDescent="0.25">
      <c r="Y510" t="s">
        <v>1850</v>
      </c>
      <c r="Z510">
        <v>646</v>
      </c>
      <c r="AA510" t="s">
        <v>1851</v>
      </c>
      <c r="AB510" t="s">
        <v>1854</v>
      </c>
      <c r="AC510">
        <v>10000000</v>
      </c>
    </row>
    <row r="511" spans="25:29" x14ac:dyDescent="0.25">
      <c r="Y511" t="s">
        <v>1855</v>
      </c>
      <c r="Z511">
        <v>646</v>
      </c>
      <c r="AA511" t="s">
        <v>1856</v>
      </c>
      <c r="AB511" t="s">
        <v>1857</v>
      </c>
      <c r="AC511">
        <v>220249</v>
      </c>
    </row>
    <row r="512" spans="25:29" x14ac:dyDescent="0.25">
      <c r="Y512" t="s">
        <v>1855</v>
      </c>
      <c r="Z512">
        <v>646</v>
      </c>
      <c r="AA512" t="s">
        <v>1856</v>
      </c>
      <c r="AB512" t="s">
        <v>1858</v>
      </c>
      <c r="AC512">
        <v>16765575</v>
      </c>
    </row>
    <row r="513" spans="25:29" x14ac:dyDescent="0.25">
      <c r="Y513" t="s">
        <v>1859</v>
      </c>
      <c r="Z513">
        <v>646</v>
      </c>
      <c r="AA513" t="s">
        <v>1860</v>
      </c>
      <c r="AB513" t="s">
        <v>1861</v>
      </c>
      <c r="AC513">
        <v>202106106</v>
      </c>
    </row>
    <row r="514" spans="25:29" x14ac:dyDescent="0.25">
      <c r="Y514" t="s">
        <v>1862</v>
      </c>
      <c r="Z514">
        <v>646</v>
      </c>
      <c r="AA514" t="s">
        <v>1863</v>
      </c>
      <c r="AB514" t="s">
        <v>1864</v>
      </c>
      <c r="AC514">
        <v>1485355</v>
      </c>
    </row>
    <row r="515" spans="25:29" x14ac:dyDescent="0.25">
      <c r="Y515" t="s">
        <v>1862</v>
      </c>
      <c r="Z515">
        <v>646</v>
      </c>
      <c r="AA515" t="s">
        <v>1863</v>
      </c>
      <c r="AB515" t="s">
        <v>1865</v>
      </c>
      <c r="AC515">
        <v>136813928</v>
      </c>
    </row>
    <row r="516" spans="25:29" x14ac:dyDescent="0.25">
      <c r="Y516" t="s">
        <v>1866</v>
      </c>
      <c r="Z516">
        <v>646</v>
      </c>
      <c r="AA516" t="s">
        <v>1867</v>
      </c>
      <c r="AB516" t="s">
        <v>1868</v>
      </c>
      <c r="AC516">
        <v>957427</v>
      </c>
    </row>
    <row r="517" spans="25:29" x14ac:dyDescent="0.25">
      <c r="Y517" t="s">
        <v>1866</v>
      </c>
      <c r="Z517">
        <v>646</v>
      </c>
      <c r="AA517" t="s">
        <v>1867</v>
      </c>
      <c r="AB517" t="s">
        <v>1869</v>
      </c>
      <c r="AC517">
        <v>92307938</v>
      </c>
    </row>
    <row r="518" spans="25:29" x14ac:dyDescent="0.25">
      <c r="Y518" t="s">
        <v>1870</v>
      </c>
      <c r="Z518">
        <v>646</v>
      </c>
      <c r="AA518" t="s">
        <v>1871</v>
      </c>
      <c r="AB518" t="s">
        <v>1872</v>
      </c>
      <c r="AC518">
        <v>49440319</v>
      </c>
    </row>
    <row r="519" spans="25:29" x14ac:dyDescent="0.25">
      <c r="Y519" t="s">
        <v>1873</v>
      </c>
      <c r="Z519">
        <v>646</v>
      </c>
      <c r="AA519" t="s">
        <v>1874</v>
      </c>
      <c r="AB519" t="s">
        <v>1875</v>
      </c>
      <c r="AC519">
        <v>1452819</v>
      </c>
    </row>
    <row r="520" spans="25:29" x14ac:dyDescent="0.25">
      <c r="Y520" t="s">
        <v>1873</v>
      </c>
      <c r="Z520">
        <v>646</v>
      </c>
      <c r="AA520" t="s">
        <v>1874</v>
      </c>
      <c r="AB520" t="s">
        <v>1876</v>
      </c>
      <c r="AC520">
        <v>116959745</v>
      </c>
    </row>
    <row r="521" spans="25:29" x14ac:dyDescent="0.25">
      <c r="Y521" t="s">
        <v>1877</v>
      </c>
      <c r="Z521">
        <v>646</v>
      </c>
      <c r="AA521" t="s">
        <v>1878</v>
      </c>
      <c r="AB521" t="s">
        <v>1879</v>
      </c>
      <c r="AC521">
        <v>6583413</v>
      </c>
    </row>
    <row r="522" spans="25:29" x14ac:dyDescent="0.25">
      <c r="Y522" t="s">
        <v>1877</v>
      </c>
      <c r="Z522">
        <v>646</v>
      </c>
      <c r="AA522" t="s">
        <v>1878</v>
      </c>
      <c r="AB522" t="s">
        <v>1880</v>
      </c>
      <c r="AC522">
        <v>31227780</v>
      </c>
    </row>
    <row r="523" spans="25:29" x14ac:dyDescent="0.25">
      <c r="Y523" t="s">
        <v>1881</v>
      </c>
      <c r="Z523">
        <v>646</v>
      </c>
      <c r="AA523" t="s">
        <v>1882</v>
      </c>
      <c r="AB523" t="s">
        <v>1883</v>
      </c>
      <c r="AC523">
        <v>134675</v>
      </c>
    </row>
    <row r="524" spans="25:29" x14ac:dyDescent="0.25">
      <c r="Y524" t="s">
        <v>1881</v>
      </c>
      <c r="Z524">
        <v>646</v>
      </c>
      <c r="AA524" t="s">
        <v>1882</v>
      </c>
      <c r="AB524" t="s">
        <v>1884</v>
      </c>
      <c r="AC524">
        <v>119907701</v>
      </c>
    </row>
    <row r="525" spans="25:29" x14ac:dyDescent="0.25">
      <c r="Y525" t="s">
        <v>1885</v>
      </c>
      <c r="Z525">
        <v>646</v>
      </c>
      <c r="AA525" t="s">
        <v>1886</v>
      </c>
      <c r="AB525" t="s">
        <v>1887</v>
      </c>
      <c r="AC525">
        <v>34456857</v>
      </c>
    </row>
    <row r="526" spans="25:29" x14ac:dyDescent="0.25">
      <c r="Y526" t="s">
        <v>1885</v>
      </c>
      <c r="Z526">
        <v>646</v>
      </c>
      <c r="AA526" t="s">
        <v>1886</v>
      </c>
      <c r="AB526" t="s">
        <v>1888</v>
      </c>
      <c r="AC526">
        <v>33724795</v>
      </c>
    </row>
    <row r="527" spans="25:29" x14ac:dyDescent="0.25">
      <c r="Y527" t="s">
        <v>1889</v>
      </c>
      <c r="Z527">
        <v>646</v>
      </c>
      <c r="AA527" t="s">
        <v>1890</v>
      </c>
      <c r="AB527" t="s">
        <v>1891</v>
      </c>
      <c r="AC527">
        <v>3630189</v>
      </c>
    </row>
    <row r="528" spans="25:29" x14ac:dyDescent="0.25">
      <c r="Y528" t="s">
        <v>1889</v>
      </c>
      <c r="Z528">
        <v>646</v>
      </c>
      <c r="AA528" t="s">
        <v>1890</v>
      </c>
      <c r="AB528" t="s">
        <v>1892</v>
      </c>
      <c r="AC528">
        <v>264363629</v>
      </c>
    </row>
    <row r="529" spans="25:29" x14ac:dyDescent="0.25">
      <c r="Y529" t="s">
        <v>1893</v>
      </c>
      <c r="Z529">
        <v>646</v>
      </c>
      <c r="AA529" t="s">
        <v>1894</v>
      </c>
      <c r="AB529" t="s">
        <v>1895</v>
      </c>
      <c r="AC529">
        <v>393393</v>
      </c>
    </row>
    <row r="530" spans="25:29" x14ac:dyDescent="0.25">
      <c r="Y530" t="s">
        <v>1893</v>
      </c>
      <c r="Z530">
        <v>646</v>
      </c>
      <c r="AA530" t="s">
        <v>1894</v>
      </c>
      <c r="AB530" t="s">
        <v>1896</v>
      </c>
      <c r="AC530">
        <v>85677499</v>
      </c>
    </row>
    <row r="531" spans="25:29" x14ac:dyDescent="0.25">
      <c r="Y531" t="s">
        <v>1897</v>
      </c>
      <c r="Z531">
        <v>646</v>
      </c>
      <c r="AA531" t="s">
        <v>1898</v>
      </c>
      <c r="AB531" t="s">
        <v>1899</v>
      </c>
      <c r="AC531">
        <v>5000</v>
      </c>
    </row>
    <row r="532" spans="25:29" x14ac:dyDescent="0.25">
      <c r="Y532" t="s">
        <v>1900</v>
      </c>
      <c r="Z532">
        <v>646</v>
      </c>
      <c r="AA532" t="s">
        <v>1901</v>
      </c>
      <c r="AB532" t="s">
        <v>1902</v>
      </c>
      <c r="AC532">
        <v>117458</v>
      </c>
    </row>
    <row r="533" spans="25:29" x14ac:dyDescent="0.25">
      <c r="Y533" t="s">
        <v>1900</v>
      </c>
      <c r="Z533">
        <v>646</v>
      </c>
      <c r="AA533" t="s">
        <v>1901</v>
      </c>
      <c r="AB533" t="s">
        <v>1903</v>
      </c>
      <c r="AC533">
        <v>45465509</v>
      </c>
    </row>
    <row r="534" spans="25:29" x14ac:dyDescent="0.25">
      <c r="Y534" t="s">
        <v>1904</v>
      </c>
      <c r="Z534">
        <v>646</v>
      </c>
      <c r="AA534" t="s">
        <v>1905</v>
      </c>
      <c r="AB534" t="s">
        <v>1906</v>
      </c>
      <c r="AC534">
        <v>256879</v>
      </c>
    </row>
    <row r="535" spans="25:29" x14ac:dyDescent="0.25">
      <c r="Y535" t="s">
        <v>1904</v>
      </c>
      <c r="Z535">
        <v>646</v>
      </c>
      <c r="AA535" t="s">
        <v>1905</v>
      </c>
      <c r="AB535" t="s">
        <v>1907</v>
      </c>
      <c r="AC535">
        <v>96413655</v>
      </c>
    </row>
    <row r="536" spans="25:29" x14ac:dyDescent="0.25">
      <c r="Y536" t="s">
        <v>1908</v>
      </c>
      <c r="Z536">
        <v>646</v>
      </c>
      <c r="AA536" t="s">
        <v>1909</v>
      </c>
      <c r="AB536" t="s">
        <v>1910</v>
      </c>
      <c r="AC536">
        <v>45226</v>
      </c>
    </row>
    <row r="537" spans="25:29" x14ac:dyDescent="0.25">
      <c r="Y537" t="s">
        <v>1911</v>
      </c>
      <c r="Z537">
        <v>646</v>
      </c>
      <c r="AA537" t="s">
        <v>1912</v>
      </c>
      <c r="AB537" t="s">
        <v>1913</v>
      </c>
      <c r="AC537">
        <v>444435</v>
      </c>
    </row>
    <row r="538" spans="25:29" x14ac:dyDescent="0.25">
      <c r="Y538" t="s">
        <v>1911</v>
      </c>
      <c r="Z538">
        <v>646</v>
      </c>
      <c r="AA538" t="s">
        <v>1912</v>
      </c>
      <c r="AB538" t="s">
        <v>1914</v>
      </c>
      <c r="AC538">
        <v>107391268</v>
      </c>
    </row>
    <row r="539" spans="25:29" x14ac:dyDescent="0.25">
      <c r="Y539" t="s">
        <v>1915</v>
      </c>
      <c r="Z539">
        <v>646</v>
      </c>
      <c r="AA539" t="s">
        <v>1916</v>
      </c>
      <c r="AB539" t="s">
        <v>1917</v>
      </c>
      <c r="AC539">
        <v>201626819</v>
      </c>
    </row>
    <row r="540" spans="25:29" x14ac:dyDescent="0.25">
      <c r="Y540" t="s">
        <v>1918</v>
      </c>
      <c r="Z540">
        <v>646</v>
      </c>
      <c r="AA540" t="s">
        <v>1919</v>
      </c>
      <c r="AB540" t="s">
        <v>1920</v>
      </c>
      <c r="AC540">
        <v>101159068</v>
      </c>
    </row>
    <row r="541" spans="25:29" x14ac:dyDescent="0.25">
      <c r="Y541" t="s">
        <v>1918</v>
      </c>
      <c r="Z541">
        <v>646</v>
      </c>
      <c r="AA541" t="s">
        <v>1919</v>
      </c>
      <c r="AB541" t="s">
        <v>1921</v>
      </c>
      <c r="AC541">
        <v>161750</v>
      </c>
    </row>
    <row r="542" spans="25:29" x14ac:dyDescent="0.25">
      <c r="Y542" t="s">
        <v>1922</v>
      </c>
      <c r="Z542">
        <v>646</v>
      </c>
      <c r="AA542" t="s">
        <v>1923</v>
      </c>
      <c r="AB542" t="s">
        <v>1924</v>
      </c>
      <c r="AC542">
        <v>53571790</v>
      </c>
    </row>
    <row r="543" spans="25:29" x14ac:dyDescent="0.25">
      <c r="Y543" t="s">
        <v>1922</v>
      </c>
      <c r="Z543">
        <v>646</v>
      </c>
      <c r="AA543" t="s">
        <v>1923</v>
      </c>
      <c r="AB543" t="s">
        <v>1925</v>
      </c>
      <c r="AC543">
        <v>15580346</v>
      </c>
    </row>
    <row r="544" spans="25:29" x14ac:dyDescent="0.25">
      <c r="Y544" t="s">
        <v>1926</v>
      </c>
      <c r="Z544">
        <v>646</v>
      </c>
      <c r="AA544" t="s">
        <v>1927</v>
      </c>
      <c r="AB544" t="s">
        <v>1928</v>
      </c>
      <c r="AC544">
        <v>28651142</v>
      </c>
    </row>
    <row r="545" spans="25:29" x14ac:dyDescent="0.25">
      <c r="Y545" t="s">
        <v>1929</v>
      </c>
      <c r="Z545">
        <v>646</v>
      </c>
      <c r="AA545" t="s">
        <v>1930</v>
      </c>
      <c r="AB545" t="s">
        <v>1931</v>
      </c>
      <c r="AC545">
        <v>745063</v>
      </c>
    </row>
    <row r="546" spans="25:29" x14ac:dyDescent="0.25">
      <c r="Y546" t="s">
        <v>1929</v>
      </c>
      <c r="Z546">
        <v>646</v>
      </c>
      <c r="AA546" t="s">
        <v>1930</v>
      </c>
      <c r="AB546" t="s">
        <v>1932</v>
      </c>
      <c r="AC546">
        <v>64065406</v>
      </c>
    </row>
    <row r="547" spans="25:29" x14ac:dyDescent="0.25">
      <c r="Y547" t="s">
        <v>1933</v>
      </c>
      <c r="Z547">
        <v>646</v>
      </c>
      <c r="AA547" t="s">
        <v>1934</v>
      </c>
      <c r="AB547" t="s">
        <v>1935</v>
      </c>
      <c r="AC547">
        <v>397382</v>
      </c>
    </row>
    <row r="548" spans="25:29" x14ac:dyDescent="0.25">
      <c r="Y548" t="s">
        <v>1933</v>
      </c>
      <c r="Z548">
        <v>646</v>
      </c>
      <c r="AA548" t="s">
        <v>1934</v>
      </c>
      <c r="AB548" t="s">
        <v>1936</v>
      </c>
      <c r="AC548">
        <v>228121784</v>
      </c>
    </row>
    <row r="549" spans="25:29" x14ac:dyDescent="0.25">
      <c r="Y549" t="s">
        <v>1937</v>
      </c>
      <c r="Z549">
        <v>646</v>
      </c>
      <c r="AA549" t="s">
        <v>1938</v>
      </c>
      <c r="AB549" t="s">
        <v>1939</v>
      </c>
      <c r="AC549">
        <v>9024375</v>
      </c>
    </row>
    <row r="550" spans="25:29" x14ac:dyDescent="0.25">
      <c r="Y550" t="s">
        <v>1937</v>
      </c>
      <c r="Z550">
        <v>646</v>
      </c>
      <c r="AA550" t="s">
        <v>1938</v>
      </c>
      <c r="AB550" t="s">
        <v>1940</v>
      </c>
      <c r="AC550">
        <v>17396031</v>
      </c>
    </row>
    <row r="551" spans="25:29" x14ac:dyDescent="0.25">
      <c r="Y551" t="s">
        <v>1941</v>
      </c>
      <c r="Z551">
        <v>646</v>
      </c>
      <c r="AA551" t="s">
        <v>1942</v>
      </c>
      <c r="AB551" t="s">
        <v>1943</v>
      </c>
      <c r="AC551">
        <v>523153</v>
      </c>
    </row>
    <row r="552" spans="25:29" x14ac:dyDescent="0.25">
      <c r="Y552" t="s">
        <v>1941</v>
      </c>
      <c r="Z552">
        <v>646</v>
      </c>
      <c r="AA552" t="s">
        <v>1942</v>
      </c>
      <c r="AB552" t="s">
        <v>1944</v>
      </c>
      <c r="AC552">
        <v>111163509</v>
      </c>
    </row>
    <row r="553" spans="25:29" x14ac:dyDescent="0.25">
      <c r="Y553" t="s">
        <v>1945</v>
      </c>
      <c r="Z553">
        <v>646</v>
      </c>
      <c r="AA553" t="s">
        <v>1946</v>
      </c>
      <c r="AB553" t="s">
        <v>1947</v>
      </c>
      <c r="AC553">
        <v>103885566</v>
      </c>
    </row>
    <row r="554" spans="25:29" x14ac:dyDescent="0.25">
      <c r="Y554" t="s">
        <v>1948</v>
      </c>
      <c r="Z554">
        <v>646</v>
      </c>
      <c r="AA554" t="s">
        <v>1949</v>
      </c>
      <c r="AB554" t="s">
        <v>1950</v>
      </c>
      <c r="AC554">
        <v>42131836</v>
      </c>
    </row>
    <row r="555" spans="25:29" x14ac:dyDescent="0.25">
      <c r="Y555" t="s">
        <v>1948</v>
      </c>
      <c r="Z555">
        <v>646</v>
      </c>
      <c r="AA555" t="s">
        <v>1949</v>
      </c>
      <c r="AB555" t="s">
        <v>1951</v>
      </c>
      <c r="AC555">
        <v>78097</v>
      </c>
    </row>
    <row r="556" spans="25:29" x14ac:dyDescent="0.25">
      <c r="Y556" t="s">
        <v>1952</v>
      </c>
      <c r="Z556">
        <v>646</v>
      </c>
      <c r="AA556" t="s">
        <v>1953</v>
      </c>
      <c r="AB556" t="s">
        <v>1954</v>
      </c>
      <c r="AC556">
        <v>54038133</v>
      </c>
    </row>
    <row r="557" spans="25:29" x14ac:dyDescent="0.25">
      <c r="Y557" t="s">
        <v>1955</v>
      </c>
      <c r="Z557">
        <v>646</v>
      </c>
      <c r="AA557" t="s">
        <v>1956</v>
      </c>
      <c r="AB557" t="s">
        <v>1957</v>
      </c>
      <c r="AC557">
        <v>473725</v>
      </c>
    </row>
    <row r="558" spans="25:29" x14ac:dyDescent="0.25">
      <c r="Y558" t="s">
        <v>1955</v>
      </c>
      <c r="Z558">
        <v>646</v>
      </c>
      <c r="AA558" t="s">
        <v>1956</v>
      </c>
      <c r="AB558" t="s">
        <v>1958</v>
      </c>
      <c r="AC558">
        <v>206261713</v>
      </c>
    </row>
    <row r="559" spans="25:29" x14ac:dyDescent="0.25">
      <c r="Y559" t="s">
        <v>1959</v>
      </c>
      <c r="Z559">
        <v>646</v>
      </c>
      <c r="AA559" t="s">
        <v>1960</v>
      </c>
      <c r="AB559" t="s">
        <v>1961</v>
      </c>
      <c r="AC559">
        <v>105140989</v>
      </c>
    </row>
    <row r="560" spans="25:29" x14ac:dyDescent="0.25">
      <c r="Y560" t="s">
        <v>1959</v>
      </c>
      <c r="Z560">
        <v>646</v>
      </c>
      <c r="AA560" t="s">
        <v>1960</v>
      </c>
      <c r="AB560" t="s">
        <v>1962</v>
      </c>
      <c r="AC560">
        <v>61377</v>
      </c>
    </row>
    <row r="561" spans="25:29" x14ac:dyDescent="0.25">
      <c r="Y561" t="s">
        <v>1963</v>
      </c>
      <c r="Z561">
        <v>646</v>
      </c>
      <c r="AA561" t="s">
        <v>1964</v>
      </c>
      <c r="AB561" t="s">
        <v>1965</v>
      </c>
      <c r="AC561">
        <v>102239725</v>
      </c>
    </row>
    <row r="562" spans="25:29" x14ac:dyDescent="0.25">
      <c r="Y562" t="s">
        <v>1966</v>
      </c>
      <c r="Z562">
        <v>646</v>
      </c>
      <c r="AA562" t="s">
        <v>1967</v>
      </c>
      <c r="AB562" t="s">
        <v>1968</v>
      </c>
      <c r="AC562">
        <v>8534791</v>
      </c>
    </row>
    <row r="563" spans="25:29" x14ac:dyDescent="0.25">
      <c r="Y563" t="s">
        <v>1966</v>
      </c>
      <c r="Z563">
        <v>646</v>
      </c>
      <c r="AA563" t="s">
        <v>1967</v>
      </c>
      <c r="AB563" t="s">
        <v>1969</v>
      </c>
      <c r="AC563">
        <v>123763755</v>
      </c>
    </row>
    <row r="564" spans="25:29" x14ac:dyDescent="0.25">
      <c r="Y564" t="s">
        <v>1970</v>
      </c>
      <c r="Z564">
        <v>646</v>
      </c>
      <c r="AA564" t="s">
        <v>1971</v>
      </c>
      <c r="AB564" t="s">
        <v>1972</v>
      </c>
      <c r="AC564">
        <v>301963</v>
      </c>
    </row>
    <row r="565" spans="25:29" x14ac:dyDescent="0.25">
      <c r="Y565" t="s">
        <v>1970</v>
      </c>
      <c r="Z565">
        <v>646</v>
      </c>
      <c r="AA565" t="s">
        <v>1971</v>
      </c>
      <c r="AB565" t="s">
        <v>1973</v>
      </c>
      <c r="AC565">
        <v>23960561</v>
      </c>
    </row>
    <row r="566" spans="25:29" x14ac:dyDescent="0.25">
      <c r="Y566" t="s">
        <v>1970</v>
      </c>
      <c r="Z566">
        <v>646</v>
      </c>
      <c r="AA566" t="s">
        <v>1971</v>
      </c>
      <c r="AB566" t="s">
        <v>1974</v>
      </c>
      <c r="AC566">
        <v>3000000</v>
      </c>
    </row>
    <row r="567" spans="25:29" x14ac:dyDescent="0.25">
      <c r="Y567" t="s">
        <v>1975</v>
      </c>
      <c r="Z567">
        <v>646</v>
      </c>
      <c r="AA567" t="s">
        <v>1976</v>
      </c>
      <c r="AB567" t="s">
        <v>1977</v>
      </c>
      <c r="AC567">
        <v>54761900</v>
      </c>
    </row>
    <row r="568" spans="25:29" x14ac:dyDescent="0.25">
      <c r="Y568" t="s">
        <v>1975</v>
      </c>
      <c r="Z568">
        <v>646</v>
      </c>
      <c r="AA568" t="s">
        <v>1976</v>
      </c>
      <c r="AB568" t="s">
        <v>1978</v>
      </c>
      <c r="AC568">
        <v>244</v>
      </c>
    </row>
    <row r="569" spans="25:29" x14ac:dyDescent="0.25">
      <c r="Y569" t="s">
        <v>1979</v>
      </c>
      <c r="Z569">
        <v>646</v>
      </c>
      <c r="AA569" t="s">
        <v>1980</v>
      </c>
      <c r="AB569" t="s">
        <v>1981</v>
      </c>
      <c r="AC569">
        <v>136418423</v>
      </c>
    </row>
    <row r="570" spans="25:29" x14ac:dyDescent="0.25">
      <c r="Y570" t="s">
        <v>1979</v>
      </c>
      <c r="Z570">
        <v>646</v>
      </c>
      <c r="AA570" t="s">
        <v>1980</v>
      </c>
      <c r="AB570" t="s">
        <v>1982</v>
      </c>
      <c r="AC570">
        <v>5615517</v>
      </c>
    </row>
    <row r="571" spans="25:29" x14ac:dyDescent="0.25">
      <c r="Y571" t="s">
        <v>1983</v>
      </c>
      <c r="Z571">
        <v>646</v>
      </c>
      <c r="AA571" t="s">
        <v>1984</v>
      </c>
      <c r="AB571" t="s">
        <v>1985</v>
      </c>
      <c r="AC571">
        <v>485158</v>
      </c>
    </row>
    <row r="572" spans="25:29" x14ac:dyDescent="0.25">
      <c r="Y572" t="s">
        <v>1983</v>
      </c>
      <c r="Z572">
        <v>646</v>
      </c>
      <c r="AA572" t="s">
        <v>1984</v>
      </c>
      <c r="AB572" t="s">
        <v>1986</v>
      </c>
      <c r="AC572">
        <v>128786378</v>
      </c>
    </row>
    <row r="573" spans="25:29" x14ac:dyDescent="0.25">
      <c r="Y573" t="s">
        <v>1987</v>
      </c>
      <c r="Z573">
        <v>646</v>
      </c>
      <c r="AA573" t="s">
        <v>1988</v>
      </c>
      <c r="AB573" t="s">
        <v>1989</v>
      </c>
      <c r="AC573">
        <v>14567882</v>
      </c>
    </row>
    <row r="574" spans="25:29" x14ac:dyDescent="0.25">
      <c r="Y574" t="s">
        <v>1987</v>
      </c>
      <c r="Z574">
        <v>646</v>
      </c>
      <c r="AA574" t="s">
        <v>1988</v>
      </c>
      <c r="AB574" t="s">
        <v>1990</v>
      </c>
      <c r="AC574">
        <v>115990396</v>
      </c>
    </row>
    <row r="575" spans="25:29" x14ac:dyDescent="0.25">
      <c r="Y575" t="s">
        <v>1991</v>
      </c>
      <c r="Z575">
        <v>646</v>
      </c>
      <c r="AA575" t="s">
        <v>1992</v>
      </c>
      <c r="AB575" t="s">
        <v>1993</v>
      </c>
      <c r="AC575">
        <v>1122277</v>
      </c>
    </row>
    <row r="576" spans="25:29" x14ac:dyDescent="0.25">
      <c r="Y576" t="s">
        <v>1991</v>
      </c>
      <c r="Z576">
        <v>646</v>
      </c>
      <c r="AA576" t="s">
        <v>1992</v>
      </c>
      <c r="AB576" t="s">
        <v>1994</v>
      </c>
      <c r="AC576">
        <v>185816605</v>
      </c>
    </row>
    <row r="577" spans="25:29" x14ac:dyDescent="0.25">
      <c r="Y577" t="s">
        <v>1995</v>
      </c>
      <c r="Z577">
        <v>646</v>
      </c>
      <c r="AA577" t="s">
        <v>1996</v>
      </c>
      <c r="AB577" t="s">
        <v>1997</v>
      </c>
      <c r="AC577">
        <v>219903</v>
      </c>
    </row>
    <row r="578" spans="25:29" x14ac:dyDescent="0.25">
      <c r="Y578" t="s">
        <v>1995</v>
      </c>
      <c r="Z578">
        <v>646</v>
      </c>
      <c r="AA578" t="s">
        <v>1996</v>
      </c>
      <c r="AB578" t="s">
        <v>1998</v>
      </c>
      <c r="AC578">
        <v>11718511</v>
      </c>
    </row>
    <row r="579" spans="25:29" x14ac:dyDescent="0.25">
      <c r="Y579" t="s">
        <v>1999</v>
      </c>
      <c r="Z579">
        <v>646</v>
      </c>
      <c r="AA579" t="s">
        <v>2000</v>
      </c>
      <c r="AB579" t="s">
        <v>2001</v>
      </c>
      <c r="AC579">
        <v>175997</v>
      </c>
    </row>
    <row r="580" spans="25:29" x14ac:dyDescent="0.25">
      <c r="Y580" t="s">
        <v>1999</v>
      </c>
      <c r="Z580">
        <v>646</v>
      </c>
      <c r="AA580" t="s">
        <v>2000</v>
      </c>
      <c r="AB580" t="s">
        <v>2002</v>
      </c>
      <c r="AC580">
        <v>5816699</v>
      </c>
    </row>
    <row r="581" spans="25:29" x14ac:dyDescent="0.25">
      <c r="Y581" t="s">
        <v>2003</v>
      </c>
      <c r="Z581">
        <v>646</v>
      </c>
      <c r="AA581" t="s">
        <v>2004</v>
      </c>
      <c r="AB581" t="s">
        <v>2005</v>
      </c>
      <c r="AC581">
        <v>60498</v>
      </c>
    </row>
    <row r="582" spans="25:29" x14ac:dyDescent="0.25">
      <c r="Y582" t="s">
        <v>2003</v>
      </c>
      <c r="Z582">
        <v>646</v>
      </c>
      <c r="AA582" t="s">
        <v>2004</v>
      </c>
      <c r="AB582" t="s">
        <v>2006</v>
      </c>
      <c r="AC582">
        <v>103476687</v>
      </c>
    </row>
    <row r="583" spans="25:29" x14ac:dyDescent="0.25">
      <c r="Y583" t="s">
        <v>2007</v>
      </c>
      <c r="Z583">
        <v>646</v>
      </c>
      <c r="AA583" t="s">
        <v>2008</v>
      </c>
      <c r="AB583" t="s">
        <v>2009</v>
      </c>
      <c r="AC583">
        <v>307812</v>
      </c>
    </row>
    <row r="584" spans="25:29" x14ac:dyDescent="0.25">
      <c r="Y584" t="s">
        <v>2007</v>
      </c>
      <c r="Z584">
        <v>646</v>
      </c>
      <c r="AA584" t="s">
        <v>2008</v>
      </c>
      <c r="AB584" t="s">
        <v>2010</v>
      </c>
      <c r="AC584">
        <v>78365410</v>
      </c>
    </row>
    <row r="585" spans="25:29" x14ac:dyDescent="0.25">
      <c r="Y585" t="s">
        <v>2011</v>
      </c>
      <c r="Z585">
        <v>646</v>
      </c>
      <c r="AA585" t="s">
        <v>2012</v>
      </c>
      <c r="AB585" t="s">
        <v>2013</v>
      </c>
      <c r="AC585">
        <v>1924</v>
      </c>
    </row>
    <row r="586" spans="25:29" x14ac:dyDescent="0.25">
      <c r="Y586" t="s">
        <v>2011</v>
      </c>
      <c r="Z586">
        <v>646</v>
      </c>
      <c r="AA586" t="s">
        <v>2012</v>
      </c>
      <c r="AB586" t="s">
        <v>2014</v>
      </c>
      <c r="AC586">
        <v>109388241</v>
      </c>
    </row>
    <row r="587" spans="25:29" x14ac:dyDescent="0.25">
      <c r="Y587" t="s">
        <v>2015</v>
      </c>
      <c r="Z587">
        <v>646</v>
      </c>
      <c r="AA587" t="s">
        <v>2016</v>
      </c>
      <c r="AB587" t="s">
        <v>2017</v>
      </c>
      <c r="AC587">
        <v>2224124</v>
      </c>
    </row>
    <row r="588" spans="25:29" x14ac:dyDescent="0.25">
      <c r="Y588" t="s">
        <v>2015</v>
      </c>
      <c r="Z588">
        <v>646</v>
      </c>
      <c r="AA588" t="s">
        <v>2016</v>
      </c>
      <c r="AB588" t="s">
        <v>2018</v>
      </c>
      <c r="AC588">
        <v>20852192</v>
      </c>
    </row>
    <row r="589" spans="25:29" x14ac:dyDescent="0.25">
      <c r="Y589" t="s">
        <v>2019</v>
      </c>
      <c r="Z589">
        <v>646</v>
      </c>
      <c r="AA589" t="s">
        <v>2020</v>
      </c>
      <c r="AB589" t="s">
        <v>2021</v>
      </c>
      <c r="AC589">
        <v>21488</v>
      </c>
    </row>
    <row r="590" spans="25:29" x14ac:dyDescent="0.25">
      <c r="Y590" t="s">
        <v>2019</v>
      </c>
      <c r="Z590">
        <v>646</v>
      </c>
      <c r="AA590" t="s">
        <v>2020</v>
      </c>
      <c r="AB590" t="s">
        <v>2022</v>
      </c>
      <c r="AC590">
        <v>41235362</v>
      </c>
    </row>
    <row r="591" spans="25:29" x14ac:dyDescent="0.25">
      <c r="Y591" t="s">
        <v>2023</v>
      </c>
      <c r="Z591">
        <v>646</v>
      </c>
      <c r="AA591" t="s">
        <v>2024</v>
      </c>
      <c r="AB591" t="s">
        <v>2025</v>
      </c>
      <c r="AC591">
        <v>294000</v>
      </c>
    </row>
    <row r="592" spans="25:29" x14ac:dyDescent="0.25">
      <c r="Y592" t="s">
        <v>2023</v>
      </c>
      <c r="Z592">
        <v>646</v>
      </c>
      <c r="AA592" t="s">
        <v>2024</v>
      </c>
      <c r="AB592" t="s">
        <v>2026</v>
      </c>
      <c r="AC592">
        <v>20255926</v>
      </c>
    </row>
    <row r="593" spans="25:29" x14ac:dyDescent="0.25">
      <c r="Y593" t="s">
        <v>2027</v>
      </c>
      <c r="Z593">
        <v>646</v>
      </c>
      <c r="AA593" t="s">
        <v>2028</v>
      </c>
      <c r="AB593" t="s">
        <v>2029</v>
      </c>
      <c r="AC593">
        <v>1159058</v>
      </c>
    </row>
    <row r="594" spans="25:29" x14ac:dyDescent="0.25">
      <c r="Y594" t="s">
        <v>2027</v>
      </c>
      <c r="Z594">
        <v>646</v>
      </c>
      <c r="AA594" t="s">
        <v>2028</v>
      </c>
      <c r="AB594" t="s">
        <v>2030</v>
      </c>
      <c r="AC594">
        <v>108108183</v>
      </c>
    </row>
    <row r="595" spans="25:29" x14ac:dyDescent="0.25">
      <c r="Y595" t="s">
        <v>2031</v>
      </c>
      <c r="Z595">
        <v>646</v>
      </c>
      <c r="AA595" t="s">
        <v>2032</v>
      </c>
      <c r="AB595" t="s">
        <v>2033</v>
      </c>
      <c r="AC595">
        <v>6787020</v>
      </c>
    </row>
    <row r="596" spans="25:29" x14ac:dyDescent="0.25">
      <c r="Y596" t="s">
        <v>2031</v>
      </c>
      <c r="Z596">
        <v>646</v>
      </c>
      <c r="AA596" t="s">
        <v>2032</v>
      </c>
      <c r="AB596" t="s">
        <v>2034</v>
      </c>
      <c r="AC596">
        <v>115566492</v>
      </c>
    </row>
    <row r="597" spans="25:29" x14ac:dyDescent="0.25">
      <c r="Y597" t="s">
        <v>2031</v>
      </c>
      <c r="Z597">
        <v>646</v>
      </c>
      <c r="AA597" t="s">
        <v>2032</v>
      </c>
      <c r="AB597" t="s">
        <v>2035</v>
      </c>
      <c r="AC597">
        <v>2859233</v>
      </c>
    </row>
    <row r="598" spans="25:29" x14ac:dyDescent="0.25">
      <c r="Y598" t="s">
        <v>2036</v>
      </c>
      <c r="Z598">
        <v>646</v>
      </c>
      <c r="AA598" t="s">
        <v>2037</v>
      </c>
      <c r="AB598" t="s">
        <v>2038</v>
      </c>
      <c r="AC598">
        <v>94591</v>
      </c>
    </row>
    <row r="599" spans="25:29" x14ac:dyDescent="0.25">
      <c r="Y599" t="s">
        <v>2036</v>
      </c>
      <c r="Z599">
        <v>646</v>
      </c>
      <c r="AA599" t="s">
        <v>2037</v>
      </c>
      <c r="AB599" t="s">
        <v>2039</v>
      </c>
      <c r="AC599">
        <v>119039911</v>
      </c>
    </row>
    <row r="600" spans="25:29" x14ac:dyDescent="0.25">
      <c r="Y600" t="s">
        <v>2040</v>
      </c>
      <c r="Z600">
        <v>646</v>
      </c>
      <c r="AA600" t="s">
        <v>2041</v>
      </c>
      <c r="AB600" t="s">
        <v>2042</v>
      </c>
      <c r="AC600">
        <v>72651</v>
      </c>
    </row>
    <row r="601" spans="25:29" x14ac:dyDescent="0.25">
      <c r="Y601" t="s">
        <v>2040</v>
      </c>
      <c r="Z601">
        <v>646</v>
      </c>
      <c r="AA601" t="s">
        <v>2041</v>
      </c>
      <c r="AB601" t="s">
        <v>2043</v>
      </c>
      <c r="AC601">
        <v>50802466</v>
      </c>
    </row>
    <row r="602" spans="25:29" x14ac:dyDescent="0.25">
      <c r="Y602" t="s">
        <v>2044</v>
      </c>
      <c r="Z602">
        <v>646</v>
      </c>
      <c r="AA602" t="s">
        <v>2045</v>
      </c>
      <c r="AB602" t="s">
        <v>2046</v>
      </c>
      <c r="AC602">
        <v>821705</v>
      </c>
    </row>
    <row r="603" spans="25:29" x14ac:dyDescent="0.25">
      <c r="Y603" t="s">
        <v>2044</v>
      </c>
      <c r="Z603">
        <v>646</v>
      </c>
      <c r="AA603" t="s">
        <v>2045</v>
      </c>
      <c r="AB603" t="s">
        <v>2047</v>
      </c>
      <c r="AC603">
        <v>44000750</v>
      </c>
    </row>
    <row r="604" spans="25:29" x14ac:dyDescent="0.25">
      <c r="Y604" t="s">
        <v>2048</v>
      </c>
      <c r="Z604">
        <v>646</v>
      </c>
      <c r="AA604" t="s">
        <v>2049</v>
      </c>
      <c r="AB604" t="s">
        <v>2050</v>
      </c>
      <c r="AC604">
        <v>121220</v>
      </c>
    </row>
    <row r="605" spans="25:29" x14ac:dyDescent="0.25">
      <c r="Y605" t="s">
        <v>2051</v>
      </c>
      <c r="Z605">
        <v>646</v>
      </c>
      <c r="AA605" t="s">
        <v>2052</v>
      </c>
      <c r="AB605" t="s">
        <v>2053</v>
      </c>
      <c r="AC605">
        <v>202990</v>
      </c>
    </row>
    <row r="606" spans="25:29" x14ac:dyDescent="0.25">
      <c r="Y606" t="s">
        <v>2054</v>
      </c>
      <c r="Z606">
        <v>646</v>
      </c>
      <c r="AA606" t="s">
        <v>2055</v>
      </c>
      <c r="AB606" t="s">
        <v>2056</v>
      </c>
      <c r="AC606">
        <v>87900</v>
      </c>
    </row>
    <row r="607" spans="25:29" x14ac:dyDescent="0.25">
      <c r="Y607" t="s">
        <v>2054</v>
      </c>
      <c r="Z607">
        <v>840</v>
      </c>
      <c r="AA607" t="s">
        <v>2055</v>
      </c>
      <c r="AB607" t="s">
        <v>2057</v>
      </c>
      <c r="AC607">
        <v>13574</v>
      </c>
    </row>
    <row r="608" spans="25:29" x14ac:dyDescent="0.25">
      <c r="Y608" t="s">
        <v>2058</v>
      </c>
      <c r="Z608">
        <v>646</v>
      </c>
      <c r="AA608" t="s">
        <v>2059</v>
      </c>
      <c r="AB608" t="s">
        <v>2060</v>
      </c>
      <c r="AC608">
        <v>252461</v>
      </c>
    </row>
    <row r="609" spans="25:29" x14ac:dyDescent="0.25">
      <c r="Y609" t="s">
        <v>2058</v>
      </c>
      <c r="Z609">
        <v>646</v>
      </c>
      <c r="AA609" t="s">
        <v>2059</v>
      </c>
      <c r="AB609" t="s">
        <v>2061</v>
      </c>
      <c r="AC609">
        <v>104913650</v>
      </c>
    </row>
    <row r="610" spans="25:29" x14ac:dyDescent="0.25">
      <c r="Y610" t="s">
        <v>2062</v>
      </c>
      <c r="Z610">
        <v>646</v>
      </c>
      <c r="AA610" t="s">
        <v>2063</v>
      </c>
      <c r="AB610" t="s">
        <v>2064</v>
      </c>
      <c r="AC610">
        <v>854515</v>
      </c>
    </row>
    <row r="611" spans="25:29" x14ac:dyDescent="0.25">
      <c r="Y611" t="s">
        <v>2062</v>
      </c>
      <c r="Z611">
        <v>646</v>
      </c>
      <c r="AA611" t="s">
        <v>2063</v>
      </c>
      <c r="AB611" t="s">
        <v>2065</v>
      </c>
      <c r="AC611">
        <v>46184622</v>
      </c>
    </row>
    <row r="612" spans="25:29" x14ac:dyDescent="0.25">
      <c r="Y612" t="s">
        <v>2066</v>
      </c>
      <c r="Z612">
        <v>646</v>
      </c>
      <c r="AA612" t="s">
        <v>2067</v>
      </c>
      <c r="AB612" t="s">
        <v>2068</v>
      </c>
      <c r="AC612">
        <v>15411604</v>
      </c>
    </row>
    <row r="613" spans="25:29" x14ac:dyDescent="0.25">
      <c r="Y613" t="s">
        <v>2066</v>
      </c>
      <c r="Z613">
        <v>646</v>
      </c>
      <c r="AA613" t="s">
        <v>2067</v>
      </c>
      <c r="AB613" t="s">
        <v>2069</v>
      </c>
      <c r="AC613">
        <v>20125</v>
      </c>
    </row>
    <row r="614" spans="25:29" x14ac:dyDescent="0.25">
      <c r="Y614" t="s">
        <v>2066</v>
      </c>
      <c r="Z614">
        <v>646</v>
      </c>
      <c r="AA614" t="s">
        <v>2067</v>
      </c>
      <c r="AB614" t="s">
        <v>2070</v>
      </c>
      <c r="AC614">
        <v>4487908</v>
      </c>
    </row>
    <row r="615" spans="25:29" x14ac:dyDescent="0.25">
      <c r="Y615" t="s">
        <v>2071</v>
      </c>
      <c r="Z615">
        <v>646</v>
      </c>
      <c r="AA615" t="s">
        <v>2072</v>
      </c>
      <c r="AB615" t="s">
        <v>2073</v>
      </c>
      <c r="AC615">
        <v>6469556</v>
      </c>
    </row>
    <row r="616" spans="25:29" x14ac:dyDescent="0.25">
      <c r="Y616" t="s">
        <v>2071</v>
      </c>
      <c r="Z616">
        <v>646</v>
      </c>
      <c r="AA616" t="s">
        <v>2072</v>
      </c>
      <c r="AB616" t="s">
        <v>2074</v>
      </c>
      <c r="AC616">
        <v>10724</v>
      </c>
    </row>
    <row r="617" spans="25:29" x14ac:dyDescent="0.25">
      <c r="Y617" t="s">
        <v>2075</v>
      </c>
      <c r="Z617">
        <v>646</v>
      </c>
      <c r="AA617" t="s">
        <v>2076</v>
      </c>
      <c r="AB617" t="s">
        <v>2077</v>
      </c>
      <c r="AC617">
        <v>1098521</v>
      </c>
    </row>
    <row r="618" spans="25:29" x14ac:dyDescent="0.25">
      <c r="Y618" t="s">
        <v>2075</v>
      </c>
      <c r="Z618">
        <v>646</v>
      </c>
      <c r="AA618" t="s">
        <v>2076</v>
      </c>
      <c r="AB618" t="s">
        <v>2078</v>
      </c>
      <c r="AC618">
        <v>47798919</v>
      </c>
    </row>
    <row r="619" spans="25:29" x14ac:dyDescent="0.25">
      <c r="Y619" t="s">
        <v>2079</v>
      </c>
      <c r="Z619">
        <v>646</v>
      </c>
      <c r="AA619" t="s">
        <v>2080</v>
      </c>
      <c r="AB619" t="s">
        <v>2081</v>
      </c>
      <c r="AC619">
        <v>284978</v>
      </c>
    </row>
    <row r="620" spans="25:29" x14ac:dyDescent="0.25">
      <c r="Y620" t="s">
        <v>2079</v>
      </c>
      <c r="Z620">
        <v>646</v>
      </c>
      <c r="AA620" t="s">
        <v>2080</v>
      </c>
      <c r="AB620" t="s">
        <v>2082</v>
      </c>
      <c r="AC620">
        <v>50946538</v>
      </c>
    </row>
    <row r="621" spans="25:29" x14ac:dyDescent="0.25">
      <c r="Y621" t="s">
        <v>2083</v>
      </c>
      <c r="Z621">
        <v>646</v>
      </c>
      <c r="AA621" t="s">
        <v>2084</v>
      </c>
      <c r="AB621" t="s">
        <v>2085</v>
      </c>
      <c r="AC621">
        <v>1468</v>
      </c>
    </row>
    <row r="622" spans="25:29" x14ac:dyDescent="0.25">
      <c r="Y622" t="s">
        <v>2083</v>
      </c>
      <c r="Z622">
        <v>646</v>
      </c>
      <c r="AA622" t="s">
        <v>2084</v>
      </c>
      <c r="AB622" t="s">
        <v>2086</v>
      </c>
      <c r="AC622">
        <v>136364046</v>
      </c>
    </row>
    <row r="623" spans="25:29" x14ac:dyDescent="0.25">
      <c r="Y623" t="s">
        <v>2087</v>
      </c>
      <c r="Z623">
        <v>646</v>
      </c>
      <c r="AA623" t="s">
        <v>2088</v>
      </c>
      <c r="AB623" t="s">
        <v>2089</v>
      </c>
      <c r="AC623">
        <v>1234100</v>
      </c>
    </row>
    <row r="624" spans="25:29" x14ac:dyDescent="0.25">
      <c r="Y624" t="s">
        <v>2087</v>
      </c>
      <c r="Z624">
        <v>646</v>
      </c>
      <c r="AA624" t="s">
        <v>2088</v>
      </c>
      <c r="AB624" t="s">
        <v>2090</v>
      </c>
      <c r="AC624">
        <v>102568400</v>
      </c>
    </row>
    <row r="625" spans="25:29" x14ac:dyDescent="0.25">
      <c r="Y625" t="s">
        <v>2091</v>
      </c>
      <c r="Z625">
        <v>646</v>
      </c>
      <c r="AA625" t="s">
        <v>2092</v>
      </c>
      <c r="AB625" t="s">
        <v>2093</v>
      </c>
      <c r="AC625">
        <v>42819640</v>
      </c>
    </row>
    <row r="626" spans="25:29" x14ac:dyDescent="0.25">
      <c r="Y626" t="s">
        <v>2094</v>
      </c>
      <c r="Z626">
        <v>646</v>
      </c>
      <c r="AA626" t="s">
        <v>2095</v>
      </c>
      <c r="AB626" t="s">
        <v>2096</v>
      </c>
      <c r="AC626">
        <v>42438022</v>
      </c>
    </row>
    <row r="627" spans="25:29" x14ac:dyDescent="0.25">
      <c r="Y627" t="s">
        <v>2094</v>
      </c>
      <c r="Z627">
        <v>646</v>
      </c>
      <c r="AA627" t="s">
        <v>2095</v>
      </c>
      <c r="AB627" t="s">
        <v>2097</v>
      </c>
      <c r="AC627">
        <v>29498</v>
      </c>
    </row>
    <row r="628" spans="25:29" x14ac:dyDescent="0.25">
      <c r="Y628" t="s">
        <v>2098</v>
      </c>
      <c r="Z628">
        <v>646</v>
      </c>
      <c r="AA628" t="s">
        <v>2099</v>
      </c>
      <c r="AB628" t="s">
        <v>2100</v>
      </c>
      <c r="AC628">
        <v>136062</v>
      </c>
    </row>
    <row r="629" spans="25:29" x14ac:dyDescent="0.25">
      <c r="Y629" t="s">
        <v>2098</v>
      </c>
      <c r="Z629">
        <v>646</v>
      </c>
      <c r="AA629" t="s">
        <v>2099</v>
      </c>
      <c r="AB629" t="s">
        <v>2101</v>
      </c>
      <c r="AC629">
        <v>91128635</v>
      </c>
    </row>
    <row r="630" spans="25:29" x14ac:dyDescent="0.25">
      <c r="Y630" t="s">
        <v>2102</v>
      </c>
      <c r="Z630">
        <v>646</v>
      </c>
      <c r="AA630" t="s">
        <v>2103</v>
      </c>
      <c r="AB630" t="s">
        <v>2104</v>
      </c>
      <c r="AC630">
        <v>57845430</v>
      </c>
    </row>
    <row r="631" spans="25:29" x14ac:dyDescent="0.25">
      <c r="Y631" t="s">
        <v>2102</v>
      </c>
      <c r="Z631">
        <v>646</v>
      </c>
      <c r="AA631" t="s">
        <v>2103</v>
      </c>
      <c r="AB631" t="s">
        <v>2105</v>
      </c>
      <c r="AC631">
        <v>554913</v>
      </c>
    </row>
    <row r="632" spans="25:29" x14ac:dyDescent="0.25">
      <c r="Y632" t="s">
        <v>2106</v>
      </c>
      <c r="Z632">
        <v>646</v>
      </c>
      <c r="AA632" t="s">
        <v>2107</v>
      </c>
      <c r="AB632" t="s">
        <v>2108</v>
      </c>
      <c r="AC632">
        <v>78929</v>
      </c>
    </row>
    <row r="633" spans="25:29" x14ac:dyDescent="0.25">
      <c r="Y633" t="s">
        <v>2106</v>
      </c>
      <c r="Z633">
        <v>646</v>
      </c>
      <c r="AA633" t="s">
        <v>2107</v>
      </c>
      <c r="AB633" t="s">
        <v>2109</v>
      </c>
      <c r="AC633">
        <v>46900342</v>
      </c>
    </row>
    <row r="634" spans="25:29" x14ac:dyDescent="0.25">
      <c r="Y634" t="s">
        <v>2110</v>
      </c>
      <c r="Z634">
        <v>646</v>
      </c>
      <c r="AA634" t="s">
        <v>2111</v>
      </c>
      <c r="AB634" t="s">
        <v>2112</v>
      </c>
      <c r="AC634">
        <v>86714447</v>
      </c>
    </row>
    <row r="635" spans="25:29" x14ac:dyDescent="0.25">
      <c r="Y635" t="s">
        <v>2110</v>
      </c>
      <c r="Z635">
        <v>646</v>
      </c>
      <c r="AA635" t="s">
        <v>2111</v>
      </c>
      <c r="AB635" t="s">
        <v>2113</v>
      </c>
      <c r="AC635">
        <v>844449</v>
      </c>
    </row>
    <row r="636" spans="25:29" x14ac:dyDescent="0.25">
      <c r="Y636" t="s">
        <v>2114</v>
      </c>
      <c r="Z636">
        <v>646</v>
      </c>
      <c r="AA636" t="s">
        <v>2115</v>
      </c>
      <c r="AB636" t="s">
        <v>2116</v>
      </c>
      <c r="AC636">
        <v>1457611</v>
      </c>
    </row>
    <row r="637" spans="25:29" x14ac:dyDescent="0.25">
      <c r="Y637" t="s">
        <v>2114</v>
      </c>
      <c r="Z637">
        <v>646</v>
      </c>
      <c r="AA637" t="s">
        <v>2115</v>
      </c>
      <c r="AB637" t="s">
        <v>2117</v>
      </c>
      <c r="AC637">
        <v>100606907</v>
      </c>
    </row>
    <row r="638" spans="25:29" x14ac:dyDescent="0.25">
      <c r="Y638" t="s">
        <v>2118</v>
      </c>
      <c r="Z638">
        <v>646</v>
      </c>
      <c r="AA638" t="s">
        <v>2119</v>
      </c>
      <c r="AB638" t="s">
        <v>2120</v>
      </c>
      <c r="AC638">
        <v>529108</v>
      </c>
    </row>
    <row r="639" spans="25:29" x14ac:dyDescent="0.25">
      <c r="Y639" t="s">
        <v>2118</v>
      </c>
      <c r="Z639">
        <v>646</v>
      </c>
      <c r="AA639" t="s">
        <v>2119</v>
      </c>
      <c r="AB639" t="s">
        <v>2121</v>
      </c>
      <c r="AC639">
        <v>197089479</v>
      </c>
    </row>
    <row r="640" spans="25:29" x14ac:dyDescent="0.25">
      <c r="Y640" t="s">
        <v>2122</v>
      </c>
      <c r="Z640">
        <v>646</v>
      </c>
      <c r="AA640" t="s">
        <v>2123</v>
      </c>
      <c r="AB640" t="s">
        <v>2124</v>
      </c>
      <c r="AC640">
        <v>48702576</v>
      </c>
    </row>
    <row r="641" spans="25:29" x14ac:dyDescent="0.25">
      <c r="Y641" t="s">
        <v>2122</v>
      </c>
      <c r="Z641">
        <v>646</v>
      </c>
      <c r="AA641" t="s">
        <v>2123</v>
      </c>
      <c r="AB641" t="s">
        <v>2125</v>
      </c>
      <c r="AC641">
        <v>1161584</v>
      </c>
    </row>
    <row r="642" spans="25:29" x14ac:dyDescent="0.25">
      <c r="Y642" t="s">
        <v>2126</v>
      </c>
      <c r="Z642">
        <v>646</v>
      </c>
      <c r="AA642" t="s">
        <v>2127</v>
      </c>
      <c r="AB642" t="s">
        <v>2128</v>
      </c>
      <c r="AC642">
        <v>48131</v>
      </c>
    </row>
    <row r="643" spans="25:29" x14ac:dyDescent="0.25">
      <c r="Y643" t="s">
        <v>2126</v>
      </c>
      <c r="Z643">
        <v>646</v>
      </c>
      <c r="AA643" t="s">
        <v>2127</v>
      </c>
      <c r="AB643" t="s">
        <v>2129</v>
      </c>
      <c r="AC643">
        <v>193872767</v>
      </c>
    </row>
    <row r="644" spans="25:29" x14ac:dyDescent="0.25">
      <c r="Y644" t="s">
        <v>2130</v>
      </c>
      <c r="Z644">
        <v>646</v>
      </c>
      <c r="AA644" t="s">
        <v>2131</v>
      </c>
      <c r="AB644" t="s">
        <v>2132</v>
      </c>
      <c r="AC644">
        <v>104847</v>
      </c>
    </row>
    <row r="645" spans="25:29" x14ac:dyDescent="0.25">
      <c r="Y645" t="s">
        <v>2130</v>
      </c>
      <c r="Z645">
        <v>646</v>
      </c>
      <c r="AA645" t="s">
        <v>2131</v>
      </c>
      <c r="AB645" t="s">
        <v>2133</v>
      </c>
      <c r="AC645">
        <v>72284349</v>
      </c>
    </row>
    <row r="646" spans="25:29" x14ac:dyDescent="0.25">
      <c r="Y646" t="s">
        <v>2134</v>
      </c>
      <c r="Z646">
        <v>646</v>
      </c>
      <c r="AA646" t="s">
        <v>2135</v>
      </c>
      <c r="AB646" t="s">
        <v>2136</v>
      </c>
      <c r="AC646">
        <v>46229355</v>
      </c>
    </row>
    <row r="647" spans="25:29" x14ac:dyDescent="0.25">
      <c r="Y647" t="s">
        <v>2137</v>
      </c>
      <c r="Z647">
        <v>646</v>
      </c>
      <c r="AA647" t="s">
        <v>2138</v>
      </c>
      <c r="AB647" t="s">
        <v>2139</v>
      </c>
      <c r="AC647">
        <v>9824</v>
      </c>
    </row>
    <row r="648" spans="25:29" x14ac:dyDescent="0.25">
      <c r="Y648" t="s">
        <v>2137</v>
      </c>
      <c r="Z648">
        <v>646</v>
      </c>
      <c r="AA648" t="s">
        <v>2138</v>
      </c>
      <c r="AB648" t="s">
        <v>2140</v>
      </c>
      <c r="AC648">
        <v>145001534</v>
      </c>
    </row>
    <row r="649" spans="25:29" x14ac:dyDescent="0.25">
      <c r="Y649" t="s">
        <v>2141</v>
      </c>
      <c r="Z649">
        <v>646</v>
      </c>
      <c r="AA649" t="s">
        <v>2142</v>
      </c>
      <c r="AB649" t="s">
        <v>2143</v>
      </c>
      <c r="AC649">
        <v>40968365</v>
      </c>
    </row>
    <row r="650" spans="25:29" x14ac:dyDescent="0.25">
      <c r="Y650" t="s">
        <v>2144</v>
      </c>
      <c r="Z650">
        <v>646</v>
      </c>
      <c r="AA650" t="s">
        <v>2145</v>
      </c>
      <c r="AB650" t="s">
        <v>2146</v>
      </c>
      <c r="AC650">
        <v>14062924</v>
      </c>
    </row>
    <row r="651" spans="25:29" x14ac:dyDescent="0.25">
      <c r="Y651" t="s">
        <v>2144</v>
      </c>
      <c r="Z651">
        <v>646</v>
      </c>
      <c r="AA651" t="s">
        <v>2145</v>
      </c>
      <c r="AB651" t="s">
        <v>2147</v>
      </c>
      <c r="AC651">
        <v>50677430</v>
      </c>
    </row>
    <row r="652" spans="25:29" x14ac:dyDescent="0.25">
      <c r="Y652" t="s">
        <v>2148</v>
      </c>
      <c r="Z652">
        <v>646</v>
      </c>
      <c r="AA652" t="s">
        <v>2149</v>
      </c>
      <c r="AB652" t="s">
        <v>2150</v>
      </c>
      <c r="AC652">
        <v>794560</v>
      </c>
    </row>
    <row r="653" spans="25:29" x14ac:dyDescent="0.25">
      <c r="Y653" t="s">
        <v>2148</v>
      </c>
      <c r="Z653">
        <v>646</v>
      </c>
      <c r="AA653" t="s">
        <v>2149</v>
      </c>
      <c r="AB653" t="s">
        <v>2151</v>
      </c>
      <c r="AC653">
        <v>120543450</v>
      </c>
    </row>
    <row r="654" spans="25:29" x14ac:dyDescent="0.25">
      <c r="Y654" t="s">
        <v>2152</v>
      </c>
      <c r="Z654">
        <v>646</v>
      </c>
      <c r="AA654" t="s">
        <v>2153</v>
      </c>
      <c r="AB654" t="s">
        <v>2154</v>
      </c>
      <c r="AC654">
        <v>3542301</v>
      </c>
    </row>
    <row r="655" spans="25:29" x14ac:dyDescent="0.25">
      <c r="Y655" t="s">
        <v>2152</v>
      </c>
      <c r="Z655">
        <v>646</v>
      </c>
      <c r="AA655" t="s">
        <v>2153</v>
      </c>
      <c r="AB655" t="s">
        <v>2155</v>
      </c>
      <c r="AC655">
        <v>111025878</v>
      </c>
    </row>
    <row r="656" spans="25:29" x14ac:dyDescent="0.25">
      <c r="Y656" t="s">
        <v>2156</v>
      </c>
      <c r="Z656">
        <v>646</v>
      </c>
      <c r="AA656" t="s">
        <v>2157</v>
      </c>
      <c r="AB656" t="s">
        <v>2158</v>
      </c>
      <c r="AC656">
        <v>140229357</v>
      </c>
    </row>
    <row r="657" spans="25:29" x14ac:dyDescent="0.25">
      <c r="Y657" t="s">
        <v>2156</v>
      </c>
      <c r="Z657">
        <v>646</v>
      </c>
      <c r="AA657" t="s">
        <v>2157</v>
      </c>
      <c r="AB657" t="s">
        <v>2159</v>
      </c>
      <c r="AC657">
        <v>34433</v>
      </c>
    </row>
    <row r="658" spans="25:29" x14ac:dyDescent="0.25">
      <c r="Y658" t="s">
        <v>2160</v>
      </c>
      <c r="Z658">
        <v>646</v>
      </c>
      <c r="AA658" t="s">
        <v>2161</v>
      </c>
      <c r="AB658" t="s">
        <v>2162</v>
      </c>
      <c r="AC658">
        <v>2244966</v>
      </c>
    </row>
    <row r="659" spans="25:29" x14ac:dyDescent="0.25">
      <c r="Y659" t="s">
        <v>2163</v>
      </c>
      <c r="Z659">
        <v>646</v>
      </c>
      <c r="AA659" t="s">
        <v>2164</v>
      </c>
      <c r="AB659" t="s">
        <v>2165</v>
      </c>
      <c r="AC659">
        <v>1124354</v>
      </c>
    </row>
    <row r="660" spans="25:29" x14ac:dyDescent="0.25">
      <c r="Y660" t="s">
        <v>2163</v>
      </c>
      <c r="Z660">
        <v>646</v>
      </c>
      <c r="AA660" t="s">
        <v>2164</v>
      </c>
      <c r="AB660" t="s">
        <v>2166</v>
      </c>
      <c r="AC660">
        <v>122537674</v>
      </c>
    </row>
    <row r="661" spans="25:29" x14ac:dyDescent="0.25">
      <c r="Y661" t="s">
        <v>2167</v>
      </c>
      <c r="Z661">
        <v>646</v>
      </c>
      <c r="AA661" t="s">
        <v>2168</v>
      </c>
      <c r="AB661" t="s">
        <v>2169</v>
      </c>
      <c r="AC661">
        <v>65081</v>
      </c>
    </row>
    <row r="662" spans="25:29" x14ac:dyDescent="0.25">
      <c r="Y662" t="s">
        <v>2167</v>
      </c>
      <c r="Z662">
        <v>646</v>
      </c>
      <c r="AA662" t="s">
        <v>2168</v>
      </c>
      <c r="AB662" t="s">
        <v>2170</v>
      </c>
      <c r="AC662">
        <v>41099323</v>
      </c>
    </row>
    <row r="663" spans="25:29" x14ac:dyDescent="0.25">
      <c r="Y663" t="s">
        <v>2171</v>
      </c>
      <c r="Z663">
        <v>646</v>
      </c>
      <c r="AA663" t="s">
        <v>2172</v>
      </c>
      <c r="AB663" t="s">
        <v>2173</v>
      </c>
      <c r="AC663">
        <v>91912</v>
      </c>
    </row>
    <row r="664" spans="25:29" x14ac:dyDescent="0.25">
      <c r="Y664" t="s">
        <v>2171</v>
      </c>
      <c r="Z664">
        <v>646</v>
      </c>
      <c r="AA664" t="s">
        <v>2172</v>
      </c>
      <c r="AB664" t="s">
        <v>2174</v>
      </c>
      <c r="AC664">
        <v>44341878</v>
      </c>
    </row>
    <row r="665" spans="25:29" x14ac:dyDescent="0.25">
      <c r="Y665" t="s">
        <v>2175</v>
      </c>
      <c r="Z665">
        <v>646</v>
      </c>
      <c r="AA665" t="s">
        <v>2176</v>
      </c>
      <c r="AB665" t="s">
        <v>2177</v>
      </c>
      <c r="AC665">
        <v>145385</v>
      </c>
    </row>
    <row r="666" spans="25:29" x14ac:dyDescent="0.25">
      <c r="Y666" t="s">
        <v>2175</v>
      </c>
      <c r="Z666">
        <v>646</v>
      </c>
      <c r="AA666" t="s">
        <v>2176</v>
      </c>
      <c r="AB666" t="s">
        <v>2178</v>
      </c>
      <c r="AC666">
        <v>168749150</v>
      </c>
    </row>
    <row r="667" spans="25:29" x14ac:dyDescent="0.25">
      <c r="Y667" t="s">
        <v>2179</v>
      </c>
      <c r="Z667">
        <v>646</v>
      </c>
      <c r="AA667" t="s">
        <v>2180</v>
      </c>
      <c r="AB667" t="s">
        <v>2181</v>
      </c>
      <c r="AC667">
        <v>44781239</v>
      </c>
    </row>
    <row r="668" spans="25:29" x14ac:dyDescent="0.25">
      <c r="Y668" t="s">
        <v>2182</v>
      </c>
      <c r="Z668">
        <v>646</v>
      </c>
      <c r="AA668" t="s">
        <v>2183</v>
      </c>
      <c r="AB668" t="s">
        <v>2184</v>
      </c>
      <c r="AC668">
        <v>412675</v>
      </c>
    </row>
    <row r="669" spans="25:29" x14ac:dyDescent="0.25">
      <c r="Y669" t="s">
        <v>2182</v>
      </c>
      <c r="Z669">
        <v>646</v>
      </c>
      <c r="AA669" t="s">
        <v>2183</v>
      </c>
      <c r="AB669" t="s">
        <v>2185</v>
      </c>
      <c r="AC669">
        <v>41957229</v>
      </c>
    </row>
    <row r="670" spans="25:29" x14ac:dyDescent="0.25">
      <c r="Y670" t="s">
        <v>2186</v>
      </c>
      <c r="Z670">
        <v>646</v>
      </c>
      <c r="AA670" t="s">
        <v>2187</v>
      </c>
      <c r="AB670" t="s">
        <v>2188</v>
      </c>
      <c r="AC670">
        <v>109583</v>
      </c>
    </row>
    <row r="671" spans="25:29" x14ac:dyDescent="0.25">
      <c r="Y671" t="s">
        <v>2189</v>
      </c>
      <c r="Z671">
        <v>646</v>
      </c>
      <c r="AA671" t="s">
        <v>2190</v>
      </c>
      <c r="AB671" t="s">
        <v>2191</v>
      </c>
      <c r="AC671">
        <v>314957</v>
      </c>
    </row>
    <row r="672" spans="25:29" x14ac:dyDescent="0.25">
      <c r="Y672" t="s">
        <v>2189</v>
      </c>
      <c r="Z672">
        <v>646</v>
      </c>
      <c r="AA672" t="s">
        <v>2190</v>
      </c>
      <c r="AB672" t="s">
        <v>2192</v>
      </c>
      <c r="AC672">
        <v>175200358</v>
      </c>
    </row>
    <row r="673" spans="25:29" x14ac:dyDescent="0.25">
      <c r="Y673" t="s">
        <v>2193</v>
      </c>
      <c r="Z673">
        <v>646</v>
      </c>
      <c r="AA673" t="s">
        <v>2194</v>
      </c>
      <c r="AB673" t="s">
        <v>2195</v>
      </c>
      <c r="AC673">
        <v>259315</v>
      </c>
    </row>
    <row r="674" spans="25:29" x14ac:dyDescent="0.25">
      <c r="Y674" t="s">
        <v>2193</v>
      </c>
      <c r="Z674">
        <v>646</v>
      </c>
      <c r="AA674" t="s">
        <v>2194</v>
      </c>
      <c r="AB674" t="s">
        <v>2196</v>
      </c>
      <c r="AC674">
        <v>63374191</v>
      </c>
    </row>
    <row r="675" spans="25:29" x14ac:dyDescent="0.25">
      <c r="Y675" t="s">
        <v>2197</v>
      </c>
      <c r="Z675">
        <v>646</v>
      </c>
      <c r="AA675" t="s">
        <v>2198</v>
      </c>
      <c r="AB675" t="s">
        <v>2199</v>
      </c>
      <c r="AC675">
        <v>65252648</v>
      </c>
    </row>
    <row r="676" spans="25:29" x14ac:dyDescent="0.25">
      <c r="Y676" t="s">
        <v>2197</v>
      </c>
      <c r="Z676">
        <v>646</v>
      </c>
      <c r="AA676" t="s">
        <v>2198</v>
      </c>
      <c r="AB676" t="s">
        <v>2200</v>
      </c>
      <c r="AC676">
        <v>7683241</v>
      </c>
    </row>
    <row r="677" spans="25:29" x14ac:dyDescent="0.25">
      <c r="Y677" t="s">
        <v>2201</v>
      </c>
      <c r="Z677">
        <v>646</v>
      </c>
      <c r="AA677" t="s">
        <v>2202</v>
      </c>
      <c r="AB677" t="s">
        <v>2203</v>
      </c>
      <c r="AC677">
        <v>893774</v>
      </c>
    </row>
    <row r="678" spans="25:29" x14ac:dyDescent="0.25">
      <c r="Y678" t="s">
        <v>2201</v>
      </c>
      <c r="Z678">
        <v>646</v>
      </c>
      <c r="AA678" t="s">
        <v>2202</v>
      </c>
      <c r="AB678" t="s">
        <v>2204</v>
      </c>
      <c r="AC678">
        <v>69033107</v>
      </c>
    </row>
    <row r="679" spans="25:29" x14ac:dyDescent="0.25">
      <c r="Y679" t="s">
        <v>2205</v>
      </c>
      <c r="Z679">
        <v>646</v>
      </c>
      <c r="AA679" t="s">
        <v>2206</v>
      </c>
      <c r="AB679" t="s">
        <v>2207</v>
      </c>
      <c r="AC679">
        <v>96400</v>
      </c>
    </row>
    <row r="680" spans="25:29" x14ac:dyDescent="0.25">
      <c r="Y680" t="s">
        <v>2205</v>
      </c>
      <c r="Z680">
        <v>646</v>
      </c>
      <c r="AA680" t="s">
        <v>2206</v>
      </c>
      <c r="AB680" t="s">
        <v>2208</v>
      </c>
      <c r="AC680">
        <v>30906</v>
      </c>
    </row>
    <row r="681" spans="25:29" x14ac:dyDescent="0.25">
      <c r="Y681" t="s">
        <v>2209</v>
      </c>
      <c r="Z681">
        <v>646</v>
      </c>
      <c r="AA681" t="s">
        <v>2210</v>
      </c>
      <c r="AB681" t="s">
        <v>2211</v>
      </c>
      <c r="AC681">
        <v>299031</v>
      </c>
    </row>
    <row r="682" spans="25:29" x14ac:dyDescent="0.25">
      <c r="Y682" t="s">
        <v>2209</v>
      </c>
      <c r="Z682">
        <v>646</v>
      </c>
      <c r="AA682" t="s">
        <v>2210</v>
      </c>
      <c r="AB682" t="s">
        <v>2212</v>
      </c>
      <c r="AC682">
        <v>80019864</v>
      </c>
    </row>
    <row r="683" spans="25:29" x14ac:dyDescent="0.25">
      <c r="Y683" t="s">
        <v>2213</v>
      </c>
      <c r="Z683">
        <v>646</v>
      </c>
      <c r="AA683" t="s">
        <v>2214</v>
      </c>
      <c r="AB683" t="s">
        <v>2215</v>
      </c>
      <c r="AC683">
        <v>8947</v>
      </c>
    </row>
    <row r="684" spans="25:29" x14ac:dyDescent="0.25">
      <c r="Y684" t="s">
        <v>2213</v>
      </c>
      <c r="Z684">
        <v>646</v>
      </c>
      <c r="AA684" t="s">
        <v>2214</v>
      </c>
      <c r="AB684" t="s">
        <v>2216</v>
      </c>
      <c r="AC684">
        <v>55074780</v>
      </c>
    </row>
    <row r="685" spans="25:29" x14ac:dyDescent="0.25">
      <c r="Y685" t="s">
        <v>2217</v>
      </c>
      <c r="Z685">
        <v>646</v>
      </c>
      <c r="AA685" t="s">
        <v>2218</v>
      </c>
      <c r="AB685" t="s">
        <v>2219</v>
      </c>
      <c r="AC685">
        <v>30713318</v>
      </c>
    </row>
    <row r="686" spans="25:29" x14ac:dyDescent="0.25">
      <c r="Y686" t="s">
        <v>2217</v>
      </c>
      <c r="Z686">
        <v>646</v>
      </c>
      <c r="AA686" t="s">
        <v>2218</v>
      </c>
      <c r="AB686" t="s">
        <v>2220</v>
      </c>
      <c r="AC686">
        <v>42573</v>
      </c>
    </row>
    <row r="687" spans="25:29" x14ac:dyDescent="0.25">
      <c r="Y687" t="s">
        <v>2221</v>
      </c>
      <c r="Z687">
        <v>646</v>
      </c>
      <c r="AA687" t="s">
        <v>2222</v>
      </c>
      <c r="AB687" t="s">
        <v>2223</v>
      </c>
      <c r="AC687">
        <v>555364</v>
      </c>
    </row>
    <row r="688" spans="25:29" x14ac:dyDescent="0.25">
      <c r="Y688" t="s">
        <v>2221</v>
      </c>
      <c r="Z688">
        <v>646</v>
      </c>
      <c r="AA688" t="s">
        <v>2222</v>
      </c>
      <c r="AB688" t="s">
        <v>2224</v>
      </c>
      <c r="AC688">
        <v>101000000</v>
      </c>
    </row>
    <row r="689" spans="25:29" x14ac:dyDescent="0.25">
      <c r="Y689" t="s">
        <v>2225</v>
      </c>
      <c r="Z689">
        <v>646</v>
      </c>
      <c r="AA689" t="s">
        <v>2226</v>
      </c>
      <c r="AB689" t="s">
        <v>2227</v>
      </c>
      <c r="AC689">
        <v>15406</v>
      </c>
    </row>
    <row r="690" spans="25:29" x14ac:dyDescent="0.25">
      <c r="Y690" t="s">
        <v>2225</v>
      </c>
      <c r="Z690">
        <v>646</v>
      </c>
      <c r="AA690" t="s">
        <v>2226</v>
      </c>
      <c r="AB690" t="s">
        <v>2228</v>
      </c>
      <c r="AC690">
        <v>114984804</v>
      </c>
    </row>
    <row r="691" spans="25:29" x14ac:dyDescent="0.25">
      <c r="Y691" t="s">
        <v>2229</v>
      </c>
      <c r="Z691">
        <v>646</v>
      </c>
      <c r="AA691" t="s">
        <v>2230</v>
      </c>
      <c r="AB691" t="s">
        <v>2231</v>
      </c>
      <c r="AC691">
        <v>956978</v>
      </c>
    </row>
    <row r="692" spans="25:29" x14ac:dyDescent="0.25">
      <c r="Y692" t="s">
        <v>2232</v>
      </c>
      <c r="Z692">
        <v>646</v>
      </c>
      <c r="AA692" t="s">
        <v>2233</v>
      </c>
      <c r="AB692" t="s">
        <v>2234</v>
      </c>
      <c r="AC692">
        <v>286</v>
      </c>
    </row>
    <row r="693" spans="25:29" x14ac:dyDescent="0.25">
      <c r="Y693" t="s">
        <v>2232</v>
      </c>
      <c r="Z693">
        <v>646</v>
      </c>
      <c r="AA693" t="s">
        <v>2233</v>
      </c>
      <c r="AB693" t="s">
        <v>2235</v>
      </c>
      <c r="AC693">
        <v>111527801</v>
      </c>
    </row>
    <row r="694" spans="25:29" x14ac:dyDescent="0.25">
      <c r="Y694" t="s">
        <v>2236</v>
      </c>
      <c r="Z694">
        <v>646</v>
      </c>
      <c r="AA694" t="s">
        <v>2237</v>
      </c>
      <c r="AB694" t="s">
        <v>2238</v>
      </c>
      <c r="AC694">
        <v>14837</v>
      </c>
    </row>
    <row r="695" spans="25:29" x14ac:dyDescent="0.25">
      <c r="Y695" t="s">
        <v>2236</v>
      </c>
      <c r="Z695">
        <v>646</v>
      </c>
      <c r="AA695" t="s">
        <v>2237</v>
      </c>
      <c r="AB695" t="s">
        <v>2239</v>
      </c>
      <c r="AC695">
        <v>52630288</v>
      </c>
    </row>
    <row r="696" spans="25:29" x14ac:dyDescent="0.25">
      <c r="Y696" t="s">
        <v>2240</v>
      </c>
      <c r="Z696">
        <v>646</v>
      </c>
      <c r="AA696" t="s">
        <v>2241</v>
      </c>
      <c r="AB696" t="s">
        <v>2242</v>
      </c>
      <c r="AC696">
        <v>174066606</v>
      </c>
    </row>
    <row r="697" spans="25:29" x14ac:dyDescent="0.25">
      <c r="Y697" t="s">
        <v>2240</v>
      </c>
      <c r="Z697">
        <v>646</v>
      </c>
      <c r="AA697" t="s">
        <v>2241</v>
      </c>
      <c r="AB697" t="s">
        <v>2243</v>
      </c>
      <c r="AC697">
        <v>2067</v>
      </c>
    </row>
    <row r="698" spans="25:29" x14ac:dyDescent="0.25">
      <c r="Y698" t="s">
        <v>2244</v>
      </c>
      <c r="Z698">
        <v>646</v>
      </c>
      <c r="AA698" t="s">
        <v>2245</v>
      </c>
      <c r="AB698" t="s">
        <v>2246</v>
      </c>
      <c r="AC698">
        <v>45968721</v>
      </c>
    </row>
    <row r="699" spans="25:29" x14ac:dyDescent="0.25">
      <c r="Y699" t="s">
        <v>2247</v>
      </c>
      <c r="Z699">
        <v>646</v>
      </c>
      <c r="AA699" t="s">
        <v>2248</v>
      </c>
      <c r="AB699" t="s">
        <v>2249</v>
      </c>
      <c r="AC699">
        <v>1568176</v>
      </c>
    </row>
    <row r="700" spans="25:29" x14ac:dyDescent="0.25">
      <c r="Y700" t="s">
        <v>2250</v>
      </c>
      <c r="Z700">
        <v>646</v>
      </c>
      <c r="AA700" t="s">
        <v>2251</v>
      </c>
      <c r="AB700" t="s">
        <v>2252</v>
      </c>
      <c r="AC700">
        <v>351279</v>
      </c>
    </row>
    <row r="701" spans="25:29" x14ac:dyDescent="0.25">
      <c r="Y701" t="s">
        <v>2250</v>
      </c>
      <c r="Z701">
        <v>646</v>
      </c>
      <c r="AA701" t="s">
        <v>2251</v>
      </c>
      <c r="AB701" t="s">
        <v>2253</v>
      </c>
      <c r="AC701">
        <v>54326336</v>
      </c>
    </row>
    <row r="702" spans="25:29" x14ac:dyDescent="0.25">
      <c r="Y702" t="s">
        <v>2254</v>
      </c>
      <c r="Z702">
        <v>646</v>
      </c>
      <c r="AA702" t="s">
        <v>2255</v>
      </c>
      <c r="AB702" t="s">
        <v>2256</v>
      </c>
      <c r="AC702">
        <v>42326</v>
      </c>
    </row>
    <row r="703" spans="25:29" x14ac:dyDescent="0.25">
      <c r="Y703" t="s">
        <v>2254</v>
      </c>
      <c r="Z703">
        <v>646</v>
      </c>
      <c r="AA703" t="s">
        <v>2255</v>
      </c>
      <c r="AB703" t="s">
        <v>2257</v>
      </c>
      <c r="AC703">
        <v>108769349</v>
      </c>
    </row>
    <row r="704" spans="25:29" x14ac:dyDescent="0.25">
      <c r="Y704" t="s">
        <v>2258</v>
      </c>
      <c r="Z704">
        <v>646</v>
      </c>
      <c r="AA704" t="s">
        <v>2259</v>
      </c>
      <c r="AB704" t="s">
        <v>2260</v>
      </c>
      <c r="AC704">
        <v>14057</v>
      </c>
    </row>
    <row r="705" spans="25:29" x14ac:dyDescent="0.25">
      <c r="Y705" t="s">
        <v>2258</v>
      </c>
      <c r="Z705">
        <v>646</v>
      </c>
      <c r="AA705" t="s">
        <v>2259</v>
      </c>
      <c r="AB705" t="s">
        <v>2261</v>
      </c>
      <c r="AC705">
        <v>103743370</v>
      </c>
    </row>
    <row r="706" spans="25:29" x14ac:dyDescent="0.25">
      <c r="Y706" t="s">
        <v>2262</v>
      </c>
      <c r="Z706">
        <v>646</v>
      </c>
      <c r="AA706" t="s">
        <v>2263</v>
      </c>
      <c r="AB706" t="s">
        <v>2264</v>
      </c>
      <c r="AC706">
        <v>47757</v>
      </c>
    </row>
    <row r="707" spans="25:29" x14ac:dyDescent="0.25">
      <c r="Y707" t="s">
        <v>2262</v>
      </c>
      <c r="Z707">
        <v>646</v>
      </c>
      <c r="AA707" t="s">
        <v>2263</v>
      </c>
      <c r="AB707" t="s">
        <v>2265</v>
      </c>
      <c r="AC707">
        <v>68216317</v>
      </c>
    </row>
    <row r="708" spans="25:29" x14ac:dyDescent="0.25">
      <c r="Y708" t="s">
        <v>2266</v>
      </c>
      <c r="Z708">
        <v>646</v>
      </c>
      <c r="AA708" t="s">
        <v>2267</v>
      </c>
      <c r="AB708" t="s">
        <v>2268</v>
      </c>
      <c r="AC708">
        <v>128986</v>
      </c>
    </row>
    <row r="709" spans="25:29" x14ac:dyDescent="0.25">
      <c r="Y709" t="s">
        <v>2266</v>
      </c>
      <c r="Z709">
        <v>646</v>
      </c>
      <c r="AA709" t="s">
        <v>2267</v>
      </c>
      <c r="AB709" t="s">
        <v>2269</v>
      </c>
      <c r="AC709">
        <v>3767138</v>
      </c>
    </row>
    <row r="710" spans="25:29" x14ac:dyDescent="0.25">
      <c r="Y710" t="s">
        <v>2270</v>
      </c>
      <c r="Z710">
        <v>646</v>
      </c>
      <c r="AA710" t="s">
        <v>2271</v>
      </c>
      <c r="AB710" t="s">
        <v>2272</v>
      </c>
      <c r="AC710">
        <v>119048848</v>
      </c>
    </row>
    <row r="711" spans="25:29" x14ac:dyDescent="0.25">
      <c r="Y711" t="s">
        <v>2273</v>
      </c>
      <c r="Z711">
        <v>646</v>
      </c>
      <c r="AA711" t="s">
        <v>2274</v>
      </c>
      <c r="AB711" t="s">
        <v>2275</v>
      </c>
      <c r="AC711">
        <v>65000000</v>
      </c>
    </row>
    <row r="712" spans="25:29" x14ac:dyDescent="0.25">
      <c r="Y712" t="s">
        <v>2276</v>
      </c>
      <c r="Z712">
        <v>646</v>
      </c>
      <c r="AA712" t="s">
        <v>2277</v>
      </c>
      <c r="AB712" t="s">
        <v>2278</v>
      </c>
      <c r="AC712">
        <v>36002</v>
      </c>
    </row>
    <row r="713" spans="25:29" x14ac:dyDescent="0.25">
      <c r="Y713" t="s">
        <v>2276</v>
      </c>
      <c r="Z713">
        <v>646</v>
      </c>
      <c r="AA713" t="s">
        <v>2277</v>
      </c>
      <c r="AB713" t="s">
        <v>2279</v>
      </c>
      <c r="AC713">
        <v>105965966</v>
      </c>
    </row>
    <row r="714" spans="25:29" x14ac:dyDescent="0.25">
      <c r="Y714" t="s">
        <v>2280</v>
      </c>
      <c r="Z714">
        <v>646</v>
      </c>
      <c r="AA714" t="s">
        <v>2281</v>
      </c>
      <c r="AB714" t="s">
        <v>2282</v>
      </c>
      <c r="AC714">
        <v>51333477</v>
      </c>
    </row>
    <row r="715" spans="25:29" x14ac:dyDescent="0.25">
      <c r="Y715" t="s">
        <v>2280</v>
      </c>
      <c r="Z715">
        <v>646</v>
      </c>
      <c r="AA715" t="s">
        <v>2281</v>
      </c>
      <c r="AB715" t="s">
        <v>2283</v>
      </c>
      <c r="AC715">
        <v>80525</v>
      </c>
    </row>
    <row r="716" spans="25:29" x14ac:dyDescent="0.25">
      <c r="Y716" t="s">
        <v>2284</v>
      </c>
      <c r="Z716">
        <v>646</v>
      </c>
      <c r="AA716" t="s">
        <v>2285</v>
      </c>
      <c r="AB716" t="s">
        <v>2286</v>
      </c>
      <c r="AC716">
        <v>44273663</v>
      </c>
    </row>
    <row r="717" spans="25:29" x14ac:dyDescent="0.25">
      <c r="Y717" t="s">
        <v>2284</v>
      </c>
      <c r="Z717">
        <v>646</v>
      </c>
      <c r="AA717" t="s">
        <v>2285</v>
      </c>
      <c r="AB717" t="s">
        <v>2287</v>
      </c>
      <c r="AC717">
        <v>1049512</v>
      </c>
    </row>
    <row r="718" spans="25:29" x14ac:dyDescent="0.25">
      <c r="Y718" t="s">
        <v>2288</v>
      </c>
      <c r="Z718">
        <v>646</v>
      </c>
      <c r="AA718" t="s">
        <v>1749</v>
      </c>
      <c r="AB718" t="s">
        <v>2289</v>
      </c>
      <c r="AC718">
        <v>41383630</v>
      </c>
    </row>
    <row r="719" spans="25:29" x14ac:dyDescent="0.25">
      <c r="Y719" t="s">
        <v>2290</v>
      </c>
      <c r="Z719">
        <v>646</v>
      </c>
      <c r="AA719" t="s">
        <v>2291</v>
      </c>
      <c r="AB719" t="s">
        <v>2292</v>
      </c>
      <c r="AC719">
        <v>285760</v>
      </c>
    </row>
    <row r="720" spans="25:29" x14ac:dyDescent="0.25">
      <c r="Y720" t="s">
        <v>2290</v>
      </c>
      <c r="Z720">
        <v>646</v>
      </c>
      <c r="AA720" t="s">
        <v>2291</v>
      </c>
      <c r="AB720" t="s">
        <v>2293</v>
      </c>
      <c r="AC720">
        <v>133054115</v>
      </c>
    </row>
    <row r="721" spans="25:29" x14ac:dyDescent="0.25">
      <c r="Y721" t="s">
        <v>2294</v>
      </c>
      <c r="Z721">
        <v>646</v>
      </c>
      <c r="AA721" t="s">
        <v>2295</v>
      </c>
      <c r="AB721" t="s">
        <v>2296</v>
      </c>
      <c r="AC721">
        <v>356023</v>
      </c>
    </row>
    <row r="722" spans="25:29" x14ac:dyDescent="0.25">
      <c r="Y722" t="s">
        <v>2294</v>
      </c>
      <c r="Z722">
        <v>646</v>
      </c>
      <c r="AA722" t="s">
        <v>2295</v>
      </c>
      <c r="AB722" t="s">
        <v>2297</v>
      </c>
      <c r="AC722">
        <v>48725881</v>
      </c>
    </row>
    <row r="723" spans="25:29" x14ac:dyDescent="0.25">
      <c r="Y723" t="s">
        <v>2298</v>
      </c>
      <c r="Z723">
        <v>646</v>
      </c>
      <c r="AA723" t="s">
        <v>2299</v>
      </c>
      <c r="AB723" t="s">
        <v>2300</v>
      </c>
      <c r="AC723">
        <v>1666852</v>
      </c>
    </row>
    <row r="724" spans="25:29" x14ac:dyDescent="0.25">
      <c r="Y724" t="s">
        <v>2298</v>
      </c>
      <c r="Z724">
        <v>646</v>
      </c>
      <c r="AA724" t="s">
        <v>2299</v>
      </c>
      <c r="AB724" t="s">
        <v>2301</v>
      </c>
      <c r="AC724">
        <v>102972103</v>
      </c>
    </row>
    <row r="725" spans="25:29" x14ac:dyDescent="0.25">
      <c r="Y725" t="s">
        <v>2302</v>
      </c>
      <c r="Z725">
        <v>646</v>
      </c>
      <c r="AA725" t="s">
        <v>2303</v>
      </c>
      <c r="AB725" t="s">
        <v>2304</v>
      </c>
      <c r="AC725">
        <v>652635</v>
      </c>
    </row>
    <row r="726" spans="25:29" x14ac:dyDescent="0.25">
      <c r="Y726" t="s">
        <v>2302</v>
      </c>
      <c r="Z726">
        <v>646</v>
      </c>
      <c r="AA726" t="s">
        <v>2303</v>
      </c>
      <c r="AB726" t="s">
        <v>2305</v>
      </c>
      <c r="AC726">
        <v>65426340</v>
      </c>
    </row>
    <row r="727" spans="25:29" x14ac:dyDescent="0.25">
      <c r="Y727" t="s">
        <v>2306</v>
      </c>
      <c r="Z727">
        <v>646</v>
      </c>
      <c r="AA727" t="s">
        <v>2307</v>
      </c>
      <c r="AB727" t="s">
        <v>2308</v>
      </c>
      <c r="AC727">
        <v>128733</v>
      </c>
    </row>
    <row r="728" spans="25:29" x14ac:dyDescent="0.25">
      <c r="Y728" t="s">
        <v>2306</v>
      </c>
      <c r="Z728">
        <v>646</v>
      </c>
      <c r="AA728" t="s">
        <v>2307</v>
      </c>
      <c r="AB728" t="s">
        <v>2309</v>
      </c>
      <c r="AC728">
        <v>34301000</v>
      </c>
    </row>
    <row r="729" spans="25:29" x14ac:dyDescent="0.25">
      <c r="Y729" t="s">
        <v>2310</v>
      </c>
      <c r="Z729">
        <v>646</v>
      </c>
      <c r="AA729" t="s">
        <v>2311</v>
      </c>
      <c r="AB729" t="s">
        <v>2312</v>
      </c>
      <c r="AC729">
        <v>3902034</v>
      </c>
    </row>
    <row r="730" spans="25:29" x14ac:dyDescent="0.25">
      <c r="Y730" t="s">
        <v>2310</v>
      </c>
      <c r="Z730">
        <v>646</v>
      </c>
      <c r="AA730" t="s">
        <v>2311</v>
      </c>
      <c r="AB730" t="s">
        <v>2313</v>
      </c>
      <c r="AC730">
        <v>36010540</v>
      </c>
    </row>
    <row r="731" spans="25:29" x14ac:dyDescent="0.25">
      <c r="Y731" t="s">
        <v>2314</v>
      </c>
      <c r="Z731">
        <v>646</v>
      </c>
      <c r="AA731" t="s">
        <v>2315</v>
      </c>
      <c r="AB731" t="s">
        <v>2316</v>
      </c>
      <c r="AC731">
        <v>1076735</v>
      </c>
    </row>
    <row r="732" spans="25:29" x14ac:dyDescent="0.25">
      <c r="Y732" t="s">
        <v>2314</v>
      </c>
      <c r="Z732">
        <v>646</v>
      </c>
      <c r="AA732" t="s">
        <v>2315</v>
      </c>
      <c r="AB732" t="s">
        <v>2317</v>
      </c>
      <c r="AC732">
        <v>68703801</v>
      </c>
    </row>
    <row r="733" spans="25:29" x14ac:dyDescent="0.25">
      <c r="Y733" t="s">
        <v>2318</v>
      </c>
      <c r="Z733">
        <v>646</v>
      </c>
      <c r="AA733" t="s">
        <v>2319</v>
      </c>
      <c r="AB733" t="s">
        <v>2320</v>
      </c>
      <c r="AC733">
        <v>14487</v>
      </c>
    </row>
    <row r="734" spans="25:29" x14ac:dyDescent="0.25">
      <c r="Y734" t="s">
        <v>2321</v>
      </c>
      <c r="Z734">
        <v>646</v>
      </c>
      <c r="AA734" t="s">
        <v>2322</v>
      </c>
      <c r="AB734" t="s">
        <v>2323</v>
      </c>
      <c r="AC734">
        <v>57400</v>
      </c>
    </row>
    <row r="735" spans="25:29" x14ac:dyDescent="0.25">
      <c r="Y735" t="s">
        <v>2321</v>
      </c>
      <c r="Z735">
        <v>646</v>
      </c>
      <c r="AA735" t="s">
        <v>2322</v>
      </c>
      <c r="AB735" t="s">
        <v>2324</v>
      </c>
      <c r="AC735">
        <v>41152625</v>
      </c>
    </row>
    <row r="736" spans="25:29" x14ac:dyDescent="0.25">
      <c r="Y736" t="s">
        <v>2325</v>
      </c>
      <c r="Z736">
        <v>646</v>
      </c>
      <c r="AA736" t="s">
        <v>2326</v>
      </c>
      <c r="AB736" t="s">
        <v>2327</v>
      </c>
      <c r="AC736">
        <v>2047328</v>
      </c>
    </row>
    <row r="737" spans="25:29" x14ac:dyDescent="0.25">
      <c r="Y737" t="s">
        <v>2325</v>
      </c>
      <c r="Z737">
        <v>646</v>
      </c>
      <c r="AA737" t="s">
        <v>2326</v>
      </c>
      <c r="AB737" t="s">
        <v>2328</v>
      </c>
      <c r="AC737">
        <v>102634608</v>
      </c>
    </row>
    <row r="738" spans="25:29" x14ac:dyDescent="0.25">
      <c r="Y738" t="s">
        <v>2329</v>
      </c>
      <c r="Z738">
        <v>646</v>
      </c>
      <c r="AA738" t="s">
        <v>2330</v>
      </c>
      <c r="AB738" t="s">
        <v>2331</v>
      </c>
      <c r="AC738">
        <v>47866666</v>
      </c>
    </row>
    <row r="739" spans="25:29" x14ac:dyDescent="0.25">
      <c r="Y739" t="s">
        <v>2332</v>
      </c>
      <c r="Z739">
        <v>646</v>
      </c>
      <c r="AA739" t="s">
        <v>2333</v>
      </c>
      <c r="AB739" t="s">
        <v>2334</v>
      </c>
      <c r="AC739">
        <v>15795774</v>
      </c>
    </row>
    <row r="740" spans="25:29" x14ac:dyDescent="0.25">
      <c r="Y740" t="s">
        <v>2332</v>
      </c>
      <c r="Z740">
        <v>646</v>
      </c>
      <c r="AA740" t="s">
        <v>2333</v>
      </c>
      <c r="AB740" t="s">
        <v>2335</v>
      </c>
      <c r="AC740">
        <v>119058</v>
      </c>
    </row>
    <row r="741" spans="25:29" x14ac:dyDescent="0.25">
      <c r="Y741" t="s">
        <v>2336</v>
      </c>
      <c r="Z741">
        <v>646</v>
      </c>
      <c r="AA741" t="s">
        <v>2337</v>
      </c>
      <c r="AB741" t="s">
        <v>2338</v>
      </c>
      <c r="AC741">
        <v>569104</v>
      </c>
    </row>
    <row r="742" spans="25:29" x14ac:dyDescent="0.25">
      <c r="Y742" t="s">
        <v>2336</v>
      </c>
      <c r="Z742">
        <v>840</v>
      </c>
      <c r="AA742" t="s">
        <v>2337</v>
      </c>
      <c r="AB742" t="s">
        <v>2339</v>
      </c>
      <c r="AC742">
        <v>381163</v>
      </c>
    </row>
    <row r="743" spans="25:29" x14ac:dyDescent="0.25">
      <c r="Y743" t="s">
        <v>2340</v>
      </c>
      <c r="Z743">
        <v>646</v>
      </c>
      <c r="AA743" t="s">
        <v>2341</v>
      </c>
      <c r="AB743" t="s">
        <v>2342</v>
      </c>
      <c r="AC743">
        <v>6280882</v>
      </c>
    </row>
    <row r="744" spans="25:29" x14ac:dyDescent="0.25">
      <c r="Y744" t="s">
        <v>2343</v>
      </c>
      <c r="Z744">
        <v>646</v>
      </c>
      <c r="AA744" t="s">
        <v>2344</v>
      </c>
      <c r="AB744" t="s">
        <v>2345</v>
      </c>
      <c r="AC744">
        <v>24894307</v>
      </c>
    </row>
    <row r="745" spans="25:29" x14ac:dyDescent="0.25">
      <c r="Y745" t="s">
        <v>2343</v>
      </c>
      <c r="Z745">
        <v>646</v>
      </c>
      <c r="AA745" t="s">
        <v>2344</v>
      </c>
      <c r="AB745" t="s">
        <v>2346</v>
      </c>
      <c r="AC745">
        <v>67900</v>
      </c>
    </row>
    <row r="746" spans="25:29" x14ac:dyDescent="0.25">
      <c r="Y746" t="s">
        <v>2347</v>
      </c>
      <c r="Z746">
        <v>646</v>
      </c>
      <c r="AA746" t="s">
        <v>2348</v>
      </c>
      <c r="AB746" t="s">
        <v>2349</v>
      </c>
      <c r="AC746">
        <v>794427</v>
      </c>
    </row>
    <row r="747" spans="25:29" x14ac:dyDescent="0.25">
      <c r="Y747" t="s">
        <v>2347</v>
      </c>
      <c r="Z747">
        <v>646</v>
      </c>
      <c r="AA747" t="s">
        <v>2348</v>
      </c>
      <c r="AB747" t="s">
        <v>2350</v>
      </c>
      <c r="AC747">
        <v>122518613</v>
      </c>
    </row>
    <row r="748" spans="25:29" x14ac:dyDescent="0.25">
      <c r="Y748" t="s">
        <v>2351</v>
      </c>
      <c r="Z748">
        <v>646</v>
      </c>
      <c r="AA748" t="s">
        <v>2352</v>
      </c>
      <c r="AB748" t="s">
        <v>2353</v>
      </c>
      <c r="AC748">
        <v>172255</v>
      </c>
    </row>
    <row r="749" spans="25:29" x14ac:dyDescent="0.25">
      <c r="Y749" t="s">
        <v>2354</v>
      </c>
      <c r="Z749">
        <v>646</v>
      </c>
      <c r="AA749" t="s">
        <v>2355</v>
      </c>
      <c r="AB749" t="s">
        <v>2356</v>
      </c>
      <c r="AC749">
        <v>54400</v>
      </c>
    </row>
    <row r="750" spans="25:29" x14ac:dyDescent="0.25">
      <c r="Y750" t="s">
        <v>2354</v>
      </c>
      <c r="Z750">
        <v>646</v>
      </c>
      <c r="AA750" t="s">
        <v>2355</v>
      </c>
      <c r="AB750" t="s">
        <v>2357</v>
      </c>
      <c r="AC750">
        <v>152839618</v>
      </c>
    </row>
    <row r="751" spans="25:29" x14ac:dyDescent="0.25">
      <c r="Y751" t="s">
        <v>2358</v>
      </c>
      <c r="Z751">
        <v>646</v>
      </c>
      <c r="AA751" t="s">
        <v>2359</v>
      </c>
      <c r="AB751" t="s">
        <v>2360</v>
      </c>
      <c r="AC751">
        <v>451152</v>
      </c>
    </row>
    <row r="752" spans="25:29" x14ac:dyDescent="0.25">
      <c r="Y752" t="s">
        <v>2358</v>
      </c>
      <c r="Z752">
        <v>646</v>
      </c>
      <c r="AA752" t="s">
        <v>2359</v>
      </c>
      <c r="AB752" t="s">
        <v>2361</v>
      </c>
      <c r="AC752">
        <v>9748</v>
      </c>
    </row>
    <row r="753" spans="25:29" x14ac:dyDescent="0.25">
      <c r="Y753" t="s">
        <v>2362</v>
      </c>
      <c r="Z753">
        <v>646</v>
      </c>
      <c r="AA753" t="s">
        <v>2363</v>
      </c>
      <c r="AB753" t="s">
        <v>2364</v>
      </c>
      <c r="AC753">
        <v>55869603</v>
      </c>
    </row>
    <row r="754" spans="25:29" x14ac:dyDescent="0.25">
      <c r="Y754" t="s">
        <v>2362</v>
      </c>
      <c r="Z754">
        <v>646</v>
      </c>
      <c r="AA754" t="s">
        <v>2363</v>
      </c>
      <c r="AB754" t="s">
        <v>2365</v>
      </c>
      <c r="AC754">
        <v>1767185</v>
      </c>
    </row>
    <row r="755" spans="25:29" x14ac:dyDescent="0.25">
      <c r="Y755" t="s">
        <v>2366</v>
      </c>
      <c r="Z755">
        <v>646</v>
      </c>
      <c r="AA755" t="s">
        <v>2367</v>
      </c>
      <c r="AB755" t="s">
        <v>2368</v>
      </c>
      <c r="AC755">
        <v>7394</v>
      </c>
    </row>
    <row r="756" spans="25:29" x14ac:dyDescent="0.25">
      <c r="Y756" t="s">
        <v>2369</v>
      </c>
      <c r="Z756">
        <v>646</v>
      </c>
      <c r="AA756" t="s">
        <v>2370</v>
      </c>
      <c r="AB756" t="s">
        <v>2371</v>
      </c>
      <c r="AC756">
        <v>2013393</v>
      </c>
    </row>
    <row r="757" spans="25:29" x14ac:dyDescent="0.25">
      <c r="Y757" t="s">
        <v>2369</v>
      </c>
      <c r="Z757">
        <v>646</v>
      </c>
      <c r="AA757" t="s">
        <v>2370</v>
      </c>
      <c r="AB757" t="s">
        <v>2372</v>
      </c>
      <c r="AC757">
        <v>28693718</v>
      </c>
    </row>
    <row r="758" spans="25:29" x14ac:dyDescent="0.25">
      <c r="Y758" t="s">
        <v>2373</v>
      </c>
      <c r="Z758">
        <v>646</v>
      </c>
      <c r="AA758" t="s">
        <v>2374</v>
      </c>
      <c r="AB758" t="s">
        <v>2375</v>
      </c>
      <c r="AC758">
        <v>78609</v>
      </c>
    </row>
    <row r="759" spans="25:29" x14ac:dyDescent="0.25">
      <c r="Y759" t="s">
        <v>2373</v>
      </c>
      <c r="Z759">
        <v>646</v>
      </c>
      <c r="AA759" t="s">
        <v>2374</v>
      </c>
      <c r="AB759" t="s">
        <v>2376</v>
      </c>
      <c r="AC759">
        <v>60281015</v>
      </c>
    </row>
    <row r="760" spans="25:29" x14ac:dyDescent="0.25">
      <c r="Y760" t="s">
        <v>2377</v>
      </c>
      <c r="Z760">
        <v>646</v>
      </c>
      <c r="AA760" t="s">
        <v>2378</v>
      </c>
      <c r="AB760" t="s">
        <v>2379</v>
      </c>
      <c r="AC760">
        <v>12500</v>
      </c>
    </row>
    <row r="761" spans="25:29" x14ac:dyDescent="0.25">
      <c r="Y761" t="s">
        <v>2377</v>
      </c>
      <c r="Z761">
        <v>646</v>
      </c>
      <c r="AA761" t="s">
        <v>2378</v>
      </c>
      <c r="AB761" t="s">
        <v>2380</v>
      </c>
      <c r="AC761">
        <v>35679015</v>
      </c>
    </row>
    <row r="762" spans="25:29" x14ac:dyDescent="0.25">
      <c r="Y762" t="s">
        <v>2381</v>
      </c>
      <c r="Z762">
        <v>646</v>
      </c>
      <c r="AA762" t="s">
        <v>2382</v>
      </c>
      <c r="AB762" t="s">
        <v>2383</v>
      </c>
      <c r="AC762">
        <v>424279</v>
      </c>
    </row>
    <row r="763" spans="25:29" x14ac:dyDescent="0.25">
      <c r="Y763" t="s">
        <v>2381</v>
      </c>
      <c r="Z763">
        <v>646</v>
      </c>
      <c r="AA763" t="s">
        <v>2382</v>
      </c>
      <c r="AB763" t="s">
        <v>2384</v>
      </c>
      <c r="AC763">
        <v>8292310</v>
      </c>
    </row>
    <row r="764" spans="25:29" x14ac:dyDescent="0.25">
      <c r="Y764" t="s">
        <v>2385</v>
      </c>
      <c r="Z764">
        <v>646</v>
      </c>
      <c r="AA764" t="s">
        <v>2386</v>
      </c>
      <c r="AB764" t="s">
        <v>2387</v>
      </c>
      <c r="AC764">
        <v>985295</v>
      </c>
    </row>
    <row r="765" spans="25:29" x14ac:dyDescent="0.25">
      <c r="Y765" t="s">
        <v>2388</v>
      </c>
      <c r="Z765">
        <v>646</v>
      </c>
      <c r="AA765" t="s">
        <v>2389</v>
      </c>
      <c r="AB765" t="s">
        <v>2390</v>
      </c>
      <c r="AC765">
        <v>4263</v>
      </c>
    </row>
    <row r="766" spans="25:29" x14ac:dyDescent="0.25">
      <c r="Y766" t="s">
        <v>2388</v>
      </c>
      <c r="Z766">
        <v>646</v>
      </c>
      <c r="AA766" t="s">
        <v>2389</v>
      </c>
      <c r="AB766" t="s">
        <v>2391</v>
      </c>
      <c r="AC766">
        <v>66383172</v>
      </c>
    </row>
    <row r="767" spans="25:29" x14ac:dyDescent="0.25">
      <c r="Y767" t="s">
        <v>2392</v>
      </c>
      <c r="Z767">
        <v>646</v>
      </c>
      <c r="AA767" t="s">
        <v>2393</v>
      </c>
      <c r="AB767" t="s">
        <v>2394</v>
      </c>
      <c r="AC767">
        <v>56116</v>
      </c>
    </row>
    <row r="768" spans="25:29" x14ac:dyDescent="0.25">
      <c r="Y768" t="s">
        <v>2392</v>
      </c>
      <c r="Z768">
        <v>646</v>
      </c>
      <c r="AA768" t="s">
        <v>2393</v>
      </c>
      <c r="AB768" t="s">
        <v>2395</v>
      </c>
      <c r="AC768">
        <v>67622474</v>
      </c>
    </row>
    <row r="769" spans="25:29" x14ac:dyDescent="0.25">
      <c r="Y769" t="s">
        <v>2396</v>
      </c>
      <c r="Z769">
        <v>646</v>
      </c>
      <c r="AA769" t="s">
        <v>2397</v>
      </c>
      <c r="AB769" t="s">
        <v>2398</v>
      </c>
      <c r="AC769">
        <v>122481</v>
      </c>
    </row>
    <row r="770" spans="25:29" x14ac:dyDescent="0.25">
      <c r="Y770" t="s">
        <v>2396</v>
      </c>
      <c r="Z770">
        <v>646</v>
      </c>
      <c r="AA770" t="s">
        <v>2397</v>
      </c>
      <c r="AB770" t="s">
        <v>2399</v>
      </c>
      <c r="AC770">
        <v>34736170</v>
      </c>
    </row>
    <row r="771" spans="25:29" x14ac:dyDescent="0.25">
      <c r="Y771" t="s">
        <v>2400</v>
      </c>
      <c r="Z771">
        <v>646</v>
      </c>
      <c r="AA771" t="s">
        <v>2401</v>
      </c>
      <c r="AB771" t="s">
        <v>2402</v>
      </c>
      <c r="AC771">
        <v>60754428</v>
      </c>
    </row>
    <row r="772" spans="25:29" x14ac:dyDescent="0.25">
      <c r="Y772" t="s">
        <v>2400</v>
      </c>
      <c r="Z772">
        <v>646</v>
      </c>
      <c r="AA772" t="s">
        <v>2401</v>
      </c>
      <c r="AB772" t="s">
        <v>2403</v>
      </c>
      <c r="AC772">
        <v>793337</v>
      </c>
    </row>
    <row r="773" spans="25:29" x14ac:dyDescent="0.25">
      <c r="Y773" t="s">
        <v>2404</v>
      </c>
      <c r="Z773">
        <v>646</v>
      </c>
      <c r="AA773" t="s">
        <v>2405</v>
      </c>
      <c r="AB773" t="s">
        <v>2406</v>
      </c>
      <c r="AC773">
        <v>26426731</v>
      </c>
    </row>
    <row r="774" spans="25:29" x14ac:dyDescent="0.25">
      <c r="Y774" t="s">
        <v>2404</v>
      </c>
      <c r="Z774">
        <v>646</v>
      </c>
      <c r="AA774" t="s">
        <v>2405</v>
      </c>
      <c r="AB774" t="s">
        <v>2407</v>
      </c>
      <c r="AC774">
        <v>16703751</v>
      </c>
    </row>
    <row r="775" spans="25:29" x14ac:dyDescent="0.25">
      <c r="Y775" t="s">
        <v>2408</v>
      </c>
      <c r="Z775">
        <v>646</v>
      </c>
      <c r="AA775" t="s">
        <v>2409</v>
      </c>
      <c r="AB775" t="s">
        <v>2410</v>
      </c>
      <c r="AC775">
        <v>1000</v>
      </c>
    </row>
    <row r="776" spans="25:29" x14ac:dyDescent="0.25">
      <c r="Y776" t="s">
        <v>2408</v>
      </c>
      <c r="Z776">
        <v>646</v>
      </c>
      <c r="AA776" t="s">
        <v>2409</v>
      </c>
      <c r="AB776" t="s">
        <v>2411</v>
      </c>
      <c r="AC776">
        <v>52582490</v>
      </c>
    </row>
    <row r="777" spans="25:29" x14ac:dyDescent="0.25">
      <c r="Y777" t="s">
        <v>2412</v>
      </c>
      <c r="Z777">
        <v>646</v>
      </c>
      <c r="AA777" t="s">
        <v>2413</v>
      </c>
      <c r="AB777" t="s">
        <v>2414</v>
      </c>
      <c r="AC777">
        <v>27196</v>
      </c>
    </row>
    <row r="778" spans="25:29" x14ac:dyDescent="0.25">
      <c r="Y778" t="s">
        <v>2412</v>
      </c>
      <c r="Z778">
        <v>646</v>
      </c>
      <c r="AA778" t="s">
        <v>2413</v>
      </c>
      <c r="AB778" t="s">
        <v>2415</v>
      </c>
      <c r="AC778">
        <v>80615607</v>
      </c>
    </row>
    <row r="779" spans="25:29" x14ac:dyDescent="0.25">
      <c r="Y779" t="s">
        <v>2416</v>
      </c>
      <c r="Z779">
        <v>646</v>
      </c>
      <c r="AA779" t="s">
        <v>2417</v>
      </c>
      <c r="AB779" t="s">
        <v>2418</v>
      </c>
      <c r="AC779">
        <v>33714875</v>
      </c>
    </row>
    <row r="780" spans="25:29" x14ac:dyDescent="0.25">
      <c r="Y780" t="s">
        <v>2416</v>
      </c>
      <c r="Z780">
        <v>646</v>
      </c>
      <c r="AA780" t="s">
        <v>2417</v>
      </c>
      <c r="AB780" t="s">
        <v>2419</v>
      </c>
      <c r="AC780">
        <v>117716671</v>
      </c>
    </row>
    <row r="781" spans="25:29" x14ac:dyDescent="0.25">
      <c r="Y781" t="s">
        <v>2420</v>
      </c>
      <c r="Z781">
        <v>646</v>
      </c>
      <c r="AA781" t="s">
        <v>2421</v>
      </c>
      <c r="AB781" t="s">
        <v>2422</v>
      </c>
      <c r="AC781">
        <v>71160121</v>
      </c>
    </row>
    <row r="782" spans="25:29" x14ac:dyDescent="0.25">
      <c r="Y782" t="s">
        <v>2423</v>
      </c>
      <c r="Z782">
        <v>646</v>
      </c>
      <c r="AA782" t="s">
        <v>2424</v>
      </c>
      <c r="AB782" t="s">
        <v>2425</v>
      </c>
      <c r="AC782">
        <v>27126</v>
      </c>
    </row>
    <row r="783" spans="25:29" x14ac:dyDescent="0.25">
      <c r="Y783" t="s">
        <v>2423</v>
      </c>
      <c r="Z783">
        <v>646</v>
      </c>
      <c r="AA783" t="s">
        <v>2424</v>
      </c>
      <c r="AB783" t="s">
        <v>2426</v>
      </c>
      <c r="AC783">
        <v>36863082</v>
      </c>
    </row>
    <row r="784" spans="25:29" x14ac:dyDescent="0.25">
      <c r="Y784" t="s">
        <v>2427</v>
      </c>
      <c r="Z784">
        <v>646</v>
      </c>
      <c r="AA784" t="s">
        <v>2428</v>
      </c>
      <c r="AB784" t="s">
        <v>2429</v>
      </c>
      <c r="AC784">
        <v>149790</v>
      </c>
    </row>
    <row r="785" spans="25:29" x14ac:dyDescent="0.25">
      <c r="Y785" t="s">
        <v>2427</v>
      </c>
      <c r="Z785">
        <v>646</v>
      </c>
      <c r="AA785" t="s">
        <v>2428</v>
      </c>
      <c r="AB785" t="s">
        <v>2430</v>
      </c>
      <c r="AC785">
        <v>79973175</v>
      </c>
    </row>
    <row r="786" spans="25:29" x14ac:dyDescent="0.25">
      <c r="Y786" t="s">
        <v>2431</v>
      </c>
      <c r="Z786">
        <v>646</v>
      </c>
      <c r="AA786" t="s">
        <v>2432</v>
      </c>
      <c r="AB786" t="s">
        <v>2433</v>
      </c>
      <c r="AC786">
        <v>3851</v>
      </c>
    </row>
    <row r="787" spans="25:29" x14ac:dyDescent="0.25">
      <c r="Y787" t="s">
        <v>2431</v>
      </c>
      <c r="Z787">
        <v>646</v>
      </c>
      <c r="AA787" t="s">
        <v>2432</v>
      </c>
      <c r="AB787" t="s">
        <v>2434</v>
      </c>
      <c r="AC787">
        <v>51715398</v>
      </c>
    </row>
    <row r="788" spans="25:29" x14ac:dyDescent="0.25">
      <c r="Y788" t="s">
        <v>2435</v>
      </c>
      <c r="Z788">
        <v>646</v>
      </c>
      <c r="AA788" t="s">
        <v>2436</v>
      </c>
      <c r="AB788" t="s">
        <v>2437</v>
      </c>
      <c r="AC788">
        <v>3517669</v>
      </c>
    </row>
    <row r="789" spans="25:29" x14ac:dyDescent="0.25">
      <c r="Y789" t="s">
        <v>2435</v>
      </c>
      <c r="Z789">
        <v>646</v>
      </c>
      <c r="AA789" t="s">
        <v>2436</v>
      </c>
      <c r="AB789" t="s">
        <v>2438</v>
      </c>
      <c r="AC789">
        <v>105081073</v>
      </c>
    </row>
    <row r="790" spans="25:29" x14ac:dyDescent="0.25">
      <c r="Y790" t="s">
        <v>2439</v>
      </c>
      <c r="Z790">
        <v>646</v>
      </c>
      <c r="AA790" t="s">
        <v>2440</v>
      </c>
      <c r="AB790" t="s">
        <v>2441</v>
      </c>
      <c r="AC790">
        <v>800</v>
      </c>
    </row>
    <row r="791" spans="25:29" x14ac:dyDescent="0.25">
      <c r="Y791" t="s">
        <v>2442</v>
      </c>
      <c r="Z791">
        <v>646</v>
      </c>
      <c r="AA791" t="s">
        <v>2443</v>
      </c>
      <c r="AB791" t="s">
        <v>2444</v>
      </c>
      <c r="AC791">
        <v>42021552</v>
      </c>
    </row>
    <row r="792" spans="25:29" x14ac:dyDescent="0.25">
      <c r="Y792" t="s">
        <v>2445</v>
      </c>
      <c r="Z792">
        <v>646</v>
      </c>
      <c r="AA792" t="s">
        <v>2446</v>
      </c>
      <c r="AB792" t="s">
        <v>2447</v>
      </c>
      <c r="AC792">
        <v>15916064</v>
      </c>
    </row>
    <row r="793" spans="25:29" x14ac:dyDescent="0.25">
      <c r="Y793" t="s">
        <v>2445</v>
      </c>
      <c r="Z793">
        <v>646</v>
      </c>
      <c r="AA793" t="s">
        <v>2446</v>
      </c>
      <c r="AB793" t="s">
        <v>2448</v>
      </c>
      <c r="AC793">
        <v>114048816</v>
      </c>
    </row>
    <row r="794" spans="25:29" x14ac:dyDescent="0.25">
      <c r="Y794" t="s">
        <v>2449</v>
      </c>
      <c r="Z794">
        <v>646</v>
      </c>
      <c r="AA794" t="s">
        <v>2450</v>
      </c>
      <c r="AB794" t="s">
        <v>2451</v>
      </c>
      <c r="AC794">
        <v>5036705</v>
      </c>
    </row>
    <row r="795" spans="25:29" x14ac:dyDescent="0.25">
      <c r="Y795" t="s">
        <v>2452</v>
      </c>
      <c r="Z795">
        <v>646</v>
      </c>
      <c r="AA795" t="s">
        <v>2453</v>
      </c>
      <c r="AB795" t="s">
        <v>2454</v>
      </c>
      <c r="AC795">
        <v>60921</v>
      </c>
    </row>
    <row r="796" spans="25:29" x14ac:dyDescent="0.25">
      <c r="Y796" t="s">
        <v>2452</v>
      </c>
      <c r="Z796">
        <v>646</v>
      </c>
      <c r="AA796" t="s">
        <v>2453</v>
      </c>
      <c r="AB796" t="s">
        <v>2455</v>
      </c>
      <c r="AC796">
        <v>118150654</v>
      </c>
    </row>
    <row r="797" spans="25:29" x14ac:dyDescent="0.25">
      <c r="Y797" t="s">
        <v>2456</v>
      </c>
      <c r="Z797">
        <v>646</v>
      </c>
      <c r="AA797" t="s">
        <v>2457</v>
      </c>
      <c r="AB797" t="s">
        <v>2458</v>
      </c>
      <c r="AC797">
        <v>514275</v>
      </c>
    </row>
    <row r="798" spans="25:29" x14ac:dyDescent="0.25">
      <c r="Y798" t="s">
        <v>2456</v>
      </c>
      <c r="Z798">
        <v>646</v>
      </c>
      <c r="AA798" t="s">
        <v>2457</v>
      </c>
      <c r="AB798" t="s">
        <v>2459</v>
      </c>
      <c r="AC798">
        <v>48320393</v>
      </c>
    </row>
    <row r="799" spans="25:29" x14ac:dyDescent="0.25">
      <c r="Y799" t="s">
        <v>2460</v>
      </c>
      <c r="Z799">
        <v>646</v>
      </c>
      <c r="AA799" t="s">
        <v>2461</v>
      </c>
      <c r="AB799" t="s">
        <v>2462</v>
      </c>
      <c r="AC799">
        <v>31106</v>
      </c>
    </row>
    <row r="800" spans="25:29" x14ac:dyDescent="0.25">
      <c r="Y800" t="s">
        <v>2460</v>
      </c>
      <c r="Z800">
        <v>646</v>
      </c>
      <c r="AA800" t="s">
        <v>2461</v>
      </c>
      <c r="AB800" t="s">
        <v>2463</v>
      </c>
      <c r="AC800">
        <v>140999838</v>
      </c>
    </row>
    <row r="801" spans="25:29" x14ac:dyDescent="0.25">
      <c r="Y801" t="s">
        <v>2464</v>
      </c>
      <c r="Z801">
        <v>646</v>
      </c>
      <c r="AA801" t="s">
        <v>2465</v>
      </c>
      <c r="AB801" t="s">
        <v>2466</v>
      </c>
      <c r="AC801">
        <v>59245</v>
      </c>
    </row>
    <row r="802" spans="25:29" x14ac:dyDescent="0.25">
      <c r="Y802" t="s">
        <v>2464</v>
      </c>
      <c r="Z802">
        <v>646</v>
      </c>
      <c r="AA802" t="s">
        <v>2465</v>
      </c>
      <c r="AB802" t="s">
        <v>2467</v>
      </c>
      <c r="AC802">
        <v>55536130</v>
      </c>
    </row>
    <row r="803" spans="25:29" x14ac:dyDescent="0.25">
      <c r="Y803" t="s">
        <v>2468</v>
      </c>
      <c r="Z803">
        <v>646</v>
      </c>
      <c r="AA803" t="s">
        <v>2469</v>
      </c>
      <c r="AB803" t="s">
        <v>2470</v>
      </c>
      <c r="AC803">
        <v>103172847</v>
      </c>
    </row>
    <row r="804" spans="25:29" x14ac:dyDescent="0.25">
      <c r="Y804" t="s">
        <v>2468</v>
      </c>
      <c r="Z804">
        <v>646</v>
      </c>
      <c r="AA804" t="s">
        <v>2469</v>
      </c>
      <c r="AB804" t="s">
        <v>2471</v>
      </c>
      <c r="AC804">
        <v>1292245</v>
      </c>
    </row>
    <row r="805" spans="25:29" x14ac:dyDescent="0.25">
      <c r="Y805" t="s">
        <v>2472</v>
      </c>
      <c r="Z805">
        <v>646</v>
      </c>
      <c r="AA805" t="s">
        <v>2473</v>
      </c>
      <c r="AB805" t="s">
        <v>2474</v>
      </c>
      <c r="AC805">
        <v>79774997</v>
      </c>
    </row>
    <row r="806" spans="25:29" x14ac:dyDescent="0.25">
      <c r="Y806" t="s">
        <v>2475</v>
      </c>
      <c r="Z806">
        <v>646</v>
      </c>
      <c r="AA806" t="s">
        <v>2476</v>
      </c>
      <c r="AB806" t="s">
        <v>2477</v>
      </c>
      <c r="AC806">
        <v>7370</v>
      </c>
    </row>
    <row r="807" spans="25:29" x14ac:dyDescent="0.25">
      <c r="Y807" t="s">
        <v>2475</v>
      </c>
      <c r="Z807">
        <v>646</v>
      </c>
      <c r="AA807" t="s">
        <v>2476</v>
      </c>
      <c r="AB807" t="s">
        <v>2478</v>
      </c>
      <c r="AC807">
        <v>122605328</v>
      </c>
    </row>
    <row r="808" spans="25:29" x14ac:dyDescent="0.25">
      <c r="Y808" t="s">
        <v>2479</v>
      </c>
      <c r="Z808">
        <v>646</v>
      </c>
      <c r="AA808" t="s">
        <v>2480</v>
      </c>
      <c r="AB808" t="s">
        <v>2481</v>
      </c>
      <c r="AC808">
        <v>668552</v>
      </c>
    </row>
    <row r="809" spans="25:29" x14ac:dyDescent="0.25">
      <c r="Y809" t="s">
        <v>2479</v>
      </c>
      <c r="Z809">
        <v>646</v>
      </c>
      <c r="AA809" t="s">
        <v>2480</v>
      </c>
      <c r="AB809" t="s">
        <v>2482</v>
      </c>
      <c r="AC809">
        <v>22495073</v>
      </c>
    </row>
    <row r="810" spans="25:29" x14ac:dyDescent="0.25">
      <c r="Y810" t="s">
        <v>2483</v>
      </c>
      <c r="Z810">
        <v>646</v>
      </c>
      <c r="AA810" t="s">
        <v>2484</v>
      </c>
      <c r="AB810" t="s">
        <v>2485</v>
      </c>
      <c r="AC810">
        <v>55255</v>
      </c>
    </row>
    <row r="811" spans="25:29" x14ac:dyDescent="0.25">
      <c r="Y811" t="s">
        <v>2483</v>
      </c>
      <c r="Z811">
        <v>646</v>
      </c>
      <c r="AA811" t="s">
        <v>2484</v>
      </c>
      <c r="AB811" t="s">
        <v>2486</v>
      </c>
      <c r="AC811">
        <v>47113807</v>
      </c>
    </row>
    <row r="812" spans="25:29" x14ac:dyDescent="0.25">
      <c r="Y812" t="s">
        <v>2487</v>
      </c>
      <c r="Z812">
        <v>646</v>
      </c>
      <c r="AA812" t="s">
        <v>2488</v>
      </c>
      <c r="AB812" t="s">
        <v>2489</v>
      </c>
      <c r="AC812">
        <v>17858</v>
      </c>
    </row>
    <row r="813" spans="25:29" x14ac:dyDescent="0.25">
      <c r="Y813" t="s">
        <v>2487</v>
      </c>
      <c r="Z813">
        <v>646</v>
      </c>
      <c r="AA813" t="s">
        <v>2488</v>
      </c>
      <c r="AB813" t="s">
        <v>2490</v>
      </c>
      <c r="AC813">
        <v>113544935</v>
      </c>
    </row>
    <row r="814" spans="25:29" x14ac:dyDescent="0.25">
      <c r="Y814" t="s">
        <v>2491</v>
      </c>
      <c r="Z814">
        <v>646</v>
      </c>
      <c r="AA814" t="s">
        <v>2492</v>
      </c>
      <c r="AB814" t="s">
        <v>2493</v>
      </c>
      <c r="AC814">
        <v>30543434</v>
      </c>
    </row>
    <row r="815" spans="25:29" x14ac:dyDescent="0.25">
      <c r="Y815" t="s">
        <v>2494</v>
      </c>
      <c r="Z815">
        <v>646</v>
      </c>
      <c r="AA815" t="s">
        <v>2495</v>
      </c>
      <c r="AB815" t="s">
        <v>2496</v>
      </c>
      <c r="AC815">
        <v>997143</v>
      </c>
    </row>
    <row r="816" spans="25:29" x14ac:dyDescent="0.25">
      <c r="Y816" t="s">
        <v>2497</v>
      </c>
      <c r="Z816">
        <v>646</v>
      </c>
      <c r="AA816" t="s">
        <v>2498</v>
      </c>
      <c r="AB816" t="s">
        <v>2499</v>
      </c>
      <c r="AC816">
        <v>26207662</v>
      </c>
    </row>
    <row r="817" spans="25:29" x14ac:dyDescent="0.25">
      <c r="Y817" t="s">
        <v>2497</v>
      </c>
      <c r="Z817">
        <v>646</v>
      </c>
      <c r="AA817" t="s">
        <v>2498</v>
      </c>
      <c r="AB817" t="s">
        <v>2500</v>
      </c>
      <c r="AC817">
        <v>673265</v>
      </c>
    </row>
    <row r="818" spans="25:29" x14ac:dyDescent="0.25">
      <c r="Y818" t="s">
        <v>2501</v>
      </c>
      <c r="Z818">
        <v>646</v>
      </c>
      <c r="AA818" t="s">
        <v>2502</v>
      </c>
      <c r="AB818" t="s">
        <v>2503</v>
      </c>
      <c r="AC818">
        <v>45111059</v>
      </c>
    </row>
    <row r="819" spans="25:29" x14ac:dyDescent="0.25">
      <c r="Y819" t="s">
        <v>2501</v>
      </c>
      <c r="Z819">
        <v>646</v>
      </c>
      <c r="AA819" t="s">
        <v>2502</v>
      </c>
      <c r="AB819" t="s">
        <v>2504</v>
      </c>
      <c r="AC819">
        <v>65104</v>
      </c>
    </row>
    <row r="820" spans="25:29" x14ac:dyDescent="0.25">
      <c r="Y820" t="s">
        <v>2505</v>
      </c>
      <c r="Z820">
        <v>646</v>
      </c>
      <c r="AA820" t="s">
        <v>2506</v>
      </c>
      <c r="AB820" t="s">
        <v>2507</v>
      </c>
      <c r="AC820">
        <v>13226601</v>
      </c>
    </row>
    <row r="821" spans="25:29" x14ac:dyDescent="0.25">
      <c r="Y821" t="s">
        <v>2508</v>
      </c>
      <c r="Z821">
        <v>646</v>
      </c>
      <c r="AA821" t="s">
        <v>2509</v>
      </c>
      <c r="AB821" t="s">
        <v>2510</v>
      </c>
      <c r="AC821">
        <v>68796</v>
      </c>
    </row>
    <row r="822" spans="25:29" x14ac:dyDescent="0.25">
      <c r="Y822" t="s">
        <v>2508</v>
      </c>
      <c r="Z822">
        <v>646</v>
      </c>
      <c r="AA822" t="s">
        <v>2509</v>
      </c>
      <c r="AB822" t="s">
        <v>2511</v>
      </c>
      <c r="AC822">
        <v>101668101</v>
      </c>
    </row>
    <row r="823" spans="25:29" x14ac:dyDescent="0.25">
      <c r="Y823" t="s">
        <v>2512</v>
      </c>
      <c r="Z823">
        <v>646</v>
      </c>
      <c r="AA823" t="s">
        <v>2513</v>
      </c>
      <c r="AB823" t="s">
        <v>2514</v>
      </c>
      <c r="AC823">
        <v>59000</v>
      </c>
    </row>
    <row r="824" spans="25:29" x14ac:dyDescent="0.25">
      <c r="Y824" t="s">
        <v>2512</v>
      </c>
      <c r="Z824">
        <v>646</v>
      </c>
      <c r="AA824" t="s">
        <v>2513</v>
      </c>
      <c r="AB824" t="s">
        <v>2515</v>
      </c>
      <c r="AC824">
        <v>63411940</v>
      </c>
    </row>
    <row r="825" spans="25:29" x14ac:dyDescent="0.25">
      <c r="Y825" t="s">
        <v>2516</v>
      </c>
      <c r="Z825">
        <v>646</v>
      </c>
      <c r="AA825" t="s">
        <v>2517</v>
      </c>
      <c r="AB825" t="s">
        <v>2518</v>
      </c>
      <c r="AC825">
        <v>253946</v>
      </c>
    </row>
    <row r="826" spans="25:29" x14ac:dyDescent="0.25">
      <c r="Y826" t="s">
        <v>2516</v>
      </c>
      <c r="Z826">
        <v>646</v>
      </c>
      <c r="AA826" t="s">
        <v>2517</v>
      </c>
      <c r="AB826" t="s">
        <v>2519</v>
      </c>
      <c r="AC826">
        <v>71200080</v>
      </c>
    </row>
    <row r="827" spans="25:29" x14ac:dyDescent="0.25">
      <c r="Y827" t="s">
        <v>2520</v>
      </c>
      <c r="Z827">
        <v>646</v>
      </c>
      <c r="AA827" t="s">
        <v>2521</v>
      </c>
      <c r="AB827" t="s">
        <v>2522</v>
      </c>
      <c r="AC827">
        <v>56216286</v>
      </c>
    </row>
    <row r="828" spans="25:29" x14ac:dyDescent="0.25">
      <c r="Y828" t="s">
        <v>2520</v>
      </c>
      <c r="Z828">
        <v>646</v>
      </c>
      <c r="AA828" t="s">
        <v>2521</v>
      </c>
      <c r="AB828" t="s">
        <v>2523</v>
      </c>
      <c r="AC828">
        <v>48627</v>
      </c>
    </row>
    <row r="829" spans="25:29" x14ac:dyDescent="0.25">
      <c r="Y829" t="s">
        <v>2524</v>
      </c>
      <c r="Z829">
        <v>646</v>
      </c>
      <c r="AA829" t="s">
        <v>2525</v>
      </c>
      <c r="AB829" t="s">
        <v>2526</v>
      </c>
      <c r="AC829">
        <v>6727061</v>
      </c>
    </row>
    <row r="830" spans="25:29" x14ac:dyDescent="0.25">
      <c r="Y830" t="s">
        <v>2524</v>
      </c>
      <c r="Z830">
        <v>646</v>
      </c>
      <c r="AA830" t="s">
        <v>2525</v>
      </c>
      <c r="AB830" t="s">
        <v>2527</v>
      </c>
      <c r="AC830">
        <v>57244137</v>
      </c>
    </row>
    <row r="831" spans="25:29" x14ac:dyDescent="0.25">
      <c r="Y831" t="s">
        <v>2528</v>
      </c>
      <c r="Z831">
        <v>646</v>
      </c>
      <c r="AA831" t="s">
        <v>2529</v>
      </c>
      <c r="AB831" t="s">
        <v>2530</v>
      </c>
      <c r="AC831">
        <v>23132242</v>
      </c>
    </row>
    <row r="832" spans="25:29" x14ac:dyDescent="0.25">
      <c r="Y832" t="s">
        <v>2531</v>
      </c>
      <c r="Z832">
        <v>646</v>
      </c>
      <c r="AA832" t="s">
        <v>2532</v>
      </c>
      <c r="AB832" t="s">
        <v>2533</v>
      </c>
      <c r="AC832">
        <v>20290836</v>
      </c>
    </row>
    <row r="833" spans="25:29" x14ac:dyDescent="0.25">
      <c r="Y833" t="s">
        <v>2534</v>
      </c>
      <c r="Z833">
        <v>646</v>
      </c>
      <c r="AA833" t="s">
        <v>2535</v>
      </c>
      <c r="AB833" t="s">
        <v>2536</v>
      </c>
      <c r="AC833">
        <v>40035790</v>
      </c>
    </row>
    <row r="834" spans="25:29" x14ac:dyDescent="0.25">
      <c r="Y834" t="s">
        <v>2537</v>
      </c>
      <c r="Z834">
        <v>646</v>
      </c>
      <c r="AA834" t="s">
        <v>2538</v>
      </c>
      <c r="AB834" t="s">
        <v>2539</v>
      </c>
      <c r="AC834">
        <v>277143</v>
      </c>
    </row>
    <row r="835" spans="25:29" x14ac:dyDescent="0.25">
      <c r="Y835" t="s">
        <v>2537</v>
      </c>
      <c r="Z835">
        <v>646</v>
      </c>
      <c r="AA835" t="s">
        <v>2538</v>
      </c>
      <c r="AB835" t="s">
        <v>2540</v>
      </c>
      <c r="AC835">
        <v>104019480</v>
      </c>
    </row>
    <row r="836" spans="25:29" x14ac:dyDescent="0.25">
      <c r="Y836" t="s">
        <v>2541</v>
      </c>
      <c r="Z836">
        <v>840</v>
      </c>
      <c r="AA836" t="s">
        <v>2542</v>
      </c>
      <c r="AB836" t="s">
        <v>2543</v>
      </c>
      <c r="AC836">
        <v>210262</v>
      </c>
    </row>
    <row r="837" spans="25:29" x14ac:dyDescent="0.25">
      <c r="Y837" t="s">
        <v>2544</v>
      </c>
      <c r="Z837">
        <v>646</v>
      </c>
      <c r="AA837" t="s">
        <v>2545</v>
      </c>
      <c r="AB837" t="s">
        <v>2546</v>
      </c>
      <c r="AC837">
        <v>1656656</v>
      </c>
    </row>
    <row r="838" spans="25:29" x14ac:dyDescent="0.25">
      <c r="Y838" t="s">
        <v>2544</v>
      </c>
      <c r="Z838">
        <v>646</v>
      </c>
      <c r="AA838" t="s">
        <v>2545</v>
      </c>
      <c r="AB838" t="s">
        <v>2547</v>
      </c>
      <c r="AC838">
        <v>18858917</v>
      </c>
    </row>
    <row r="839" spans="25:29" x14ac:dyDescent="0.25">
      <c r="Y839" t="s">
        <v>2548</v>
      </c>
      <c r="Z839">
        <v>646</v>
      </c>
      <c r="AA839" t="s">
        <v>2549</v>
      </c>
      <c r="AB839" t="s">
        <v>2550</v>
      </c>
      <c r="AC839">
        <v>121325479</v>
      </c>
    </row>
    <row r="840" spans="25:29" x14ac:dyDescent="0.25">
      <c r="Y840" t="s">
        <v>2551</v>
      </c>
      <c r="Z840">
        <v>646</v>
      </c>
      <c r="AA840" t="s">
        <v>2552</v>
      </c>
      <c r="AB840" t="s">
        <v>2553</v>
      </c>
      <c r="AC840">
        <v>45000</v>
      </c>
    </row>
    <row r="841" spans="25:29" x14ac:dyDescent="0.25">
      <c r="Y841" t="s">
        <v>2554</v>
      </c>
      <c r="Z841">
        <v>646</v>
      </c>
      <c r="AA841" t="s">
        <v>2555</v>
      </c>
      <c r="AB841" t="s">
        <v>2556</v>
      </c>
      <c r="AC841">
        <v>50661257</v>
      </c>
    </row>
    <row r="842" spans="25:29" x14ac:dyDescent="0.25">
      <c r="Y842" t="s">
        <v>2557</v>
      </c>
      <c r="Z842">
        <v>646</v>
      </c>
      <c r="AA842" t="s">
        <v>2558</v>
      </c>
      <c r="AB842" t="s">
        <v>2559</v>
      </c>
      <c r="AC842">
        <v>62261984</v>
      </c>
    </row>
    <row r="843" spans="25:29" x14ac:dyDescent="0.25">
      <c r="Y843" t="s">
        <v>2544</v>
      </c>
      <c r="Z843">
        <v>646</v>
      </c>
      <c r="AA843" t="s">
        <v>2545</v>
      </c>
      <c r="AB843" t="s">
        <v>2547</v>
      </c>
      <c r="AC843">
        <v>22133439</v>
      </c>
    </row>
    <row r="844" spans="25:29" x14ac:dyDescent="0.25">
      <c r="Y844" t="s">
        <v>2548</v>
      </c>
      <c r="Z844">
        <v>646</v>
      </c>
      <c r="AA844" t="s">
        <v>2549</v>
      </c>
      <c r="AB844" t="s">
        <v>2550</v>
      </c>
      <c r="AC844">
        <v>118904597</v>
      </c>
    </row>
    <row r="845" spans="25:29" x14ac:dyDescent="0.25">
      <c r="Y845" t="s">
        <v>2551</v>
      </c>
      <c r="Z845">
        <v>646</v>
      </c>
      <c r="AA845" t="s">
        <v>2552</v>
      </c>
      <c r="AB845" t="s">
        <v>2553</v>
      </c>
      <c r="AC845">
        <v>47000</v>
      </c>
    </row>
    <row r="846" spans="25:29" x14ac:dyDescent="0.25">
      <c r="Y846" t="s">
        <v>2554</v>
      </c>
      <c r="Z846">
        <v>646</v>
      </c>
      <c r="AA846" t="s">
        <v>2555</v>
      </c>
      <c r="AB846" t="s">
        <v>2556</v>
      </c>
      <c r="AC846">
        <v>29346296</v>
      </c>
    </row>
    <row r="847" spans="25:29" x14ac:dyDescent="0.25">
      <c r="Y847" t="s">
        <v>2557</v>
      </c>
      <c r="Z847">
        <v>646</v>
      </c>
      <c r="AA847" t="s">
        <v>2558</v>
      </c>
      <c r="AB847" t="s">
        <v>2559</v>
      </c>
      <c r="AC847">
        <v>61846174</v>
      </c>
    </row>
  </sheetData>
  <sheetProtection formatCells="0" formatColumns="0" formatRows="0" insertColumns="0" insertRows="0" insertHyperlinks="0" deleteColumns="0" deleteRows="0" sort="0" autoFilter="0" pivotTables="0"/>
  <autoFilter ref="AK2:AO10"/>
  <mergeCells count="7">
    <mergeCell ref="AK1:AO1"/>
    <mergeCell ref="AE1:AI1"/>
    <mergeCell ref="A1:D1"/>
    <mergeCell ref="F1:K1"/>
    <mergeCell ref="M1:Q1"/>
    <mergeCell ref="S1:W1"/>
    <mergeCell ref="Y1:AC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Monthly Deposits-LCY</vt:lpstr>
      <vt:lpstr>Mothly Deposits-FCY</vt:lpstr>
      <vt:lpstr>Monthly Deposits Consolidated</vt:lpstr>
      <vt:lpstr>Monthly Deposits by Currency</vt:lpstr>
      <vt:lpstr>MONTHLY PRODUCT TYPE</vt:lpstr>
      <vt:lpstr>Quarterly Report </vt:lpstr>
      <vt:lpstr>CHA 2</vt:lpstr>
      <vt:lpstr>CHA</vt:lpstr>
      <vt:lpstr>'Monthly Deposits by Currency'!Print_Area</vt:lpstr>
      <vt:lpstr>'Monthly Deposits Consolidated'!Print_Area</vt:lpstr>
      <vt:lpstr>'Monthly Deposits-LCY'!Print_Area</vt:lpstr>
      <vt:lpstr>'MONTHLY PRODUCT TYPE'!Print_Area</vt:lpstr>
      <vt:lpstr>'Mothly Deposits-FCY'!Print_Area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Bruce Higiro Munyandamutsa</cp:lastModifiedBy>
  <dcterms:created xsi:type="dcterms:W3CDTF">2011-04-07T09:55:00Z</dcterms:created>
  <dcterms:modified xsi:type="dcterms:W3CDTF">2017-08-30T14:35:06Z</dcterms:modified>
  <cp:category>Test result file</cp:category>
</cp:coreProperties>
</file>