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2D80FC74-6AEF-4BAD-BC2A-67480BB0FA83}" xr6:coauthVersionLast="47" xr6:coauthVersionMax="47" xr10:uidLastSave="{00000000-0000-0000-0000-000000000000}"/>
  <bookViews>
    <workbookView xWindow="20370" yWindow="-120" windowWidth="21840" windowHeight="13140" tabRatio="221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/>
  <c r="AF65" i="1"/>
  <c r="AF28" i="1"/>
  <c r="AF60" i="1"/>
  <c r="AG28" i="1"/>
  <c r="AF55" i="1"/>
  <c r="AG25" i="1"/>
  <c r="AG54" i="1"/>
  <c r="AF54" i="1"/>
  <c r="AF20" i="1"/>
  <c r="AF47" i="1" l="1"/>
  <c r="AF46" i="1"/>
  <c r="AF45" i="1"/>
  <c r="AF44" i="1"/>
  <c r="AF17" i="1" l="1"/>
  <c r="Q98" i="1" l="1"/>
  <c r="Q92" i="1" l="1"/>
  <c r="Q87" i="1"/>
  <c r="AF41" i="1"/>
  <c r="AF38" i="1"/>
  <c r="AF37" i="1"/>
  <c r="AF34" i="1"/>
  <c r="AF33" i="1"/>
  <c r="AF32" i="1"/>
  <c r="Q96" i="1" s="1"/>
  <c r="AF27" i="1"/>
  <c r="AF23" i="1"/>
  <c r="AF22" i="1"/>
  <c r="AF15" i="1"/>
  <c r="AF14" i="1"/>
  <c r="AF13" i="1"/>
  <c r="AF12" i="1"/>
  <c r="AF10" i="1"/>
  <c r="Q89" i="1" s="1"/>
  <c r="AF7" i="1"/>
  <c r="Q88" i="1" s="1"/>
  <c r="AF6" i="1"/>
  <c r="AC47" i="1"/>
  <c r="AC46" i="1"/>
  <c r="AC45" i="1"/>
  <c r="AC44" i="1"/>
  <c r="AD32" i="1"/>
  <c r="Q95" i="1" s="1"/>
  <c r="AC32" i="1"/>
  <c r="Q93" i="1" s="1"/>
</calcChain>
</file>

<file path=xl/sharedStrings.xml><?xml version="1.0" encoding="utf-8"?>
<sst xmlns="http://schemas.openxmlformats.org/spreadsheetml/2006/main" count="104" uniqueCount="84">
  <si>
    <t xml:space="preserve"> </t>
  </si>
  <si>
    <t/>
  </si>
  <si>
    <t>Nome</t>
  </si>
  <si>
    <t>HIGOR PIMENTEL</t>
  </si>
  <si>
    <t>Rua</t>
  </si>
  <si>
    <t>Numero</t>
  </si>
  <si>
    <t>Bairro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</si>
  <si>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</si>
  <si>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</si>
  <si>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</si>
  <si>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</si>
  <si>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</si>
  <si>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</si>
  <si>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</si>
  <si>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</si>
  <si>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Sistema CC integrado ?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</si>
  <si>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</si>
  <si>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</si>
  <si>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</si>
  <si>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</si>
  <si>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</si>
  <si>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</si>
  <si>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</si>
  <si>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</si>
  <si>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</si>
  <si>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</si>
  <si>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Neutro</t>
  </si>
  <si>
    <t>bitola da string CA</t>
  </si>
  <si>
    <t>Cabo</t>
  </si>
  <si>
    <t>tipo de cabo da string  CA</t>
  </si>
  <si>
    <t>Fase</t>
  </si>
  <si>
    <t>Poste</t>
  </si>
  <si>
    <t xml:space="preserve">Tipo </t>
  </si>
  <si>
    <t>CABO</t>
  </si>
  <si>
    <t>Diametro (mm)</t>
  </si>
  <si>
    <t>Projetista</t>
  </si>
  <si>
    <t xml:space="preserve">Marca </t>
  </si>
  <si>
    <t>Módulo</t>
  </si>
  <si>
    <t>Mordelo</t>
  </si>
  <si>
    <t>Potencia (W)</t>
  </si>
  <si>
    <t>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</si>
  <si>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</si>
  <si>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</si>
  <si>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</si>
  <si>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</si>
  <si>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</si>
  <si>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</si>
  <si>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</si>
  <si>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</si>
  <si>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</si>
  <si>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</si>
  <si>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</si>
  <si>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</si>
  <si>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TRATADO</t>
  </si>
  <si>
    <t>POTENCIA DE GERACAO</t>
  </si>
  <si>
    <t>Diametro Cabo - Modulos</t>
  </si>
  <si>
    <t>TIPO de caixa</t>
  </si>
  <si>
    <t>DPS Poste</t>
  </si>
  <si>
    <t>Qtd DPS</t>
  </si>
  <si>
    <t>Corrente In</t>
  </si>
  <si>
    <t>Corrente Imax</t>
  </si>
  <si>
    <t>PE</t>
  </si>
  <si>
    <t>R</t>
  </si>
  <si>
    <t>R - S</t>
  </si>
  <si>
    <t>R - S - T</t>
  </si>
  <si>
    <t>N</t>
  </si>
  <si>
    <t>MONOPOLAR</t>
  </si>
  <si>
    <t>BIPOLAR</t>
  </si>
  <si>
    <t>TRIPOLAR</t>
  </si>
  <si>
    <t>NEUTRO</t>
  </si>
  <si>
    <t>TERRA</t>
  </si>
  <si>
    <t>SALERNO</t>
  </si>
  <si>
    <t>TUPÃ 414</t>
  </si>
  <si>
    <t>CEMIG DISTRIBUICAO S.A</t>
  </si>
  <si>
    <t>Monopolar</t>
  </si>
  <si>
    <t>sim</t>
  </si>
  <si>
    <t>PVC 70º</t>
  </si>
  <si>
    <t>marca inversor 2</t>
  </si>
  <si>
    <t>marca modulo 2</t>
  </si>
  <si>
    <t>modelo inversor 2</t>
  </si>
  <si>
    <t>modelo modulo 2</t>
  </si>
  <si>
    <t>6,09</t>
  </si>
  <si>
    <t>SERGIO DOS SANTOS MARQUES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</si>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</sst>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588819</xdr:colOff>
      <xdr:row>49</xdr:row>
      <xdr:rowOff>96692</xdr:rowOff>
    </xdr:from>
    <xdr:to>
      <xdr:col>14</xdr:col>
      <xdr:colOff>19999</xdr:colOff>
      <xdr:row>53</xdr:row>
      <xdr:rowOff>4329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</xdr:cNvCxnSpPr>
      </xdr:nvCxnSpPr>
      <xdr:spPr bwMode="auto">
        <a:xfrm flipH="1">
          <a:off x="7542069" y="9431192"/>
          <a:ext cx="3518271" cy="669637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508446</xdr:colOff>
      <xdr:row>63</xdr:row>
      <xdr:rowOff>38469</xdr:rowOff>
    </xdr:from>
    <xdr:to>
      <xdr:col>1</xdr:col>
      <xdr:colOff>507999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6" y="12116169"/>
          <a:ext cx="761553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710045</xdr:colOff>
      <xdr:row>67</xdr:row>
      <xdr:rowOff>17318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36595"/>
          <a:ext cx="1522518" cy="313496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338940</xdr:colOff>
      <xdr:row>98</xdr:row>
      <xdr:rowOff>178501</xdr:rowOff>
    </xdr:from>
    <xdr:to>
      <xdr:col>6</xdr:col>
      <xdr:colOff>711282</xdr:colOff>
      <xdr:row>100</xdr:row>
      <xdr:rowOff>135206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10940" y="19314226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714714</xdr:colOff>
      <xdr:row>82</xdr:row>
      <xdr:rowOff>119485</xdr:rowOff>
    </xdr:from>
    <xdr:to>
      <xdr:col>21</xdr:col>
      <xdr:colOff>82224</xdr:colOff>
      <xdr:row>113</xdr:row>
      <xdr:rowOff>41846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16189" y="15864310"/>
          <a:ext cx="3939510" cy="612313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718236</xdr:colOff>
      <xdr:row>85</xdr:row>
      <xdr:rowOff>33618</xdr:rowOff>
    </xdr:from>
    <xdr:to>
      <xdr:col>21</xdr:col>
      <xdr:colOff>78442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18939" y="16349686"/>
          <a:ext cx="3932206" cy="18409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721178</xdr:colOff>
      <xdr:row>90</xdr:row>
      <xdr:rowOff>19827</xdr:rowOff>
    </xdr:from>
    <xdr:to>
      <xdr:col>21</xdr:col>
      <xdr:colOff>67237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465503" y="17469627"/>
          <a:ext cx="3784709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5</xdr:col>
      <xdr:colOff>481187</xdr:colOff>
      <xdr:row>17</xdr:row>
      <xdr:rowOff>30987</xdr:rowOff>
    </xdr:from>
    <xdr:to>
      <xdr:col>5</xdr:col>
      <xdr:colOff>481187</xdr:colOff>
      <xdr:row>47</xdr:row>
      <xdr:rowOff>137187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4291187" y="3269487"/>
          <a:ext cx="0" cy="582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176903</xdr:colOff>
      <xdr:row>40</xdr:row>
      <xdr:rowOff>81644</xdr:rowOff>
    </xdr:from>
    <xdr:to>
      <xdr:col>16</xdr:col>
      <xdr:colOff>449036</xdr:colOff>
      <xdr:row>41</xdr:row>
      <xdr:rowOff>176894</xdr:rowOff>
    </xdr:to>
    <xdr:sp macro="" textlink="">
      <xdr:nvSpPr>
        <xdr:cNvPr id="52" name="l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 bwMode="auto">
        <a:xfrm>
          <a:off x="11974296" y="7701644"/>
          <a:ext cx="103413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String BOX CC</a:t>
          </a:r>
        </a:p>
      </xdr:txBody>
    </xdr:sp>
    <xdr:clientData/>
  </xdr:twoCellAnchor>
  <xdr:twoCellAnchor editAs="oneCell">
    <xdr:from>
      <xdr:col>15</xdr:col>
      <xdr:colOff>721178</xdr:colOff>
      <xdr:row>99</xdr:row>
      <xdr:rowOff>59120</xdr:rowOff>
    </xdr:from>
    <xdr:to>
      <xdr:col>21</xdr:col>
      <xdr:colOff>95250</xdr:colOff>
      <xdr:row>113</xdr:row>
      <xdr:rowOff>54428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18571" y="19299620"/>
          <a:ext cx="3946072" cy="2689522"/>
        </a:xfrm>
        <a:prstGeom prst="rect">
          <a:avLst/>
        </a:prstGeom>
        <a:noFill/>
      </xdr:spPr>
    </xdr:pic>
    <xdr:clientData/>
  </xdr:twoCellAnchor>
  <xdr:twoCellAnchor>
    <xdr:from>
      <xdr:col>9</xdr:col>
      <xdr:colOff>809084</xdr:colOff>
      <xdr:row>28</xdr:row>
      <xdr:rowOff>100279</xdr:rowOff>
    </xdr:from>
    <xdr:to>
      <xdr:col>10</xdr:col>
      <xdr:colOff>134827</xdr:colOff>
      <xdr:row>29</xdr:row>
      <xdr:rowOff>67435</xdr:rowOff>
    </xdr:to>
    <xdr:cxnSp macro="">
      <xdr:nvCxnSpPr>
        <xdr:cNvPr id="55" name="line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cxnSpLocks/>
        </xdr:cNvCxnSpPr>
      </xdr:nvCxnSpPr>
      <xdr:spPr bwMode="auto">
        <a:xfrm>
          <a:off x="7764361" y="5434279"/>
          <a:ext cx="213392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135684</xdr:colOff>
      <xdr:row>29</xdr:row>
      <xdr:rowOff>67589</xdr:rowOff>
    </xdr:from>
    <xdr:to>
      <xdr:col>10</xdr:col>
      <xdr:colOff>136953</xdr:colOff>
      <xdr:row>29</xdr:row>
      <xdr:rowOff>175589</xdr:rowOff>
    </xdr:to>
    <xdr:cxnSp macro="">
      <xdr:nvCxnSpPr>
        <xdr:cNvPr id="56" name="line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cxnSpLocks/>
        </xdr:cNvCxnSpPr>
      </xdr:nvCxnSpPr>
      <xdr:spPr bwMode="auto">
        <a:xfrm>
          <a:off x="7974759" y="559208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812044</xdr:colOff>
      <xdr:row>27</xdr:row>
      <xdr:rowOff>151896</xdr:rowOff>
    </xdr:from>
    <xdr:to>
      <xdr:col>9</xdr:col>
      <xdr:colOff>812044</xdr:colOff>
      <xdr:row>28</xdr:row>
      <xdr:rowOff>105395</xdr:rowOff>
    </xdr:to>
    <xdr:cxnSp macro="">
      <xdr:nvCxnSpPr>
        <xdr:cNvPr id="57" name="line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cxnSpLocks/>
        </xdr:cNvCxnSpPr>
      </xdr:nvCxnSpPr>
      <xdr:spPr bwMode="auto">
        <a:xfrm>
          <a:off x="7765294" y="529539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33534</xdr:colOff>
      <xdr:row>29</xdr:row>
      <xdr:rowOff>166819</xdr:rowOff>
    </xdr:from>
    <xdr:to>
      <xdr:col>10</xdr:col>
      <xdr:colOff>33535</xdr:colOff>
      <xdr:row>31</xdr:row>
      <xdr:rowOff>1819</xdr:rowOff>
    </xdr:to>
    <xdr:cxnSp macro="">
      <xdr:nvCxnSpPr>
        <xdr:cNvPr id="58" name="line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cxnSpLocks/>
        </xdr:cNvCxnSpPr>
      </xdr:nvCxnSpPr>
      <xdr:spPr bwMode="auto">
        <a:xfrm flipH="1">
          <a:off x="7876460" y="569131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743112</xdr:colOff>
      <xdr:row>31</xdr:row>
      <xdr:rowOff>6051</xdr:rowOff>
    </xdr:from>
    <xdr:to>
      <xdr:col>10</xdr:col>
      <xdr:colOff>218648</xdr:colOff>
      <xdr:row>31</xdr:row>
      <xdr:rowOff>6051</xdr:rowOff>
    </xdr:to>
    <xdr:cxnSp macro="">
      <xdr:nvCxnSpPr>
        <xdr:cNvPr id="59" name="line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>
          <a:cxnSpLocks/>
        </xdr:cNvCxnSpPr>
      </xdr:nvCxnSpPr>
      <xdr:spPr bwMode="auto">
        <a:xfrm flipH="1">
          <a:off x="7698389" y="5911551"/>
          <a:ext cx="36318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823505</xdr:colOff>
      <xdr:row>31</xdr:row>
      <xdr:rowOff>57192</xdr:rowOff>
    </xdr:from>
    <xdr:to>
      <xdr:col>10</xdr:col>
      <xdr:colOff>129841</xdr:colOff>
      <xdr:row>31</xdr:row>
      <xdr:rowOff>57192</xdr:rowOff>
    </xdr:to>
    <xdr:cxnSp macro="">
      <xdr:nvCxnSpPr>
        <xdr:cNvPr id="60" name="line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cxnSpLocks/>
        </xdr:cNvCxnSpPr>
      </xdr:nvCxnSpPr>
      <xdr:spPr bwMode="auto">
        <a:xfrm flipH="1">
          <a:off x="7778782" y="5962692"/>
          <a:ext cx="19398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871585</xdr:colOff>
      <xdr:row>31</xdr:row>
      <xdr:rowOff>99144</xdr:rowOff>
    </xdr:from>
    <xdr:to>
      <xdr:col>10</xdr:col>
      <xdr:colOff>66736</xdr:colOff>
      <xdr:row>31</xdr:row>
      <xdr:rowOff>99144</xdr:rowOff>
    </xdr:to>
    <xdr:cxnSp macro="">
      <xdr:nvCxnSpPr>
        <xdr:cNvPr id="61" name="line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>
          <a:cxnSpLocks/>
        </xdr:cNvCxnSpPr>
      </xdr:nvCxnSpPr>
      <xdr:spPr bwMode="auto">
        <a:xfrm flipH="1">
          <a:off x="7826862" y="6004644"/>
          <a:ext cx="82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121227</xdr:colOff>
      <xdr:row>48</xdr:row>
      <xdr:rowOff>137435</xdr:rowOff>
    </xdr:from>
    <xdr:to>
      <xdr:col>9</xdr:col>
      <xdr:colOff>587375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7" y="9281435"/>
          <a:ext cx="3618057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140608</xdr:rowOff>
    </xdr:from>
    <xdr:to>
      <xdr:col>9</xdr:col>
      <xdr:colOff>585107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4608"/>
          <a:ext cx="3604532" cy="124528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9</xdr:col>
      <xdr:colOff>197644</xdr:colOff>
      <xdr:row>53</xdr:row>
      <xdr:rowOff>120251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7150894" y="1021675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 editAs="oneCell">
    <xdr:from>
      <xdr:col>9</xdr:col>
      <xdr:colOff>855342</xdr:colOff>
      <xdr:row>27</xdr:row>
      <xdr:rowOff>150548</xdr:rowOff>
    </xdr:from>
    <xdr:to>
      <xdr:col>10</xdr:col>
      <xdr:colOff>100601</xdr:colOff>
      <xdr:row>29</xdr:row>
      <xdr:rowOff>170888</xdr:rowOff>
    </xdr:to>
    <xdr:sp macro="" textlink="">
      <xdr:nvSpPr>
        <xdr:cNvPr id="68" name="rtgg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 bwMode="auto">
        <a:xfrm>
          <a:off x="7810619" y="5294048"/>
          <a:ext cx="132908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699643</xdr:colOff>
      <xdr:row>22</xdr:row>
      <xdr:rowOff>127000</xdr:rowOff>
    </xdr:from>
    <xdr:to>
      <xdr:col>7</xdr:col>
      <xdr:colOff>64643</xdr:colOff>
      <xdr:row>22</xdr:row>
      <xdr:rowOff>127000</xdr:rowOff>
    </xdr:to>
    <xdr:cxnSp macro="">
      <xdr:nvCxnSpPr>
        <xdr:cNvPr id="72" name="l1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cxnSpLocks/>
        </xdr:cNvCxnSpPr>
      </xdr:nvCxnSpPr>
      <xdr:spPr bwMode="auto">
        <a:xfrm>
          <a:off x="527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22</xdr:row>
      <xdr:rowOff>127000</xdr:rowOff>
    </xdr:from>
    <xdr:to>
      <xdr:col>7</xdr:col>
      <xdr:colOff>318643</xdr:colOff>
      <xdr:row>22</xdr:row>
      <xdr:rowOff>127000</xdr:rowOff>
    </xdr:to>
    <xdr:cxnSp macro="">
      <xdr:nvCxnSpPr>
        <xdr:cNvPr id="73" name="l1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cxnSpLocks/>
        </xdr:cNvCxnSpPr>
      </xdr:nvCxnSpPr>
      <xdr:spPr bwMode="auto">
        <a:xfrm>
          <a:off x="552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22</xdr:row>
      <xdr:rowOff>127000</xdr:rowOff>
    </xdr:from>
    <xdr:to>
      <xdr:col>7</xdr:col>
      <xdr:colOff>572643</xdr:colOff>
      <xdr:row>22</xdr:row>
      <xdr:rowOff>127000</xdr:rowOff>
    </xdr:to>
    <xdr:cxnSp macro="">
      <xdr:nvCxnSpPr>
        <xdr:cNvPr id="74" name="l2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>
          <a:cxnSpLocks/>
        </xdr:cNvCxnSpPr>
      </xdr:nvCxnSpPr>
      <xdr:spPr bwMode="auto">
        <a:xfrm>
          <a:off x="577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22</xdr:row>
      <xdr:rowOff>127000</xdr:rowOff>
    </xdr:from>
    <xdr:to>
      <xdr:col>7</xdr:col>
      <xdr:colOff>826642</xdr:colOff>
      <xdr:row>22</xdr:row>
      <xdr:rowOff>127000</xdr:rowOff>
    </xdr:to>
    <xdr:cxnSp macro="">
      <xdr:nvCxnSpPr>
        <xdr:cNvPr id="75" name="l2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>
          <a:cxnSpLocks/>
        </xdr:cNvCxnSpPr>
      </xdr:nvCxnSpPr>
      <xdr:spPr bwMode="auto">
        <a:xfrm>
          <a:off x="60336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22</xdr:row>
      <xdr:rowOff>127000</xdr:rowOff>
    </xdr:from>
    <xdr:to>
      <xdr:col>8</xdr:col>
      <xdr:colOff>223393</xdr:colOff>
      <xdr:row>22</xdr:row>
      <xdr:rowOff>127000</xdr:rowOff>
    </xdr:to>
    <xdr:cxnSp macro="">
      <xdr:nvCxnSpPr>
        <xdr:cNvPr id="76" name="l2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cxnSpLocks/>
        </xdr:cNvCxnSpPr>
      </xdr:nvCxnSpPr>
      <xdr:spPr bwMode="auto">
        <a:xfrm>
          <a:off x="6287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22</xdr:row>
      <xdr:rowOff>127000</xdr:rowOff>
    </xdr:from>
    <xdr:to>
      <xdr:col>8</xdr:col>
      <xdr:colOff>477393</xdr:colOff>
      <xdr:row>22</xdr:row>
      <xdr:rowOff>127000</xdr:rowOff>
    </xdr:to>
    <xdr:cxnSp macro="">
      <xdr:nvCxnSpPr>
        <xdr:cNvPr id="77" name="l2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>
          <a:cxnSpLocks/>
        </xdr:cNvCxnSpPr>
      </xdr:nvCxnSpPr>
      <xdr:spPr bwMode="auto">
        <a:xfrm>
          <a:off x="654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22</xdr:row>
      <xdr:rowOff>127000</xdr:rowOff>
    </xdr:from>
    <xdr:to>
      <xdr:col>8</xdr:col>
      <xdr:colOff>731394</xdr:colOff>
      <xdr:row>22</xdr:row>
      <xdr:rowOff>127000</xdr:rowOff>
    </xdr:to>
    <xdr:cxnSp macro="">
      <xdr:nvCxnSpPr>
        <xdr:cNvPr id="78" name="l2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cxnSpLocks/>
        </xdr:cNvCxnSpPr>
      </xdr:nvCxnSpPr>
      <xdr:spPr bwMode="auto">
        <a:xfrm>
          <a:off x="6795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22</xdr:row>
      <xdr:rowOff>127000</xdr:rowOff>
    </xdr:from>
    <xdr:to>
      <xdr:col>9</xdr:col>
      <xdr:colOff>223393</xdr:colOff>
      <xdr:row>22</xdr:row>
      <xdr:rowOff>127000</xdr:rowOff>
    </xdr:to>
    <xdr:cxnSp macro="">
      <xdr:nvCxnSpPr>
        <xdr:cNvPr id="79" name="l2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cxnSpLocks/>
        </xdr:cNvCxnSpPr>
      </xdr:nvCxnSpPr>
      <xdr:spPr bwMode="auto">
        <a:xfrm>
          <a:off x="704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22</xdr:row>
      <xdr:rowOff>127000</xdr:rowOff>
    </xdr:from>
    <xdr:to>
      <xdr:col>9</xdr:col>
      <xdr:colOff>477393</xdr:colOff>
      <xdr:row>22</xdr:row>
      <xdr:rowOff>127000</xdr:rowOff>
    </xdr:to>
    <xdr:cxnSp macro="">
      <xdr:nvCxnSpPr>
        <xdr:cNvPr id="80" name="l2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>
          <a:cxnSpLocks/>
        </xdr:cNvCxnSpPr>
      </xdr:nvCxnSpPr>
      <xdr:spPr bwMode="auto">
        <a:xfrm>
          <a:off x="7303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22</xdr:row>
      <xdr:rowOff>127000</xdr:rowOff>
    </xdr:from>
    <xdr:to>
      <xdr:col>9</xdr:col>
      <xdr:colOff>731394</xdr:colOff>
      <xdr:row>22</xdr:row>
      <xdr:rowOff>127000</xdr:rowOff>
    </xdr:to>
    <xdr:cxnSp macro="">
      <xdr:nvCxnSpPr>
        <xdr:cNvPr id="81" name="l2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</xdr:cNvCxnSpPr>
      </xdr:nvCxnSpPr>
      <xdr:spPr bwMode="auto">
        <a:xfrm>
          <a:off x="7557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22</xdr:row>
      <xdr:rowOff>127000</xdr:rowOff>
    </xdr:from>
    <xdr:to>
      <xdr:col>10</xdr:col>
      <xdr:colOff>99568</xdr:colOff>
      <xdr:row>22</xdr:row>
      <xdr:rowOff>127000</xdr:rowOff>
    </xdr:to>
    <xdr:cxnSp macro="">
      <xdr:nvCxnSpPr>
        <xdr:cNvPr id="82" name="l2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cxnSpLocks/>
        </xdr:cNvCxnSpPr>
      </xdr:nvCxnSpPr>
      <xdr:spPr bwMode="auto">
        <a:xfrm>
          <a:off x="781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22</xdr:row>
      <xdr:rowOff>127000</xdr:rowOff>
    </xdr:from>
    <xdr:to>
      <xdr:col>10</xdr:col>
      <xdr:colOff>353568</xdr:colOff>
      <xdr:row>22</xdr:row>
      <xdr:rowOff>127000</xdr:rowOff>
    </xdr:to>
    <xdr:cxnSp macro="">
      <xdr:nvCxnSpPr>
        <xdr:cNvPr id="83" name="l2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cxnSpLocks/>
        </xdr:cNvCxnSpPr>
      </xdr:nvCxnSpPr>
      <xdr:spPr bwMode="auto">
        <a:xfrm>
          <a:off x="806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22</xdr:row>
      <xdr:rowOff>127000</xdr:rowOff>
    </xdr:from>
    <xdr:to>
      <xdr:col>10</xdr:col>
      <xdr:colOff>664719</xdr:colOff>
      <xdr:row>22</xdr:row>
      <xdr:rowOff>127000</xdr:rowOff>
    </xdr:to>
    <xdr:cxnSp macro="">
      <xdr:nvCxnSpPr>
        <xdr:cNvPr id="84" name="l3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cxnSpLocks/>
        </xdr:cNvCxnSpPr>
      </xdr:nvCxnSpPr>
      <xdr:spPr bwMode="auto">
        <a:xfrm>
          <a:off x="8319643" y="4318000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22</xdr:row>
      <xdr:rowOff>127000</xdr:rowOff>
    </xdr:from>
    <xdr:to>
      <xdr:col>11</xdr:col>
      <xdr:colOff>4318</xdr:colOff>
      <xdr:row>22</xdr:row>
      <xdr:rowOff>127000</xdr:rowOff>
    </xdr:to>
    <xdr:cxnSp macro="">
      <xdr:nvCxnSpPr>
        <xdr:cNvPr id="85" name="l3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cxnSpLocks/>
        </xdr:cNvCxnSpPr>
      </xdr:nvCxnSpPr>
      <xdr:spPr bwMode="auto">
        <a:xfrm>
          <a:off x="863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22</xdr:row>
      <xdr:rowOff>127000</xdr:rowOff>
    </xdr:from>
    <xdr:to>
      <xdr:col>11</xdr:col>
      <xdr:colOff>258317</xdr:colOff>
      <xdr:row>22</xdr:row>
      <xdr:rowOff>127000</xdr:rowOff>
    </xdr:to>
    <xdr:cxnSp macro="">
      <xdr:nvCxnSpPr>
        <xdr:cNvPr id="86" name="l3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cxnSpLocks/>
        </xdr:cNvCxnSpPr>
      </xdr:nvCxnSpPr>
      <xdr:spPr bwMode="auto">
        <a:xfrm>
          <a:off x="8884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22</xdr:row>
      <xdr:rowOff>127000</xdr:rowOff>
    </xdr:from>
    <xdr:to>
      <xdr:col>11</xdr:col>
      <xdr:colOff>512318</xdr:colOff>
      <xdr:row>22</xdr:row>
      <xdr:rowOff>127000</xdr:rowOff>
    </xdr:to>
    <xdr:cxnSp macro="">
      <xdr:nvCxnSpPr>
        <xdr:cNvPr id="87" name="l3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cxnSpLocks/>
        </xdr:cNvCxnSpPr>
      </xdr:nvCxnSpPr>
      <xdr:spPr bwMode="auto">
        <a:xfrm>
          <a:off x="9138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22</xdr:row>
      <xdr:rowOff>127000</xdr:rowOff>
    </xdr:from>
    <xdr:to>
      <xdr:col>12</xdr:col>
      <xdr:colOff>4318</xdr:colOff>
      <xdr:row>22</xdr:row>
      <xdr:rowOff>127000</xdr:rowOff>
    </xdr:to>
    <xdr:cxnSp macro="">
      <xdr:nvCxnSpPr>
        <xdr:cNvPr id="88" name="l3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>
          <a:cxnSpLocks/>
        </xdr:cNvCxnSpPr>
      </xdr:nvCxnSpPr>
      <xdr:spPr bwMode="auto">
        <a:xfrm>
          <a:off x="9392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22</xdr:row>
      <xdr:rowOff>127000</xdr:rowOff>
    </xdr:from>
    <xdr:to>
      <xdr:col>12</xdr:col>
      <xdr:colOff>258317</xdr:colOff>
      <xdr:row>22</xdr:row>
      <xdr:rowOff>127000</xdr:rowOff>
    </xdr:to>
    <xdr:cxnSp macro="">
      <xdr:nvCxnSpPr>
        <xdr:cNvPr id="89" name="l3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>
          <a:cxnSpLocks/>
        </xdr:cNvCxnSpPr>
      </xdr:nvCxnSpPr>
      <xdr:spPr bwMode="auto">
        <a:xfrm>
          <a:off x="9646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22</xdr:row>
      <xdr:rowOff>127000</xdr:rowOff>
    </xdr:from>
    <xdr:to>
      <xdr:col>12</xdr:col>
      <xdr:colOff>512318</xdr:colOff>
      <xdr:row>22</xdr:row>
      <xdr:rowOff>127000</xdr:rowOff>
    </xdr:to>
    <xdr:cxnSp macro="">
      <xdr:nvCxnSpPr>
        <xdr:cNvPr id="90" name="l3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>
          <a:cxnSpLocks/>
        </xdr:cNvCxnSpPr>
      </xdr:nvCxnSpPr>
      <xdr:spPr bwMode="auto">
        <a:xfrm>
          <a:off x="990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22</xdr:row>
      <xdr:rowOff>127000</xdr:rowOff>
    </xdr:from>
    <xdr:to>
      <xdr:col>13</xdr:col>
      <xdr:colOff>4318</xdr:colOff>
      <xdr:row>22</xdr:row>
      <xdr:rowOff>127000</xdr:rowOff>
    </xdr:to>
    <xdr:cxnSp macro="">
      <xdr:nvCxnSpPr>
        <xdr:cNvPr id="91" name="l3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>
          <a:cxnSpLocks/>
        </xdr:cNvCxnSpPr>
      </xdr:nvCxnSpPr>
      <xdr:spPr bwMode="auto">
        <a:xfrm>
          <a:off x="10154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22</xdr:row>
      <xdr:rowOff>127000</xdr:rowOff>
    </xdr:from>
    <xdr:to>
      <xdr:col>13</xdr:col>
      <xdr:colOff>258317</xdr:colOff>
      <xdr:row>22</xdr:row>
      <xdr:rowOff>127000</xdr:rowOff>
    </xdr:to>
    <xdr:cxnSp macro="">
      <xdr:nvCxnSpPr>
        <xdr:cNvPr id="92" name="l3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cxnSpLocks/>
        </xdr:cNvCxnSpPr>
      </xdr:nvCxnSpPr>
      <xdr:spPr bwMode="auto">
        <a:xfrm>
          <a:off x="10408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22</xdr:row>
      <xdr:rowOff>127000</xdr:rowOff>
    </xdr:from>
    <xdr:to>
      <xdr:col>13</xdr:col>
      <xdr:colOff>474218</xdr:colOff>
      <xdr:row>22</xdr:row>
      <xdr:rowOff>127000</xdr:rowOff>
    </xdr:to>
    <xdr:cxnSp macro="">
      <xdr:nvCxnSpPr>
        <xdr:cNvPr id="93" name="l39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cxnSpLocks/>
        </xdr:cNvCxnSpPr>
      </xdr:nvCxnSpPr>
      <xdr:spPr bwMode="auto">
        <a:xfrm>
          <a:off x="10662793" y="4318000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22</xdr:row>
      <xdr:rowOff>127000</xdr:rowOff>
    </xdr:from>
    <xdr:to>
      <xdr:col>13</xdr:col>
      <xdr:colOff>728218</xdr:colOff>
      <xdr:row>22</xdr:row>
      <xdr:rowOff>127000</xdr:rowOff>
    </xdr:to>
    <xdr:cxnSp macro="">
      <xdr:nvCxnSpPr>
        <xdr:cNvPr id="94" name="l40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>
          <a:cxnSpLocks/>
        </xdr:cNvCxnSpPr>
      </xdr:nvCxnSpPr>
      <xdr:spPr bwMode="auto">
        <a:xfrm>
          <a:off x="10878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22</xdr:row>
      <xdr:rowOff>127000</xdr:rowOff>
    </xdr:from>
    <xdr:to>
      <xdr:col>14</xdr:col>
      <xdr:colOff>220218</xdr:colOff>
      <xdr:row>22</xdr:row>
      <xdr:rowOff>127000</xdr:rowOff>
    </xdr:to>
    <xdr:cxnSp macro="">
      <xdr:nvCxnSpPr>
        <xdr:cNvPr id="95" name="l4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cxnSpLocks/>
        </xdr:cNvCxnSpPr>
      </xdr:nvCxnSpPr>
      <xdr:spPr bwMode="auto">
        <a:xfrm>
          <a:off x="11132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22</xdr:row>
      <xdr:rowOff>127000</xdr:rowOff>
    </xdr:from>
    <xdr:to>
      <xdr:col>14</xdr:col>
      <xdr:colOff>645668</xdr:colOff>
      <xdr:row>22</xdr:row>
      <xdr:rowOff>127000</xdr:rowOff>
    </xdr:to>
    <xdr:cxnSp macro="">
      <xdr:nvCxnSpPr>
        <xdr:cNvPr id="96" name="l4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</xdr:cNvCxnSpPr>
      </xdr:nvCxnSpPr>
      <xdr:spPr bwMode="auto">
        <a:xfrm>
          <a:off x="11558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22</xdr:row>
      <xdr:rowOff>127000</xdr:rowOff>
    </xdr:from>
    <xdr:to>
      <xdr:col>15</xdr:col>
      <xdr:colOff>137668</xdr:colOff>
      <xdr:row>22</xdr:row>
      <xdr:rowOff>127000</xdr:rowOff>
    </xdr:to>
    <xdr:cxnSp macro="">
      <xdr:nvCxnSpPr>
        <xdr:cNvPr id="97" name="l4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cxnSpLocks/>
        </xdr:cNvCxnSpPr>
      </xdr:nvCxnSpPr>
      <xdr:spPr bwMode="auto">
        <a:xfrm>
          <a:off x="1181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22</xdr:row>
      <xdr:rowOff>127000</xdr:rowOff>
    </xdr:from>
    <xdr:to>
      <xdr:col>15</xdr:col>
      <xdr:colOff>391667</xdr:colOff>
      <xdr:row>22</xdr:row>
      <xdr:rowOff>127000</xdr:rowOff>
    </xdr:to>
    <xdr:cxnSp macro="">
      <xdr:nvCxnSpPr>
        <xdr:cNvPr id="98" name="l4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cxnSpLocks/>
        </xdr:cNvCxnSpPr>
      </xdr:nvCxnSpPr>
      <xdr:spPr bwMode="auto">
        <a:xfrm>
          <a:off x="12066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22</xdr:row>
      <xdr:rowOff>127000</xdr:rowOff>
    </xdr:from>
    <xdr:to>
      <xdr:col>15</xdr:col>
      <xdr:colOff>645668</xdr:colOff>
      <xdr:row>22</xdr:row>
      <xdr:rowOff>127000</xdr:rowOff>
    </xdr:to>
    <xdr:cxnSp macro="">
      <xdr:nvCxnSpPr>
        <xdr:cNvPr id="99" name="l4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>
          <a:cxnSpLocks/>
        </xdr:cNvCxnSpPr>
      </xdr:nvCxnSpPr>
      <xdr:spPr bwMode="auto">
        <a:xfrm>
          <a:off x="12320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22</xdr:row>
      <xdr:rowOff>127000</xdr:rowOff>
    </xdr:from>
    <xdr:to>
      <xdr:col>16</xdr:col>
      <xdr:colOff>137668</xdr:colOff>
      <xdr:row>22</xdr:row>
      <xdr:rowOff>127000</xdr:rowOff>
    </xdr:to>
    <xdr:cxnSp macro="">
      <xdr:nvCxnSpPr>
        <xdr:cNvPr id="100" name="l4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cxnSpLocks/>
        </xdr:cNvCxnSpPr>
      </xdr:nvCxnSpPr>
      <xdr:spPr bwMode="auto">
        <a:xfrm>
          <a:off x="12574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22</xdr:row>
      <xdr:rowOff>127000</xdr:rowOff>
    </xdr:from>
    <xdr:to>
      <xdr:col>16</xdr:col>
      <xdr:colOff>391667</xdr:colOff>
      <xdr:row>22</xdr:row>
      <xdr:rowOff>127000</xdr:rowOff>
    </xdr:to>
    <xdr:cxnSp macro="">
      <xdr:nvCxnSpPr>
        <xdr:cNvPr id="101" name="l4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cxnSpLocks/>
        </xdr:cNvCxnSpPr>
      </xdr:nvCxnSpPr>
      <xdr:spPr bwMode="auto">
        <a:xfrm>
          <a:off x="12828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22</xdr:row>
      <xdr:rowOff>127000</xdr:rowOff>
    </xdr:from>
    <xdr:to>
      <xdr:col>16</xdr:col>
      <xdr:colOff>645668</xdr:colOff>
      <xdr:row>22</xdr:row>
      <xdr:rowOff>127000</xdr:rowOff>
    </xdr:to>
    <xdr:cxnSp macro="">
      <xdr:nvCxnSpPr>
        <xdr:cNvPr id="102" name="l4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cxnSpLocks/>
        </xdr:cNvCxnSpPr>
      </xdr:nvCxnSpPr>
      <xdr:spPr bwMode="auto">
        <a:xfrm>
          <a:off x="1308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191643</xdr:colOff>
      <xdr:row>42</xdr:row>
      <xdr:rowOff>155575</xdr:rowOff>
    </xdr:from>
    <xdr:to>
      <xdr:col>6</xdr:col>
      <xdr:colOff>318643</xdr:colOff>
      <xdr:row>42</xdr:row>
      <xdr:rowOff>155575</xdr:rowOff>
    </xdr:to>
    <xdr:cxnSp macro="">
      <xdr:nvCxnSpPr>
        <xdr:cNvPr id="103" name="l6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cxnSpLocks/>
        </xdr:cNvCxnSpPr>
      </xdr:nvCxnSpPr>
      <xdr:spPr bwMode="auto">
        <a:xfrm>
          <a:off x="476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445643</xdr:colOff>
      <xdr:row>42</xdr:row>
      <xdr:rowOff>155575</xdr:rowOff>
    </xdr:from>
    <xdr:to>
      <xdr:col>6</xdr:col>
      <xdr:colOff>572643</xdr:colOff>
      <xdr:row>42</xdr:row>
      <xdr:rowOff>155575</xdr:rowOff>
    </xdr:to>
    <xdr:cxnSp macro="">
      <xdr:nvCxnSpPr>
        <xdr:cNvPr id="104" name="l6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cxnSpLocks/>
        </xdr:cNvCxnSpPr>
      </xdr:nvCxnSpPr>
      <xdr:spPr bwMode="auto">
        <a:xfrm>
          <a:off x="501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699643</xdr:colOff>
      <xdr:row>42</xdr:row>
      <xdr:rowOff>155575</xdr:rowOff>
    </xdr:from>
    <xdr:to>
      <xdr:col>7</xdr:col>
      <xdr:colOff>64643</xdr:colOff>
      <xdr:row>42</xdr:row>
      <xdr:rowOff>155575</xdr:rowOff>
    </xdr:to>
    <xdr:cxnSp macro="">
      <xdr:nvCxnSpPr>
        <xdr:cNvPr id="105" name="l69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>
          <a:cxnSpLocks/>
        </xdr:cNvCxnSpPr>
      </xdr:nvCxnSpPr>
      <xdr:spPr bwMode="auto">
        <a:xfrm>
          <a:off x="527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42</xdr:row>
      <xdr:rowOff>155575</xdr:rowOff>
    </xdr:from>
    <xdr:to>
      <xdr:col>7</xdr:col>
      <xdr:colOff>318643</xdr:colOff>
      <xdr:row>42</xdr:row>
      <xdr:rowOff>155575</xdr:rowOff>
    </xdr:to>
    <xdr:cxnSp macro="">
      <xdr:nvCxnSpPr>
        <xdr:cNvPr id="106" name="l7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>
          <a:cxnSpLocks/>
        </xdr:cNvCxnSpPr>
      </xdr:nvCxnSpPr>
      <xdr:spPr bwMode="auto">
        <a:xfrm>
          <a:off x="552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42</xdr:row>
      <xdr:rowOff>155575</xdr:rowOff>
    </xdr:from>
    <xdr:to>
      <xdr:col>7</xdr:col>
      <xdr:colOff>572643</xdr:colOff>
      <xdr:row>42</xdr:row>
      <xdr:rowOff>155575</xdr:rowOff>
    </xdr:to>
    <xdr:cxnSp macro="">
      <xdr:nvCxnSpPr>
        <xdr:cNvPr id="107" name="l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/>
        </xdr:cNvCxnSpPr>
      </xdr:nvCxnSpPr>
      <xdr:spPr bwMode="auto">
        <a:xfrm>
          <a:off x="577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42</xdr:row>
      <xdr:rowOff>155575</xdr:rowOff>
    </xdr:from>
    <xdr:to>
      <xdr:col>7</xdr:col>
      <xdr:colOff>826642</xdr:colOff>
      <xdr:row>42</xdr:row>
      <xdr:rowOff>155575</xdr:rowOff>
    </xdr:to>
    <xdr:cxnSp macro="">
      <xdr:nvCxnSpPr>
        <xdr:cNvPr id="108" name="l7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>
          <a:cxnSpLocks/>
        </xdr:cNvCxnSpPr>
      </xdr:nvCxnSpPr>
      <xdr:spPr bwMode="auto">
        <a:xfrm>
          <a:off x="60336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42</xdr:row>
      <xdr:rowOff>155575</xdr:rowOff>
    </xdr:from>
    <xdr:to>
      <xdr:col>8</xdr:col>
      <xdr:colOff>223393</xdr:colOff>
      <xdr:row>42</xdr:row>
      <xdr:rowOff>155575</xdr:rowOff>
    </xdr:to>
    <xdr:cxnSp macro="">
      <xdr:nvCxnSpPr>
        <xdr:cNvPr id="109" name="l7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>
          <a:cxnSpLocks/>
        </xdr:cNvCxnSpPr>
      </xdr:nvCxnSpPr>
      <xdr:spPr bwMode="auto">
        <a:xfrm>
          <a:off x="628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42</xdr:row>
      <xdr:rowOff>155575</xdr:rowOff>
    </xdr:from>
    <xdr:to>
      <xdr:col>8</xdr:col>
      <xdr:colOff>477393</xdr:colOff>
      <xdr:row>42</xdr:row>
      <xdr:rowOff>155575</xdr:rowOff>
    </xdr:to>
    <xdr:cxnSp macro="">
      <xdr:nvCxnSpPr>
        <xdr:cNvPr id="110" name="l7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>
          <a:cxnSpLocks/>
        </xdr:cNvCxnSpPr>
      </xdr:nvCxnSpPr>
      <xdr:spPr bwMode="auto">
        <a:xfrm>
          <a:off x="654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42</xdr:row>
      <xdr:rowOff>155575</xdr:rowOff>
    </xdr:from>
    <xdr:to>
      <xdr:col>8</xdr:col>
      <xdr:colOff>731394</xdr:colOff>
      <xdr:row>42</xdr:row>
      <xdr:rowOff>155575</xdr:rowOff>
    </xdr:to>
    <xdr:cxnSp macro="">
      <xdr:nvCxnSpPr>
        <xdr:cNvPr id="111" name="l7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>
          <a:cxnSpLocks/>
        </xdr:cNvCxnSpPr>
      </xdr:nvCxnSpPr>
      <xdr:spPr bwMode="auto">
        <a:xfrm>
          <a:off x="6795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42</xdr:row>
      <xdr:rowOff>155575</xdr:rowOff>
    </xdr:from>
    <xdr:to>
      <xdr:col>9</xdr:col>
      <xdr:colOff>223393</xdr:colOff>
      <xdr:row>42</xdr:row>
      <xdr:rowOff>155575</xdr:rowOff>
    </xdr:to>
    <xdr:cxnSp macro="">
      <xdr:nvCxnSpPr>
        <xdr:cNvPr id="112" name="l7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cxnSpLocks/>
        </xdr:cNvCxnSpPr>
      </xdr:nvCxnSpPr>
      <xdr:spPr bwMode="auto">
        <a:xfrm>
          <a:off x="704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42</xdr:row>
      <xdr:rowOff>155575</xdr:rowOff>
    </xdr:from>
    <xdr:to>
      <xdr:col>9</xdr:col>
      <xdr:colOff>477393</xdr:colOff>
      <xdr:row>42</xdr:row>
      <xdr:rowOff>155575</xdr:rowOff>
    </xdr:to>
    <xdr:cxnSp macro="">
      <xdr:nvCxnSpPr>
        <xdr:cNvPr id="113" name="l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>
          <a:cxnSpLocks/>
        </xdr:cNvCxnSpPr>
      </xdr:nvCxnSpPr>
      <xdr:spPr bwMode="auto">
        <a:xfrm>
          <a:off x="730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42</xdr:row>
      <xdr:rowOff>155575</xdr:rowOff>
    </xdr:from>
    <xdr:to>
      <xdr:col>9</xdr:col>
      <xdr:colOff>731394</xdr:colOff>
      <xdr:row>42</xdr:row>
      <xdr:rowOff>155575</xdr:rowOff>
    </xdr:to>
    <xdr:cxnSp macro="">
      <xdr:nvCxnSpPr>
        <xdr:cNvPr id="114" name="l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>
          <a:cxnSpLocks/>
        </xdr:cNvCxnSpPr>
      </xdr:nvCxnSpPr>
      <xdr:spPr bwMode="auto">
        <a:xfrm>
          <a:off x="7557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42</xdr:row>
      <xdr:rowOff>155575</xdr:rowOff>
    </xdr:from>
    <xdr:to>
      <xdr:col>10</xdr:col>
      <xdr:colOff>99568</xdr:colOff>
      <xdr:row>42</xdr:row>
      <xdr:rowOff>155575</xdr:rowOff>
    </xdr:to>
    <xdr:cxnSp macro="">
      <xdr:nvCxnSpPr>
        <xdr:cNvPr id="115" name="l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cxnSpLocks/>
        </xdr:cNvCxnSpPr>
      </xdr:nvCxnSpPr>
      <xdr:spPr bwMode="auto">
        <a:xfrm>
          <a:off x="781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42</xdr:row>
      <xdr:rowOff>155575</xdr:rowOff>
    </xdr:from>
    <xdr:to>
      <xdr:col>10</xdr:col>
      <xdr:colOff>353568</xdr:colOff>
      <xdr:row>42</xdr:row>
      <xdr:rowOff>155575</xdr:rowOff>
    </xdr:to>
    <xdr:cxnSp macro="">
      <xdr:nvCxnSpPr>
        <xdr:cNvPr id="116" name="l8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>
          <a:cxnSpLocks/>
        </xdr:cNvCxnSpPr>
      </xdr:nvCxnSpPr>
      <xdr:spPr bwMode="auto">
        <a:xfrm>
          <a:off x="806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42</xdr:row>
      <xdr:rowOff>155575</xdr:rowOff>
    </xdr:from>
    <xdr:to>
      <xdr:col>10</xdr:col>
      <xdr:colOff>664719</xdr:colOff>
      <xdr:row>42</xdr:row>
      <xdr:rowOff>155575</xdr:rowOff>
    </xdr:to>
    <xdr:cxnSp macro="">
      <xdr:nvCxnSpPr>
        <xdr:cNvPr id="117" name="l8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>
          <a:cxnSpLocks/>
        </xdr:cNvCxnSpPr>
      </xdr:nvCxnSpPr>
      <xdr:spPr bwMode="auto">
        <a:xfrm>
          <a:off x="8319643" y="8156575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42</xdr:row>
      <xdr:rowOff>155575</xdr:rowOff>
    </xdr:from>
    <xdr:to>
      <xdr:col>11</xdr:col>
      <xdr:colOff>4318</xdr:colOff>
      <xdr:row>42</xdr:row>
      <xdr:rowOff>155575</xdr:rowOff>
    </xdr:to>
    <xdr:cxnSp macro="">
      <xdr:nvCxnSpPr>
        <xdr:cNvPr id="118" name="l8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cxnSpLocks/>
        </xdr:cNvCxnSpPr>
      </xdr:nvCxnSpPr>
      <xdr:spPr bwMode="auto">
        <a:xfrm>
          <a:off x="863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42</xdr:row>
      <xdr:rowOff>155575</xdr:rowOff>
    </xdr:from>
    <xdr:to>
      <xdr:col>11</xdr:col>
      <xdr:colOff>258317</xdr:colOff>
      <xdr:row>42</xdr:row>
      <xdr:rowOff>155575</xdr:rowOff>
    </xdr:to>
    <xdr:cxnSp macro="">
      <xdr:nvCxnSpPr>
        <xdr:cNvPr id="119" name="l8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cxnSpLocks/>
        </xdr:cNvCxnSpPr>
      </xdr:nvCxnSpPr>
      <xdr:spPr bwMode="auto">
        <a:xfrm>
          <a:off x="8884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42</xdr:row>
      <xdr:rowOff>155575</xdr:rowOff>
    </xdr:from>
    <xdr:to>
      <xdr:col>11</xdr:col>
      <xdr:colOff>512318</xdr:colOff>
      <xdr:row>42</xdr:row>
      <xdr:rowOff>155575</xdr:rowOff>
    </xdr:to>
    <xdr:cxnSp macro="">
      <xdr:nvCxnSpPr>
        <xdr:cNvPr id="120" name="l8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>
          <a:cxnSpLocks/>
        </xdr:cNvCxnSpPr>
      </xdr:nvCxnSpPr>
      <xdr:spPr bwMode="auto">
        <a:xfrm>
          <a:off x="9138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42</xdr:row>
      <xdr:rowOff>155575</xdr:rowOff>
    </xdr:from>
    <xdr:to>
      <xdr:col>12</xdr:col>
      <xdr:colOff>4318</xdr:colOff>
      <xdr:row>42</xdr:row>
      <xdr:rowOff>155575</xdr:rowOff>
    </xdr:to>
    <xdr:cxnSp macro="">
      <xdr:nvCxnSpPr>
        <xdr:cNvPr id="121" name="l8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>
          <a:cxnSpLocks/>
        </xdr:cNvCxnSpPr>
      </xdr:nvCxnSpPr>
      <xdr:spPr bwMode="auto">
        <a:xfrm>
          <a:off x="9392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42</xdr:row>
      <xdr:rowOff>155575</xdr:rowOff>
    </xdr:from>
    <xdr:to>
      <xdr:col>12</xdr:col>
      <xdr:colOff>258317</xdr:colOff>
      <xdr:row>42</xdr:row>
      <xdr:rowOff>155575</xdr:rowOff>
    </xdr:to>
    <xdr:cxnSp macro="">
      <xdr:nvCxnSpPr>
        <xdr:cNvPr id="122" name="l8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/>
        </xdr:cNvCxnSpPr>
      </xdr:nvCxnSpPr>
      <xdr:spPr bwMode="auto">
        <a:xfrm>
          <a:off x="9646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42</xdr:row>
      <xdr:rowOff>155575</xdr:rowOff>
    </xdr:from>
    <xdr:to>
      <xdr:col>12</xdr:col>
      <xdr:colOff>512318</xdr:colOff>
      <xdr:row>42</xdr:row>
      <xdr:rowOff>155575</xdr:rowOff>
    </xdr:to>
    <xdr:cxnSp macro="">
      <xdr:nvCxnSpPr>
        <xdr:cNvPr id="123" name="l8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>
          <a:cxnSpLocks/>
        </xdr:cNvCxnSpPr>
      </xdr:nvCxnSpPr>
      <xdr:spPr bwMode="auto">
        <a:xfrm>
          <a:off x="990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42</xdr:row>
      <xdr:rowOff>155575</xdr:rowOff>
    </xdr:from>
    <xdr:to>
      <xdr:col>13</xdr:col>
      <xdr:colOff>4318</xdr:colOff>
      <xdr:row>42</xdr:row>
      <xdr:rowOff>155575</xdr:rowOff>
    </xdr:to>
    <xdr:cxnSp macro="">
      <xdr:nvCxnSpPr>
        <xdr:cNvPr id="124" name="l8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>
          <a:cxnSpLocks/>
        </xdr:cNvCxnSpPr>
      </xdr:nvCxnSpPr>
      <xdr:spPr bwMode="auto">
        <a:xfrm>
          <a:off x="10154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42</xdr:row>
      <xdr:rowOff>155575</xdr:rowOff>
    </xdr:from>
    <xdr:to>
      <xdr:col>13</xdr:col>
      <xdr:colOff>258317</xdr:colOff>
      <xdr:row>42</xdr:row>
      <xdr:rowOff>155575</xdr:rowOff>
    </xdr:to>
    <xdr:cxnSp macro="">
      <xdr:nvCxnSpPr>
        <xdr:cNvPr id="125" name="l89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cxnSpLocks/>
        </xdr:cNvCxnSpPr>
      </xdr:nvCxnSpPr>
      <xdr:spPr bwMode="auto">
        <a:xfrm>
          <a:off x="10408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42</xdr:row>
      <xdr:rowOff>155575</xdr:rowOff>
    </xdr:from>
    <xdr:to>
      <xdr:col>13</xdr:col>
      <xdr:colOff>474218</xdr:colOff>
      <xdr:row>42</xdr:row>
      <xdr:rowOff>155575</xdr:rowOff>
    </xdr:to>
    <xdr:cxnSp macro="">
      <xdr:nvCxnSpPr>
        <xdr:cNvPr id="126" name="l90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>
          <a:cxnSpLocks/>
        </xdr:cNvCxnSpPr>
      </xdr:nvCxnSpPr>
      <xdr:spPr bwMode="auto">
        <a:xfrm>
          <a:off x="10662793" y="8156575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42</xdr:row>
      <xdr:rowOff>155575</xdr:rowOff>
    </xdr:from>
    <xdr:to>
      <xdr:col>13</xdr:col>
      <xdr:colOff>728218</xdr:colOff>
      <xdr:row>42</xdr:row>
      <xdr:rowOff>155575</xdr:rowOff>
    </xdr:to>
    <xdr:cxnSp macro="">
      <xdr:nvCxnSpPr>
        <xdr:cNvPr id="127" name="l9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>
          <a:cxnSpLocks/>
        </xdr:cNvCxnSpPr>
      </xdr:nvCxnSpPr>
      <xdr:spPr bwMode="auto">
        <a:xfrm>
          <a:off x="10878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42</xdr:row>
      <xdr:rowOff>155575</xdr:rowOff>
    </xdr:from>
    <xdr:to>
      <xdr:col>14</xdr:col>
      <xdr:colOff>220218</xdr:colOff>
      <xdr:row>42</xdr:row>
      <xdr:rowOff>155575</xdr:rowOff>
    </xdr:to>
    <xdr:cxnSp macro="">
      <xdr:nvCxnSpPr>
        <xdr:cNvPr id="128" name="l9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>
          <a:cxnSpLocks/>
        </xdr:cNvCxnSpPr>
      </xdr:nvCxnSpPr>
      <xdr:spPr bwMode="auto">
        <a:xfrm>
          <a:off x="11132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42</xdr:row>
      <xdr:rowOff>155575</xdr:rowOff>
    </xdr:from>
    <xdr:to>
      <xdr:col>14</xdr:col>
      <xdr:colOff>645668</xdr:colOff>
      <xdr:row>42</xdr:row>
      <xdr:rowOff>155575</xdr:rowOff>
    </xdr:to>
    <xdr:cxnSp macro="">
      <xdr:nvCxnSpPr>
        <xdr:cNvPr id="129" name="l9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>
          <a:cxnSpLocks/>
        </xdr:cNvCxnSpPr>
      </xdr:nvCxnSpPr>
      <xdr:spPr bwMode="auto">
        <a:xfrm>
          <a:off x="11558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42</xdr:row>
      <xdr:rowOff>155575</xdr:rowOff>
    </xdr:from>
    <xdr:to>
      <xdr:col>15</xdr:col>
      <xdr:colOff>137668</xdr:colOff>
      <xdr:row>42</xdr:row>
      <xdr:rowOff>155575</xdr:rowOff>
    </xdr:to>
    <xdr:cxnSp macro="">
      <xdr:nvCxnSpPr>
        <xdr:cNvPr id="130" name="l9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cxnSpLocks/>
        </xdr:cNvCxnSpPr>
      </xdr:nvCxnSpPr>
      <xdr:spPr bwMode="auto">
        <a:xfrm>
          <a:off x="1181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42</xdr:row>
      <xdr:rowOff>155575</xdr:rowOff>
    </xdr:from>
    <xdr:to>
      <xdr:col>15</xdr:col>
      <xdr:colOff>391667</xdr:colOff>
      <xdr:row>42</xdr:row>
      <xdr:rowOff>155575</xdr:rowOff>
    </xdr:to>
    <xdr:cxnSp macro="">
      <xdr:nvCxnSpPr>
        <xdr:cNvPr id="131" name="l9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cxnSpLocks/>
        </xdr:cNvCxnSpPr>
      </xdr:nvCxnSpPr>
      <xdr:spPr bwMode="auto">
        <a:xfrm>
          <a:off x="12066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42</xdr:row>
      <xdr:rowOff>155575</xdr:rowOff>
    </xdr:from>
    <xdr:to>
      <xdr:col>15</xdr:col>
      <xdr:colOff>645668</xdr:colOff>
      <xdr:row>42</xdr:row>
      <xdr:rowOff>155575</xdr:rowOff>
    </xdr:to>
    <xdr:cxnSp macro="">
      <xdr:nvCxnSpPr>
        <xdr:cNvPr id="132" name="l9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>
          <a:cxnSpLocks/>
        </xdr:cNvCxnSpPr>
      </xdr:nvCxnSpPr>
      <xdr:spPr bwMode="auto">
        <a:xfrm>
          <a:off x="12320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42</xdr:row>
      <xdr:rowOff>155575</xdr:rowOff>
    </xdr:from>
    <xdr:to>
      <xdr:col>16</xdr:col>
      <xdr:colOff>137668</xdr:colOff>
      <xdr:row>42</xdr:row>
      <xdr:rowOff>155575</xdr:rowOff>
    </xdr:to>
    <xdr:cxnSp macro="">
      <xdr:nvCxnSpPr>
        <xdr:cNvPr id="133" name="l97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>
          <a:cxnSpLocks/>
        </xdr:cNvCxnSpPr>
      </xdr:nvCxnSpPr>
      <xdr:spPr bwMode="auto">
        <a:xfrm>
          <a:off x="12574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42</xdr:row>
      <xdr:rowOff>155575</xdr:rowOff>
    </xdr:from>
    <xdr:to>
      <xdr:col>16</xdr:col>
      <xdr:colOff>391667</xdr:colOff>
      <xdr:row>42</xdr:row>
      <xdr:rowOff>155575</xdr:rowOff>
    </xdr:to>
    <xdr:cxnSp macro="">
      <xdr:nvCxnSpPr>
        <xdr:cNvPr id="134" name="l98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>
          <a:cxnSpLocks/>
        </xdr:cNvCxnSpPr>
      </xdr:nvCxnSpPr>
      <xdr:spPr bwMode="auto">
        <a:xfrm>
          <a:off x="12828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42</xdr:row>
      <xdr:rowOff>155575</xdr:rowOff>
    </xdr:from>
    <xdr:to>
      <xdr:col>16</xdr:col>
      <xdr:colOff>645668</xdr:colOff>
      <xdr:row>42</xdr:row>
      <xdr:rowOff>155575</xdr:rowOff>
    </xdr:to>
    <xdr:cxnSp macro="">
      <xdr:nvCxnSpPr>
        <xdr:cNvPr id="135" name="l99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>
          <a:cxnSpLocks/>
        </xdr:cNvCxnSpPr>
      </xdr:nvCxnSpPr>
      <xdr:spPr bwMode="auto">
        <a:xfrm>
          <a:off x="1308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723571</xdr:colOff>
      <xdr:row>22</xdr:row>
      <xdr:rowOff>121920</xdr:rowOff>
    </xdr:from>
    <xdr:to>
      <xdr:col>3</xdr:col>
      <xdr:colOff>723571</xdr:colOff>
      <xdr:row>23</xdr:row>
      <xdr:rowOff>58419</xdr:rowOff>
    </xdr:to>
    <xdr:cxnSp macro="">
      <xdr:nvCxnSpPr>
        <xdr:cNvPr id="136" name="l10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>
          <a:cxnSpLocks/>
        </xdr:cNvCxnSpPr>
      </xdr:nvCxnSpPr>
      <xdr:spPr bwMode="auto">
        <a:xfrm>
          <a:off x="3009571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23</xdr:row>
      <xdr:rowOff>185419</xdr:rowOff>
    </xdr:from>
    <xdr:to>
      <xdr:col>3</xdr:col>
      <xdr:colOff>735128</xdr:colOff>
      <xdr:row>24</xdr:row>
      <xdr:rowOff>121920</xdr:rowOff>
    </xdr:to>
    <xdr:cxnSp macro="">
      <xdr:nvCxnSpPr>
        <xdr:cNvPr id="137" name="l10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>
          <a:cxnSpLocks/>
        </xdr:cNvCxnSpPr>
      </xdr:nvCxnSpPr>
      <xdr:spPr bwMode="auto">
        <a:xfrm>
          <a:off x="3021128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25</xdr:row>
      <xdr:rowOff>58419</xdr:rowOff>
    </xdr:from>
    <xdr:to>
      <xdr:col>3</xdr:col>
      <xdr:colOff>735128</xdr:colOff>
      <xdr:row>25</xdr:row>
      <xdr:rowOff>185419</xdr:rowOff>
    </xdr:to>
    <xdr:cxnSp macro="">
      <xdr:nvCxnSpPr>
        <xdr:cNvPr id="138" name="l10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>
          <a:cxnSpLocks/>
        </xdr:cNvCxnSpPr>
      </xdr:nvCxnSpPr>
      <xdr:spPr bwMode="auto">
        <a:xfrm>
          <a:off x="3021128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26</xdr:row>
      <xdr:rowOff>121920</xdr:rowOff>
    </xdr:from>
    <xdr:to>
      <xdr:col>3</xdr:col>
      <xdr:colOff>735128</xdr:colOff>
      <xdr:row>27</xdr:row>
      <xdr:rowOff>58419</xdr:rowOff>
    </xdr:to>
    <xdr:cxnSp macro="">
      <xdr:nvCxnSpPr>
        <xdr:cNvPr id="139" name="l10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>
          <a:cxnSpLocks/>
        </xdr:cNvCxnSpPr>
      </xdr:nvCxnSpPr>
      <xdr:spPr bwMode="auto">
        <a:xfrm>
          <a:off x="3021128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27</xdr:row>
      <xdr:rowOff>185419</xdr:rowOff>
    </xdr:from>
    <xdr:to>
      <xdr:col>3</xdr:col>
      <xdr:colOff>735128</xdr:colOff>
      <xdr:row>28</xdr:row>
      <xdr:rowOff>121920</xdr:rowOff>
    </xdr:to>
    <xdr:cxnSp macro="">
      <xdr:nvCxnSpPr>
        <xdr:cNvPr id="140" name="l10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>
          <a:cxnSpLocks/>
        </xdr:cNvCxnSpPr>
      </xdr:nvCxnSpPr>
      <xdr:spPr bwMode="auto">
        <a:xfrm>
          <a:off x="3021128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29</xdr:row>
      <xdr:rowOff>58419</xdr:rowOff>
    </xdr:from>
    <xdr:to>
      <xdr:col>3</xdr:col>
      <xdr:colOff>735128</xdr:colOff>
      <xdr:row>29</xdr:row>
      <xdr:rowOff>185419</xdr:rowOff>
    </xdr:to>
    <xdr:cxnSp macro="">
      <xdr:nvCxnSpPr>
        <xdr:cNvPr id="141" name="l11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cxnSpLocks/>
        </xdr:cNvCxnSpPr>
      </xdr:nvCxnSpPr>
      <xdr:spPr bwMode="auto">
        <a:xfrm>
          <a:off x="3021128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30</xdr:row>
      <xdr:rowOff>121920</xdr:rowOff>
    </xdr:from>
    <xdr:to>
      <xdr:col>3</xdr:col>
      <xdr:colOff>735128</xdr:colOff>
      <xdr:row>31</xdr:row>
      <xdr:rowOff>58419</xdr:rowOff>
    </xdr:to>
    <xdr:cxnSp macro="">
      <xdr:nvCxnSpPr>
        <xdr:cNvPr id="142" name="l11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cxnSpLocks/>
        </xdr:cNvCxnSpPr>
      </xdr:nvCxnSpPr>
      <xdr:spPr bwMode="auto">
        <a:xfrm>
          <a:off x="3021128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31</xdr:row>
      <xdr:rowOff>185419</xdr:rowOff>
    </xdr:from>
    <xdr:to>
      <xdr:col>3</xdr:col>
      <xdr:colOff>735128</xdr:colOff>
      <xdr:row>32</xdr:row>
      <xdr:rowOff>121920</xdr:rowOff>
    </xdr:to>
    <xdr:cxnSp macro="">
      <xdr:nvCxnSpPr>
        <xdr:cNvPr id="143" name="l11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>
          <a:cxnSpLocks/>
        </xdr:cNvCxnSpPr>
      </xdr:nvCxnSpPr>
      <xdr:spPr bwMode="auto">
        <a:xfrm>
          <a:off x="3021128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33</xdr:row>
      <xdr:rowOff>58419</xdr:rowOff>
    </xdr:from>
    <xdr:to>
      <xdr:col>3</xdr:col>
      <xdr:colOff>735128</xdr:colOff>
      <xdr:row>33</xdr:row>
      <xdr:rowOff>185419</xdr:rowOff>
    </xdr:to>
    <xdr:cxnSp macro="">
      <xdr:nvCxnSpPr>
        <xdr:cNvPr id="144" name="l11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CxnSpPr>
          <a:cxnSpLocks/>
        </xdr:cNvCxnSpPr>
      </xdr:nvCxnSpPr>
      <xdr:spPr bwMode="auto">
        <a:xfrm>
          <a:off x="3021128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34</xdr:row>
      <xdr:rowOff>121920</xdr:rowOff>
    </xdr:from>
    <xdr:to>
      <xdr:col>3</xdr:col>
      <xdr:colOff>735128</xdr:colOff>
      <xdr:row>35</xdr:row>
      <xdr:rowOff>58419</xdr:rowOff>
    </xdr:to>
    <xdr:cxnSp macro="">
      <xdr:nvCxnSpPr>
        <xdr:cNvPr id="145" name="l11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>
          <a:cxnSpLocks/>
        </xdr:cNvCxnSpPr>
      </xdr:nvCxnSpPr>
      <xdr:spPr bwMode="auto">
        <a:xfrm>
          <a:off x="3021128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35</xdr:row>
      <xdr:rowOff>185419</xdr:rowOff>
    </xdr:from>
    <xdr:to>
      <xdr:col>3</xdr:col>
      <xdr:colOff>735128</xdr:colOff>
      <xdr:row>36</xdr:row>
      <xdr:rowOff>121920</xdr:rowOff>
    </xdr:to>
    <xdr:cxnSp macro="">
      <xdr:nvCxnSpPr>
        <xdr:cNvPr id="146" name="l11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>
          <a:cxnSpLocks/>
        </xdr:cNvCxnSpPr>
      </xdr:nvCxnSpPr>
      <xdr:spPr bwMode="auto">
        <a:xfrm>
          <a:off x="3021128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37</xdr:row>
      <xdr:rowOff>58419</xdr:rowOff>
    </xdr:from>
    <xdr:to>
      <xdr:col>3</xdr:col>
      <xdr:colOff>735128</xdr:colOff>
      <xdr:row>37</xdr:row>
      <xdr:rowOff>185419</xdr:rowOff>
    </xdr:to>
    <xdr:cxnSp macro="">
      <xdr:nvCxnSpPr>
        <xdr:cNvPr id="147" name="l11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>
          <a:cxnSpLocks/>
        </xdr:cNvCxnSpPr>
      </xdr:nvCxnSpPr>
      <xdr:spPr bwMode="auto">
        <a:xfrm>
          <a:off x="3021128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38</xdr:row>
      <xdr:rowOff>121920</xdr:rowOff>
    </xdr:from>
    <xdr:to>
      <xdr:col>3</xdr:col>
      <xdr:colOff>735128</xdr:colOff>
      <xdr:row>39</xdr:row>
      <xdr:rowOff>58419</xdr:rowOff>
    </xdr:to>
    <xdr:cxnSp macro="">
      <xdr:nvCxnSpPr>
        <xdr:cNvPr id="148" name="l11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CxnSpPr>
          <a:cxnSpLocks/>
        </xdr:cNvCxnSpPr>
      </xdr:nvCxnSpPr>
      <xdr:spPr bwMode="auto">
        <a:xfrm>
          <a:off x="3021128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39</xdr:row>
      <xdr:rowOff>185419</xdr:rowOff>
    </xdr:from>
    <xdr:to>
      <xdr:col>3</xdr:col>
      <xdr:colOff>735128</xdr:colOff>
      <xdr:row>40</xdr:row>
      <xdr:rowOff>121920</xdr:rowOff>
    </xdr:to>
    <xdr:cxnSp macro="">
      <xdr:nvCxnSpPr>
        <xdr:cNvPr id="149" name="l11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>
          <a:cxnSpLocks/>
        </xdr:cNvCxnSpPr>
      </xdr:nvCxnSpPr>
      <xdr:spPr bwMode="auto">
        <a:xfrm>
          <a:off x="3021128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41</xdr:row>
      <xdr:rowOff>58419</xdr:rowOff>
    </xdr:from>
    <xdr:to>
      <xdr:col>3</xdr:col>
      <xdr:colOff>735128</xdr:colOff>
      <xdr:row>41</xdr:row>
      <xdr:rowOff>185419</xdr:rowOff>
    </xdr:to>
    <xdr:cxnSp macro="">
      <xdr:nvCxnSpPr>
        <xdr:cNvPr id="150" name="l11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>
          <a:cxnSpLocks/>
        </xdr:cNvCxnSpPr>
      </xdr:nvCxnSpPr>
      <xdr:spPr bwMode="auto">
        <a:xfrm>
          <a:off x="3021128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42</xdr:row>
      <xdr:rowOff>32272</xdr:rowOff>
    </xdr:from>
    <xdr:to>
      <xdr:col>3</xdr:col>
      <xdr:colOff>735128</xdr:colOff>
      <xdr:row>42</xdr:row>
      <xdr:rowOff>159272</xdr:rowOff>
    </xdr:to>
    <xdr:cxnSp macro="">
      <xdr:nvCxnSpPr>
        <xdr:cNvPr id="151" name="l12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CxnSpPr>
          <a:cxnSpLocks/>
        </xdr:cNvCxnSpPr>
      </xdr:nvCxnSpPr>
      <xdr:spPr bwMode="auto">
        <a:xfrm>
          <a:off x="3021128" y="8033272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22</xdr:row>
      <xdr:rowOff>121920</xdr:rowOff>
    </xdr:from>
    <xdr:to>
      <xdr:col>16</xdr:col>
      <xdr:colOff>651129</xdr:colOff>
      <xdr:row>23</xdr:row>
      <xdr:rowOff>58419</xdr:rowOff>
    </xdr:to>
    <xdr:cxnSp macro="">
      <xdr:nvCxnSpPr>
        <xdr:cNvPr id="152" name="l12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>
          <a:cxnSpLocks/>
        </xdr:cNvCxnSpPr>
      </xdr:nvCxnSpPr>
      <xdr:spPr bwMode="auto">
        <a:xfrm>
          <a:off x="13214604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23</xdr:row>
      <xdr:rowOff>185419</xdr:rowOff>
    </xdr:from>
    <xdr:to>
      <xdr:col>16</xdr:col>
      <xdr:colOff>651129</xdr:colOff>
      <xdr:row>24</xdr:row>
      <xdr:rowOff>121920</xdr:rowOff>
    </xdr:to>
    <xdr:cxnSp macro="">
      <xdr:nvCxnSpPr>
        <xdr:cNvPr id="153" name="l12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>
          <a:cxnSpLocks/>
        </xdr:cNvCxnSpPr>
      </xdr:nvCxnSpPr>
      <xdr:spPr bwMode="auto">
        <a:xfrm>
          <a:off x="13214604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25</xdr:row>
      <xdr:rowOff>58419</xdr:rowOff>
    </xdr:from>
    <xdr:to>
      <xdr:col>16</xdr:col>
      <xdr:colOff>651129</xdr:colOff>
      <xdr:row>25</xdr:row>
      <xdr:rowOff>185419</xdr:rowOff>
    </xdr:to>
    <xdr:cxnSp macro="">
      <xdr:nvCxnSpPr>
        <xdr:cNvPr id="154" name="l12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>
          <a:cxnSpLocks/>
        </xdr:cNvCxnSpPr>
      </xdr:nvCxnSpPr>
      <xdr:spPr bwMode="auto">
        <a:xfrm>
          <a:off x="13214604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26</xdr:row>
      <xdr:rowOff>121920</xdr:rowOff>
    </xdr:from>
    <xdr:to>
      <xdr:col>16</xdr:col>
      <xdr:colOff>651129</xdr:colOff>
      <xdr:row>27</xdr:row>
      <xdr:rowOff>58419</xdr:rowOff>
    </xdr:to>
    <xdr:cxnSp macro="">
      <xdr:nvCxnSpPr>
        <xdr:cNvPr id="155" name="l12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>
          <a:cxnSpLocks/>
        </xdr:cNvCxnSpPr>
      </xdr:nvCxnSpPr>
      <xdr:spPr bwMode="auto">
        <a:xfrm>
          <a:off x="13214604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27</xdr:row>
      <xdr:rowOff>185419</xdr:rowOff>
    </xdr:from>
    <xdr:to>
      <xdr:col>16</xdr:col>
      <xdr:colOff>651129</xdr:colOff>
      <xdr:row>28</xdr:row>
      <xdr:rowOff>121920</xdr:rowOff>
    </xdr:to>
    <xdr:cxnSp macro="">
      <xdr:nvCxnSpPr>
        <xdr:cNvPr id="156" name="l12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>
          <a:cxnSpLocks/>
        </xdr:cNvCxnSpPr>
      </xdr:nvCxnSpPr>
      <xdr:spPr bwMode="auto">
        <a:xfrm>
          <a:off x="13214604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29</xdr:row>
      <xdr:rowOff>58419</xdr:rowOff>
    </xdr:from>
    <xdr:to>
      <xdr:col>16</xdr:col>
      <xdr:colOff>651129</xdr:colOff>
      <xdr:row>29</xdr:row>
      <xdr:rowOff>185419</xdr:rowOff>
    </xdr:to>
    <xdr:cxnSp macro="">
      <xdr:nvCxnSpPr>
        <xdr:cNvPr id="157" name="l12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cxnSpLocks/>
        </xdr:cNvCxnSpPr>
      </xdr:nvCxnSpPr>
      <xdr:spPr bwMode="auto">
        <a:xfrm>
          <a:off x="13214604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30</xdr:row>
      <xdr:rowOff>121920</xdr:rowOff>
    </xdr:from>
    <xdr:to>
      <xdr:col>16</xdr:col>
      <xdr:colOff>651129</xdr:colOff>
      <xdr:row>31</xdr:row>
      <xdr:rowOff>58419</xdr:rowOff>
    </xdr:to>
    <xdr:cxnSp macro="">
      <xdr:nvCxnSpPr>
        <xdr:cNvPr id="158" name="l129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>
          <a:cxnSpLocks/>
        </xdr:cNvCxnSpPr>
      </xdr:nvCxnSpPr>
      <xdr:spPr bwMode="auto">
        <a:xfrm>
          <a:off x="13214604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31</xdr:row>
      <xdr:rowOff>185419</xdr:rowOff>
    </xdr:from>
    <xdr:to>
      <xdr:col>16</xdr:col>
      <xdr:colOff>651129</xdr:colOff>
      <xdr:row>32</xdr:row>
      <xdr:rowOff>121920</xdr:rowOff>
    </xdr:to>
    <xdr:cxnSp macro="">
      <xdr:nvCxnSpPr>
        <xdr:cNvPr id="159" name="l13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>
          <a:cxnSpLocks/>
        </xdr:cNvCxnSpPr>
      </xdr:nvCxnSpPr>
      <xdr:spPr bwMode="auto">
        <a:xfrm>
          <a:off x="13214604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33</xdr:row>
      <xdr:rowOff>58419</xdr:rowOff>
    </xdr:from>
    <xdr:to>
      <xdr:col>16</xdr:col>
      <xdr:colOff>651129</xdr:colOff>
      <xdr:row>33</xdr:row>
      <xdr:rowOff>185419</xdr:rowOff>
    </xdr:to>
    <xdr:cxnSp macro="">
      <xdr:nvCxnSpPr>
        <xdr:cNvPr id="160" name="l13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>
          <a:cxnSpLocks/>
        </xdr:cNvCxnSpPr>
      </xdr:nvCxnSpPr>
      <xdr:spPr bwMode="auto">
        <a:xfrm>
          <a:off x="13214604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34</xdr:row>
      <xdr:rowOff>121920</xdr:rowOff>
    </xdr:from>
    <xdr:to>
      <xdr:col>16</xdr:col>
      <xdr:colOff>651129</xdr:colOff>
      <xdr:row>35</xdr:row>
      <xdr:rowOff>58419</xdr:rowOff>
    </xdr:to>
    <xdr:cxnSp macro="">
      <xdr:nvCxnSpPr>
        <xdr:cNvPr id="161" name="l13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>
          <a:cxnSpLocks/>
        </xdr:cNvCxnSpPr>
      </xdr:nvCxnSpPr>
      <xdr:spPr bwMode="auto">
        <a:xfrm>
          <a:off x="13214604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35</xdr:row>
      <xdr:rowOff>185419</xdr:rowOff>
    </xdr:from>
    <xdr:to>
      <xdr:col>16</xdr:col>
      <xdr:colOff>651129</xdr:colOff>
      <xdr:row>36</xdr:row>
      <xdr:rowOff>121920</xdr:rowOff>
    </xdr:to>
    <xdr:cxnSp macro="">
      <xdr:nvCxnSpPr>
        <xdr:cNvPr id="162" name="l13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>
          <a:cxnSpLocks/>
        </xdr:cNvCxnSpPr>
      </xdr:nvCxnSpPr>
      <xdr:spPr bwMode="auto">
        <a:xfrm>
          <a:off x="13214604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37</xdr:row>
      <xdr:rowOff>58419</xdr:rowOff>
    </xdr:from>
    <xdr:to>
      <xdr:col>16</xdr:col>
      <xdr:colOff>651129</xdr:colOff>
      <xdr:row>37</xdr:row>
      <xdr:rowOff>185419</xdr:rowOff>
    </xdr:to>
    <xdr:cxnSp macro="">
      <xdr:nvCxnSpPr>
        <xdr:cNvPr id="163" name="l13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>
          <a:cxnSpLocks/>
        </xdr:cNvCxnSpPr>
      </xdr:nvCxnSpPr>
      <xdr:spPr bwMode="auto">
        <a:xfrm>
          <a:off x="13214604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38</xdr:row>
      <xdr:rowOff>121920</xdr:rowOff>
    </xdr:from>
    <xdr:to>
      <xdr:col>16</xdr:col>
      <xdr:colOff>651129</xdr:colOff>
      <xdr:row>39</xdr:row>
      <xdr:rowOff>58419</xdr:rowOff>
    </xdr:to>
    <xdr:cxnSp macro="">
      <xdr:nvCxnSpPr>
        <xdr:cNvPr id="164" name="l13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CxnSpPr>
          <a:cxnSpLocks/>
        </xdr:cNvCxnSpPr>
      </xdr:nvCxnSpPr>
      <xdr:spPr bwMode="auto">
        <a:xfrm>
          <a:off x="13214604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39</xdr:row>
      <xdr:rowOff>185419</xdr:rowOff>
    </xdr:from>
    <xdr:to>
      <xdr:col>16</xdr:col>
      <xdr:colOff>651129</xdr:colOff>
      <xdr:row>40</xdr:row>
      <xdr:rowOff>121920</xdr:rowOff>
    </xdr:to>
    <xdr:cxnSp macro="">
      <xdr:nvCxnSpPr>
        <xdr:cNvPr id="165" name="l136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>
          <a:cxnSpLocks/>
        </xdr:cNvCxnSpPr>
      </xdr:nvCxnSpPr>
      <xdr:spPr bwMode="auto">
        <a:xfrm>
          <a:off x="13214604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58419</xdr:rowOff>
    </xdr:from>
    <xdr:to>
      <xdr:col>16</xdr:col>
      <xdr:colOff>651129</xdr:colOff>
      <xdr:row>41</xdr:row>
      <xdr:rowOff>185419</xdr:rowOff>
    </xdr:to>
    <xdr:cxnSp macro="">
      <xdr:nvCxnSpPr>
        <xdr:cNvPr id="166" name="l13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>
          <a:cxnSpLocks/>
        </xdr:cNvCxnSpPr>
      </xdr:nvCxnSpPr>
      <xdr:spPr bwMode="auto">
        <a:xfrm>
          <a:off x="13214604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189957</xdr:rowOff>
    </xdr:from>
    <xdr:to>
      <xdr:col>16</xdr:col>
      <xdr:colOff>651129</xdr:colOff>
      <xdr:row>42</xdr:row>
      <xdr:rowOff>126457</xdr:rowOff>
    </xdr:to>
    <xdr:cxnSp macro="">
      <xdr:nvCxnSpPr>
        <xdr:cNvPr id="167" name="l13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>
          <a:cxnSpLocks/>
        </xdr:cNvCxnSpPr>
      </xdr:nvCxnSpPr>
      <xdr:spPr bwMode="auto">
        <a:xfrm>
          <a:off x="13214604" y="800045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298702</xdr:colOff>
      <xdr:row>47</xdr:row>
      <xdr:rowOff>19515</xdr:rowOff>
    </xdr:from>
    <xdr:to>
      <xdr:col>7</xdr:col>
      <xdr:colOff>298702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5632702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298702</xdr:colOff>
      <xdr:row>47</xdr:row>
      <xdr:rowOff>165100</xdr:rowOff>
    </xdr:from>
    <xdr:to>
      <xdr:col>7</xdr:col>
      <xdr:colOff>298702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5632702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298702</xdr:colOff>
      <xdr:row>48</xdr:row>
      <xdr:rowOff>101600</xdr:rowOff>
    </xdr:from>
    <xdr:to>
      <xdr:col>7</xdr:col>
      <xdr:colOff>298702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5632702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298702</xdr:colOff>
      <xdr:row>49</xdr:row>
      <xdr:rowOff>19515</xdr:rowOff>
    </xdr:from>
    <xdr:to>
      <xdr:col>7</xdr:col>
      <xdr:colOff>298702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5632702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4837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19999</xdr:colOff>
      <xdr:row>45</xdr:row>
      <xdr:rowOff>168274</xdr:rowOff>
    </xdr:from>
    <xdr:to>
      <xdr:col>17</xdr:col>
      <xdr:colOff>744682</xdr:colOff>
      <xdr:row>53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1068999" y="8740774"/>
          <a:ext cx="3010683" cy="139036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5</xdr:col>
      <xdr:colOff>479930</xdr:colOff>
      <xdr:row>25</xdr:row>
      <xdr:rowOff>19586</xdr:rowOff>
    </xdr:from>
    <xdr:to>
      <xdr:col>10</xdr:col>
      <xdr:colOff>45812</xdr:colOff>
      <xdr:row>25</xdr:row>
      <xdr:rowOff>19586</xdr:rowOff>
    </xdr:to>
    <xdr:cxnSp macro="">
      <xdr:nvCxnSpPr>
        <xdr:cNvPr id="570" name="_line_mod2_4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CxnSpPr>
          <a:cxnSpLocks/>
        </xdr:cNvCxnSpPr>
      </xdr:nvCxnSpPr>
      <xdr:spPr bwMode="auto">
        <a:xfrm flipH="1">
          <a:off x="4289930" y="4782086"/>
          <a:ext cx="359668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42</xdr:row>
      <xdr:rowOff>152400</xdr:rowOff>
    </xdr:from>
    <xdr:to>
      <xdr:col>4</xdr:col>
      <xdr:colOff>100076</xdr:colOff>
      <xdr:row>42</xdr:row>
      <xdr:rowOff>152400</xdr:rowOff>
    </xdr:to>
    <xdr:cxnSp macro="">
      <xdr:nvCxnSpPr>
        <xdr:cNvPr id="571" name="l1076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CxnSpPr>
          <a:cxnSpLocks/>
        </xdr:cNvCxnSpPr>
      </xdr:nvCxnSpPr>
      <xdr:spPr bwMode="auto">
        <a:xfrm>
          <a:off x="3021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42</xdr:row>
      <xdr:rowOff>152400</xdr:rowOff>
    </xdr:from>
    <xdr:to>
      <xdr:col>4</xdr:col>
      <xdr:colOff>290576</xdr:colOff>
      <xdr:row>42</xdr:row>
      <xdr:rowOff>152400</xdr:rowOff>
    </xdr:to>
    <xdr:cxnSp macro="">
      <xdr:nvCxnSpPr>
        <xdr:cNvPr id="572" name="l1077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CxnSpPr>
          <a:cxnSpLocks/>
        </xdr:cNvCxnSpPr>
      </xdr:nvCxnSpPr>
      <xdr:spPr bwMode="auto">
        <a:xfrm>
          <a:off x="3211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42</xdr:row>
      <xdr:rowOff>152400</xdr:rowOff>
    </xdr:from>
    <xdr:to>
      <xdr:col>4</xdr:col>
      <xdr:colOff>481076</xdr:colOff>
      <xdr:row>42</xdr:row>
      <xdr:rowOff>152400</xdr:rowOff>
    </xdr:to>
    <xdr:cxnSp macro="">
      <xdr:nvCxnSpPr>
        <xdr:cNvPr id="573" name="l1078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CxnSpPr>
          <a:cxnSpLocks/>
        </xdr:cNvCxnSpPr>
      </xdr:nvCxnSpPr>
      <xdr:spPr bwMode="auto">
        <a:xfrm>
          <a:off x="3402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42</xdr:row>
      <xdr:rowOff>152400</xdr:rowOff>
    </xdr:from>
    <xdr:to>
      <xdr:col>4</xdr:col>
      <xdr:colOff>671576</xdr:colOff>
      <xdr:row>42</xdr:row>
      <xdr:rowOff>152400</xdr:rowOff>
    </xdr:to>
    <xdr:cxnSp macro="">
      <xdr:nvCxnSpPr>
        <xdr:cNvPr id="574" name="l1079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CxnSpPr>
          <a:cxnSpLocks/>
        </xdr:cNvCxnSpPr>
      </xdr:nvCxnSpPr>
      <xdr:spPr bwMode="auto">
        <a:xfrm>
          <a:off x="3592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42</xdr:row>
      <xdr:rowOff>152400</xdr:rowOff>
    </xdr:from>
    <xdr:to>
      <xdr:col>5</xdr:col>
      <xdr:colOff>100076</xdr:colOff>
      <xdr:row>42</xdr:row>
      <xdr:rowOff>152400</xdr:rowOff>
    </xdr:to>
    <xdr:cxnSp macro="">
      <xdr:nvCxnSpPr>
        <xdr:cNvPr id="575" name="l1080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CxnSpPr>
          <a:cxnSpLocks/>
        </xdr:cNvCxnSpPr>
      </xdr:nvCxnSpPr>
      <xdr:spPr bwMode="auto">
        <a:xfrm>
          <a:off x="3783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42</xdr:row>
      <xdr:rowOff>152400</xdr:rowOff>
    </xdr:from>
    <xdr:to>
      <xdr:col>5</xdr:col>
      <xdr:colOff>290576</xdr:colOff>
      <xdr:row>42</xdr:row>
      <xdr:rowOff>152400</xdr:rowOff>
    </xdr:to>
    <xdr:cxnSp macro="">
      <xdr:nvCxnSpPr>
        <xdr:cNvPr id="576" name="l108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CxnSpPr>
          <a:cxnSpLocks/>
        </xdr:cNvCxnSpPr>
      </xdr:nvCxnSpPr>
      <xdr:spPr bwMode="auto">
        <a:xfrm>
          <a:off x="3973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42</xdr:row>
      <xdr:rowOff>152400</xdr:rowOff>
    </xdr:from>
    <xdr:to>
      <xdr:col>5</xdr:col>
      <xdr:colOff>481076</xdr:colOff>
      <xdr:row>42</xdr:row>
      <xdr:rowOff>152400</xdr:rowOff>
    </xdr:to>
    <xdr:cxnSp macro="">
      <xdr:nvCxnSpPr>
        <xdr:cNvPr id="577" name="l108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CxnSpPr>
          <a:cxnSpLocks/>
        </xdr:cNvCxnSpPr>
      </xdr:nvCxnSpPr>
      <xdr:spPr bwMode="auto">
        <a:xfrm>
          <a:off x="4164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42</xdr:row>
      <xdr:rowOff>152400</xdr:rowOff>
    </xdr:from>
    <xdr:to>
      <xdr:col>5</xdr:col>
      <xdr:colOff>671575</xdr:colOff>
      <xdr:row>42</xdr:row>
      <xdr:rowOff>152400</xdr:rowOff>
    </xdr:to>
    <xdr:cxnSp macro="">
      <xdr:nvCxnSpPr>
        <xdr:cNvPr id="578" name="l108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CxnSpPr>
          <a:cxnSpLocks/>
        </xdr:cNvCxnSpPr>
      </xdr:nvCxnSpPr>
      <xdr:spPr bwMode="auto">
        <a:xfrm>
          <a:off x="4354575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42</xdr:row>
      <xdr:rowOff>152400</xdr:rowOff>
    </xdr:from>
    <xdr:to>
      <xdr:col>6</xdr:col>
      <xdr:colOff>100076</xdr:colOff>
      <xdr:row>42</xdr:row>
      <xdr:rowOff>152400</xdr:rowOff>
    </xdr:to>
    <xdr:cxnSp macro="">
      <xdr:nvCxnSpPr>
        <xdr:cNvPr id="579" name="l1084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CxnSpPr>
          <a:cxnSpLocks/>
        </xdr:cNvCxnSpPr>
      </xdr:nvCxnSpPr>
      <xdr:spPr bwMode="auto">
        <a:xfrm>
          <a:off x="4545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22</xdr:row>
      <xdr:rowOff>128397</xdr:rowOff>
    </xdr:from>
    <xdr:to>
      <xdr:col>4</xdr:col>
      <xdr:colOff>100076</xdr:colOff>
      <xdr:row>22</xdr:row>
      <xdr:rowOff>128397</xdr:rowOff>
    </xdr:to>
    <xdr:cxnSp macro="">
      <xdr:nvCxnSpPr>
        <xdr:cNvPr id="580" name="l108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CxnSpPr>
          <a:cxnSpLocks/>
        </xdr:cNvCxnSpPr>
      </xdr:nvCxnSpPr>
      <xdr:spPr bwMode="auto">
        <a:xfrm>
          <a:off x="3021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22</xdr:row>
      <xdr:rowOff>128397</xdr:rowOff>
    </xdr:from>
    <xdr:to>
      <xdr:col>4</xdr:col>
      <xdr:colOff>290576</xdr:colOff>
      <xdr:row>22</xdr:row>
      <xdr:rowOff>128397</xdr:rowOff>
    </xdr:to>
    <xdr:cxnSp macro="">
      <xdr:nvCxnSpPr>
        <xdr:cNvPr id="581" name="l1087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CxnSpPr>
          <a:cxnSpLocks/>
        </xdr:cNvCxnSpPr>
      </xdr:nvCxnSpPr>
      <xdr:spPr bwMode="auto">
        <a:xfrm>
          <a:off x="3211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22</xdr:row>
      <xdr:rowOff>128397</xdr:rowOff>
    </xdr:from>
    <xdr:to>
      <xdr:col>4</xdr:col>
      <xdr:colOff>481076</xdr:colOff>
      <xdr:row>22</xdr:row>
      <xdr:rowOff>128397</xdr:rowOff>
    </xdr:to>
    <xdr:cxnSp macro="">
      <xdr:nvCxnSpPr>
        <xdr:cNvPr id="582" name="l1088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CxnSpPr>
          <a:cxnSpLocks/>
        </xdr:cNvCxnSpPr>
      </xdr:nvCxnSpPr>
      <xdr:spPr bwMode="auto">
        <a:xfrm>
          <a:off x="3402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22</xdr:row>
      <xdr:rowOff>128397</xdr:rowOff>
    </xdr:from>
    <xdr:to>
      <xdr:col>4</xdr:col>
      <xdr:colOff>671576</xdr:colOff>
      <xdr:row>22</xdr:row>
      <xdr:rowOff>128397</xdr:rowOff>
    </xdr:to>
    <xdr:cxnSp macro="">
      <xdr:nvCxnSpPr>
        <xdr:cNvPr id="583" name="l1089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CxnSpPr>
          <a:cxnSpLocks/>
        </xdr:cNvCxnSpPr>
      </xdr:nvCxnSpPr>
      <xdr:spPr bwMode="auto">
        <a:xfrm>
          <a:off x="3592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22</xdr:row>
      <xdr:rowOff>128397</xdr:rowOff>
    </xdr:from>
    <xdr:to>
      <xdr:col>5</xdr:col>
      <xdr:colOff>100076</xdr:colOff>
      <xdr:row>22</xdr:row>
      <xdr:rowOff>128397</xdr:rowOff>
    </xdr:to>
    <xdr:cxnSp macro="">
      <xdr:nvCxnSpPr>
        <xdr:cNvPr id="584" name="l1090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CxnSpPr>
          <a:cxnSpLocks/>
        </xdr:cNvCxnSpPr>
      </xdr:nvCxnSpPr>
      <xdr:spPr bwMode="auto">
        <a:xfrm>
          <a:off x="3783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22</xdr:row>
      <xdr:rowOff>128397</xdr:rowOff>
    </xdr:from>
    <xdr:to>
      <xdr:col>5</xdr:col>
      <xdr:colOff>290576</xdr:colOff>
      <xdr:row>22</xdr:row>
      <xdr:rowOff>128397</xdr:rowOff>
    </xdr:to>
    <xdr:cxnSp macro="">
      <xdr:nvCxnSpPr>
        <xdr:cNvPr id="585" name="l109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CxnSpPr>
          <a:cxnSpLocks/>
        </xdr:cNvCxnSpPr>
      </xdr:nvCxnSpPr>
      <xdr:spPr bwMode="auto">
        <a:xfrm>
          <a:off x="3973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22</xdr:row>
      <xdr:rowOff>128397</xdr:rowOff>
    </xdr:from>
    <xdr:to>
      <xdr:col>5</xdr:col>
      <xdr:colOff>481076</xdr:colOff>
      <xdr:row>22</xdr:row>
      <xdr:rowOff>128397</xdr:rowOff>
    </xdr:to>
    <xdr:cxnSp macro="">
      <xdr:nvCxnSpPr>
        <xdr:cNvPr id="586" name="l1092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CxnSpPr>
          <a:cxnSpLocks/>
        </xdr:cNvCxnSpPr>
      </xdr:nvCxnSpPr>
      <xdr:spPr bwMode="auto">
        <a:xfrm>
          <a:off x="4164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22</xdr:row>
      <xdr:rowOff>128397</xdr:rowOff>
    </xdr:from>
    <xdr:to>
      <xdr:col>5</xdr:col>
      <xdr:colOff>671575</xdr:colOff>
      <xdr:row>22</xdr:row>
      <xdr:rowOff>128397</xdr:rowOff>
    </xdr:to>
    <xdr:cxnSp macro="">
      <xdr:nvCxnSpPr>
        <xdr:cNvPr id="587" name="l109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CxnSpPr>
          <a:cxnSpLocks/>
        </xdr:cNvCxnSpPr>
      </xdr:nvCxnSpPr>
      <xdr:spPr bwMode="auto">
        <a:xfrm>
          <a:off x="4354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22</xdr:row>
      <xdr:rowOff>128397</xdr:rowOff>
    </xdr:from>
    <xdr:to>
      <xdr:col>6</xdr:col>
      <xdr:colOff>100076</xdr:colOff>
      <xdr:row>22</xdr:row>
      <xdr:rowOff>128397</xdr:rowOff>
    </xdr:to>
    <xdr:cxnSp macro="">
      <xdr:nvCxnSpPr>
        <xdr:cNvPr id="588" name="l1094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CxnSpPr>
          <a:cxnSpLocks/>
        </xdr:cNvCxnSpPr>
      </xdr:nvCxnSpPr>
      <xdr:spPr bwMode="auto">
        <a:xfrm>
          <a:off x="4545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163576</xdr:colOff>
      <xdr:row>22</xdr:row>
      <xdr:rowOff>128397</xdr:rowOff>
    </xdr:from>
    <xdr:to>
      <xdr:col>6</xdr:col>
      <xdr:colOff>290576</xdr:colOff>
      <xdr:row>22</xdr:row>
      <xdr:rowOff>128397</xdr:rowOff>
    </xdr:to>
    <xdr:cxnSp macro="">
      <xdr:nvCxnSpPr>
        <xdr:cNvPr id="589" name="l109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CxnSpPr>
          <a:cxnSpLocks/>
        </xdr:cNvCxnSpPr>
      </xdr:nvCxnSpPr>
      <xdr:spPr bwMode="auto">
        <a:xfrm>
          <a:off x="4735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354076</xdr:colOff>
      <xdr:row>22</xdr:row>
      <xdr:rowOff>128397</xdr:rowOff>
    </xdr:from>
    <xdr:to>
      <xdr:col>6</xdr:col>
      <xdr:colOff>481076</xdr:colOff>
      <xdr:row>22</xdr:row>
      <xdr:rowOff>128397</xdr:rowOff>
    </xdr:to>
    <xdr:cxnSp macro="">
      <xdr:nvCxnSpPr>
        <xdr:cNvPr id="590" name="l109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CxnSpPr>
          <a:cxnSpLocks/>
        </xdr:cNvCxnSpPr>
      </xdr:nvCxnSpPr>
      <xdr:spPr bwMode="auto">
        <a:xfrm>
          <a:off x="4926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544575</xdr:colOff>
      <xdr:row>22</xdr:row>
      <xdr:rowOff>128397</xdr:rowOff>
    </xdr:from>
    <xdr:to>
      <xdr:col>6</xdr:col>
      <xdr:colOff>671575</xdr:colOff>
      <xdr:row>22</xdr:row>
      <xdr:rowOff>128397</xdr:rowOff>
    </xdr:to>
    <xdr:cxnSp macro="">
      <xdr:nvCxnSpPr>
        <xdr:cNvPr id="591" name="l1097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CxnSpPr>
          <a:cxnSpLocks/>
        </xdr:cNvCxnSpPr>
      </xdr:nvCxnSpPr>
      <xdr:spPr bwMode="auto">
        <a:xfrm>
          <a:off x="5116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 editAs="oneCell">
    <xdr:from>
      <xdr:col>4</xdr:col>
      <xdr:colOff>483242</xdr:colOff>
      <xdr:row>9</xdr:row>
      <xdr:rowOff>113117</xdr:rowOff>
    </xdr:from>
    <xdr:to>
      <xdr:col>6</xdr:col>
      <xdr:colOff>500232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3531242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503026</xdr:colOff>
      <xdr:row>9</xdr:row>
      <xdr:rowOff>115621</xdr:rowOff>
    </xdr:from>
    <xdr:to>
      <xdr:col>6</xdr:col>
      <xdr:colOff>488534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4313026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482548</xdr:colOff>
      <xdr:row>9</xdr:row>
      <xdr:rowOff>113999</xdr:rowOff>
    </xdr:from>
    <xdr:to>
      <xdr:col>5</xdr:col>
      <xdr:colOff>510586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3530548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 editAs="oneCell">
    <xdr:from>
      <xdr:col>10</xdr:col>
      <xdr:colOff>37357</xdr:colOff>
      <xdr:row>25</xdr:row>
      <xdr:rowOff>19487</xdr:rowOff>
    </xdr:from>
    <xdr:to>
      <xdr:col>10</xdr:col>
      <xdr:colOff>37357</xdr:colOff>
      <xdr:row>27</xdr:row>
      <xdr:rowOff>142487</xdr:rowOff>
    </xdr:to>
    <xdr:cxnSp macro="">
      <xdr:nvCxnSpPr>
        <xdr:cNvPr id="663" name="_line_mod4_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CxnSpPr>
          <a:cxnSpLocks/>
        </xdr:cNvCxnSpPr>
      </xdr:nvCxnSpPr>
      <xdr:spPr bwMode="auto">
        <a:xfrm flipH="1">
          <a:off x="7881475" y="4781987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214163</xdr:colOff>
      <xdr:row>25</xdr:row>
      <xdr:rowOff>94301</xdr:rowOff>
    </xdr:from>
    <xdr:to>
      <xdr:col>11</xdr:col>
      <xdr:colOff>277091</xdr:colOff>
      <xdr:row>31</xdr:row>
      <xdr:rowOff>81642</xdr:rowOff>
    </xdr:to>
    <xdr:sp macro="" textlink="$AF$20">
      <xdr:nvSpPr>
        <xdr:cNvPr id="664" name="txt_mppt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 bwMode="auto">
        <a:xfrm>
          <a:off x="8059299" y="4856801"/>
          <a:ext cx="980792" cy="11303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76A7E60-ED3A-4286-9EB6-47D23DE30398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2x DPS         30  Vcc |        In: 10 Ka        Imax: 20 kA</a:t>
          </a:fld>
          <a:endParaRPr/>
        </a:p>
      </xdr:txBody>
    </xdr:sp>
    <xdr:clientData/>
  </xdr:twoCellAnchor>
  <xdr:twoCellAnchor>
    <xdr:from>
      <xdr:col>4</xdr:col>
      <xdr:colOff>271313</xdr:colOff>
      <xdr:row>2</xdr:row>
      <xdr:rowOff>170710</xdr:rowOff>
    </xdr:from>
    <xdr:to>
      <xdr:col>7</xdr:col>
      <xdr:colOff>13607</xdr:colOff>
      <xdr:row>4</xdr:row>
      <xdr:rowOff>61853</xdr:rowOff>
    </xdr:to>
    <xdr:sp macro="" textlink="$AF$44">
      <xdr:nvSpPr>
        <xdr:cNvPr id="668" name="txt_mppt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 bwMode="auto">
        <a:xfrm>
          <a:off x="3319313" y="551710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95F7D0A-F5FC-4E64-BA11-BFBF2D7D792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2030 Wp </a:t>
          </a:fld>
          <a:endParaRPr/>
        </a:p>
      </xdr:txBody>
    </xdr:sp>
    <xdr:clientData/>
  </xdr:twoCellAnchor>
  <xdr:twoCellAnchor>
    <xdr:from>
      <xdr:col>4</xdr:col>
      <xdr:colOff>274035</xdr:colOff>
      <xdr:row>4</xdr:row>
      <xdr:rowOff>109106</xdr:rowOff>
    </xdr:from>
    <xdr:to>
      <xdr:col>7</xdr:col>
      <xdr:colOff>13607</xdr:colOff>
      <xdr:row>6</xdr:row>
      <xdr:rowOff>11135</xdr:rowOff>
    </xdr:to>
    <xdr:sp macro="" textlink="$AF$33">
      <xdr:nvSpPr>
        <xdr:cNvPr id="669" name="txt_mppt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 bwMode="auto">
        <a:xfrm>
          <a:off x="3322035" y="871106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34FEF1-7D87-43D6-AE5A-BA2732E92A48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 2</a:t>
          </a:fld>
          <a:endParaRPr/>
        </a:p>
      </xdr:txBody>
    </xdr:sp>
    <xdr:clientData/>
  </xdr:twoCellAnchor>
  <xdr:twoCellAnchor>
    <xdr:from>
      <xdr:col>4</xdr:col>
      <xdr:colOff>273045</xdr:colOff>
      <xdr:row>7</xdr:row>
      <xdr:rowOff>168729</xdr:rowOff>
    </xdr:from>
    <xdr:to>
      <xdr:col>7</xdr:col>
      <xdr:colOff>13845</xdr:colOff>
      <xdr:row>9</xdr:row>
      <xdr:rowOff>108857</xdr:rowOff>
    </xdr:to>
    <xdr:sp macro="" textlink="$AC$44">
      <xdr:nvSpPr>
        <xdr:cNvPr id="670" name="txt_mppt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 bwMode="auto">
        <a:xfrm>
          <a:off x="3321045" y="1502229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B95F4C3-43A2-4B82-B586-B336B6B42CB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6,09 KW</a:t>
          </a:fld>
          <a:endParaRPr/>
        </a:p>
      </xdr:txBody>
    </xdr:sp>
    <xdr:clientData/>
  </xdr:two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243729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8512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420351</xdr:colOff>
      <xdr:row>24</xdr:row>
      <xdr:rowOff>152212</xdr:rowOff>
    </xdr:from>
    <xdr:to>
      <xdr:col>5</xdr:col>
      <xdr:colOff>542751</xdr:colOff>
      <xdr:row>25</xdr:row>
      <xdr:rowOff>84112</xdr:rowOff>
    </xdr:to>
    <xdr:sp macro="" textlink="">
      <xdr:nvSpPr>
        <xdr:cNvPr id="674" name="elips2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 bwMode="auto">
        <a:xfrm rot="10800000" flipV="1">
          <a:off x="4230351" y="472421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424877</xdr:colOff>
      <xdr:row>66</xdr:row>
      <xdr:rowOff>94719</xdr:rowOff>
    </xdr:from>
    <xdr:to>
      <xdr:col>6</xdr:col>
      <xdr:colOff>547277</xdr:colOff>
      <xdr:row>67</xdr:row>
      <xdr:rowOff>26619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4996877" y="1266771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673720</xdr:colOff>
      <xdr:row>65</xdr:row>
      <xdr:rowOff>178592</xdr:rowOff>
    </xdr:from>
    <xdr:to>
      <xdr:col>10</xdr:col>
      <xdr:colOff>1314</xdr:colOff>
      <xdr:row>72</xdr:row>
      <xdr:rowOff>51955</xdr:rowOff>
    </xdr:to>
    <xdr:sp macro="" textlink="$AF$23">
      <xdr:nvSpPr>
        <xdr:cNvPr id="678" name="txt_mppt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 bwMode="auto">
        <a:xfrm>
          <a:off x="6867293" y="12635433"/>
          <a:ext cx="977045" cy="133231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3D7DEE86-9A34-4629-955C-4340982461A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 x DPS     30  Vca | In:10 kA 
Imax: 20 kA</a:t>
          </a:fld>
          <a:endParaRPr/>
        </a:p>
      </xdr:txBody>
    </xdr:sp>
    <xdr:clientData/>
  </xdr:twoCellAnchor>
  <xdr:twoCellAnchor>
    <xdr:from>
      <xdr:col>7</xdr:col>
      <xdr:colOff>78448</xdr:colOff>
      <xdr:row>69</xdr:row>
      <xdr:rowOff>124239</xdr:rowOff>
    </xdr:from>
    <xdr:to>
      <xdr:col>8</xdr:col>
      <xdr:colOff>124240</xdr:colOff>
      <xdr:row>74</xdr:row>
      <xdr:rowOff>107672</xdr:rowOff>
    </xdr:to>
    <xdr:sp macro="" textlink="$AF$22">
      <xdr:nvSpPr>
        <xdr:cNvPr id="679" name="txt_mppt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 bwMode="auto">
        <a:xfrm>
          <a:off x="5412448" y="13343282"/>
          <a:ext cx="907183" cy="106017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2256FFB-ACE0-4CF1-B535-09278654ED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15 A</a:t>
          </a:fld>
          <a:endParaRPr/>
        </a:p>
      </xdr:txBody>
    </xdr: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432048</xdr:colOff>
      <xdr:row>76</xdr:row>
      <xdr:rowOff>137692</xdr:rowOff>
    </xdr:from>
    <xdr:to>
      <xdr:col>6</xdr:col>
      <xdr:colOff>554448</xdr:colOff>
      <xdr:row>77</xdr:row>
      <xdr:rowOff>69592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04048" y="1473859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55223</xdr:colOff>
      <xdr:row>87</xdr:row>
      <xdr:rowOff>185654</xdr:rowOff>
    </xdr:from>
    <xdr:to>
      <xdr:col>6</xdr:col>
      <xdr:colOff>217223</xdr:colOff>
      <xdr:row>94</xdr:row>
      <xdr:rowOff>25563</xdr:rowOff>
    </xdr:to>
    <xdr:sp macro="" textlink="$AF$15">
      <xdr:nvSpPr>
        <xdr:cNvPr id="711" name="txt_mppt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 bwMode="auto">
        <a:xfrm>
          <a:off x="2341223" y="16984290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E958A3-D8CF-48AC-87AF-6E722FCAC22E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CEMIG DISTRIBUICAO S.A</a:t>
          </a:fld>
          <a:endParaRPr b="1"/>
        </a:p>
      </xdr:txBody>
    </xdr:sp>
    <xdr:clientData/>
  </xdr:twoCellAnchor>
  <xdr:twoCellAnchor>
    <xdr:from>
      <xdr:col>7</xdr:col>
      <xdr:colOff>94810</xdr:colOff>
      <xdr:row>92</xdr:row>
      <xdr:rowOff>184048</xdr:rowOff>
    </xdr:from>
    <xdr:to>
      <xdr:col>8</xdr:col>
      <xdr:colOff>353786</xdr:colOff>
      <xdr:row>97</xdr:row>
      <xdr:rowOff>13607</xdr:rowOff>
    </xdr:to>
    <xdr:sp macro="" textlink="$AF$27">
      <xdr:nvSpPr>
        <xdr:cNvPr id="712" name="txt_mppt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 bwMode="auto">
        <a:xfrm>
          <a:off x="5428810" y="18077441"/>
          <a:ext cx="1116226" cy="8773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4B3C1CC-4474-4CAD-A609-57F496AE274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32 A</a:t>
          </a:fld>
          <a:endParaRPr/>
        </a:p>
      </xdr:txBody>
    </xdr:sp>
    <xdr:clientData/>
  </xdr:twoCellAnchor>
  <xdr:twoCellAnchor>
    <xdr:from>
      <xdr:col>14</xdr:col>
      <xdr:colOff>17318</xdr:colOff>
      <xdr:row>45</xdr:row>
      <xdr:rowOff>155864</xdr:rowOff>
    </xdr:from>
    <xdr:to>
      <xdr:col>18</xdr:col>
      <xdr:colOff>0</xdr:colOff>
      <xdr:row>48</xdr:row>
      <xdr:rowOff>69273</xdr:rowOff>
    </xdr:to>
    <xdr:sp macro="" textlink="$AF$37">
      <xdr:nvSpPr>
        <xdr:cNvPr id="4" name="txt_mpp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 bwMode="auto">
        <a:xfrm>
          <a:off x="11066318" y="8728364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E95C060-D6D7-4D0B-8523-EE9798B73188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marca inversor 2</a:t>
          </a:fld>
          <a:endParaRPr sz="1600"/>
        </a:p>
      </xdr:txBody>
    </xdr:sp>
    <xdr:clientData/>
  </xdr:twoCellAnchor>
  <xdr:twoCellAnchor>
    <xdr:from>
      <xdr:col>13</xdr:col>
      <xdr:colOff>758536</xdr:colOff>
      <xdr:row>48</xdr:row>
      <xdr:rowOff>31174</xdr:rowOff>
    </xdr:from>
    <xdr:to>
      <xdr:col>17</xdr:col>
      <xdr:colOff>741218</xdr:colOff>
      <xdr:row>50</xdr:row>
      <xdr:rowOff>135083</xdr:rowOff>
    </xdr:to>
    <xdr:sp macro="" textlink="$AF$38">
      <xdr:nvSpPr>
        <xdr:cNvPr id="7" name="txt_mpp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 bwMode="auto">
        <a:xfrm>
          <a:off x="11045536" y="9175174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F95C478-B9B4-46AE-84F0-27AB8038A995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inversor 2</a:t>
          </a:fld>
          <a:endParaRPr sz="1600"/>
        </a:p>
      </xdr:txBody>
    </xdr:sp>
    <xdr:clientData/>
  </xdr:twoCellAnchor>
  <xdr:twoCellAnchor>
    <xdr:from>
      <xdr:col>13</xdr:col>
      <xdr:colOff>755072</xdr:colOff>
      <xdr:row>50</xdr:row>
      <xdr:rowOff>79665</xdr:rowOff>
    </xdr:from>
    <xdr:to>
      <xdr:col>17</xdr:col>
      <xdr:colOff>737754</xdr:colOff>
      <xdr:row>52</xdr:row>
      <xdr:rowOff>183574</xdr:rowOff>
    </xdr:to>
    <xdr:sp macro="" textlink="$AF$41">
      <xdr:nvSpPr>
        <xdr:cNvPr id="9" name="txt_mpp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 bwMode="auto">
        <a:xfrm>
          <a:off x="11042072" y="9604665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5302CF69-13B3-41D2-B2A4-457206996C9A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 KW</a:t>
          </a:fld>
          <a:endParaRPr sz="1600"/>
        </a:p>
      </xdr:txBody>
    </xdr:sp>
    <xdr:clientData/>
  </xdr:twoCellAnchor>
  <xdr:twoCellAnchor>
    <xdr:from>
      <xdr:col>4</xdr:col>
      <xdr:colOff>269583</xdr:colOff>
      <xdr:row>6</xdr:row>
      <xdr:rowOff>44038</xdr:rowOff>
    </xdr:from>
    <xdr:to>
      <xdr:col>7</xdr:col>
      <xdr:colOff>10383</xdr:colOff>
      <xdr:row>7</xdr:row>
      <xdr:rowOff>174666</xdr:rowOff>
    </xdr:to>
    <xdr:sp macro="" textlink="$AF$34">
      <xdr:nvSpPr>
        <xdr:cNvPr id="11" name="txt_mpp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 bwMode="auto">
        <a:xfrm>
          <a:off x="3317583" y="1187038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07C6636-FE9F-47C0-A520-E692A1391C4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 2</a:t>
          </a:fld>
          <a:endParaRPr/>
        </a:p>
      </xdr:txBody>
    </xdr:sp>
    <xdr:clientData/>
  </xdr:twoCellAnchor>
  <xdr:twoCellAnchor>
    <xdr:from>
      <xdr:col>3</xdr:col>
      <xdr:colOff>155864</xdr:colOff>
      <xdr:row>52</xdr:row>
      <xdr:rowOff>86591</xdr:rowOff>
    </xdr:from>
    <xdr:to>
      <xdr:col>5</xdr:col>
      <xdr:colOff>102826</xdr:colOff>
      <xdr:row>61</xdr:row>
      <xdr:rowOff>182980</xdr:rowOff>
    </xdr:to>
    <xdr:cxnSp macro="">
      <xdr:nvCxnSpPr>
        <xdr:cNvPr id="605" name="Conector de seta reta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CxnSpPr/>
      </xdr:nvCxnSpPr>
      <xdr:spPr>
        <a:xfrm flipV="1">
          <a:off x="2441864" y="9992591"/>
          <a:ext cx="1470962" cy="188016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298174</xdr:colOff>
      <xdr:row>87</xdr:row>
      <xdr:rowOff>12103</xdr:rowOff>
    </xdr:from>
    <xdr:to>
      <xdr:col>9</xdr:col>
      <xdr:colOff>399751</xdr:colOff>
      <xdr:row>87</xdr:row>
      <xdr:rowOff>12103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1424" y="16803317"/>
          <a:ext cx="10157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298174</xdr:colOff>
      <xdr:row>106</xdr:row>
      <xdr:rowOff>164749</xdr:rowOff>
    </xdr:from>
    <xdr:to>
      <xdr:col>9</xdr:col>
      <xdr:colOff>399751</xdr:colOff>
      <xdr:row>106</xdr:row>
      <xdr:rowOff>164749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1424" y="20765963"/>
          <a:ext cx="10157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778270</xdr:colOff>
      <xdr:row>103</xdr:row>
      <xdr:rowOff>11515</xdr:rowOff>
    </xdr:from>
    <xdr:to>
      <xdr:col>9</xdr:col>
      <xdr:colOff>778270</xdr:colOff>
      <xdr:row>103</xdr:row>
      <xdr:rowOff>113056</xdr:rowOff>
    </xdr:to>
    <xdr:cxnSp macro="">
      <xdr:nvCxnSpPr>
        <xdr:cNvPr id="565" name="l729">
          <a:extLst>
            <a:ext uri="{FF2B5EF4-FFF2-40B4-BE49-F238E27FC236}">
              <a16:creationId xmlns:a16="http://schemas.microsoft.com/office/drawing/2014/main" id="{FCC8F9FD-25C7-40A4-AA2C-31F7579ECA11}"/>
            </a:ext>
          </a:extLst>
        </xdr:cNvPr>
        <xdr:cNvCxnSpPr>
          <a:cxnSpLocks/>
        </xdr:cNvCxnSpPr>
      </xdr:nvCxnSpPr>
      <xdr:spPr bwMode="auto">
        <a:xfrm>
          <a:off x="7731520" y="20014015"/>
          <a:ext cx="0" cy="10154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778270</xdr:colOff>
      <xdr:row>104</xdr:row>
      <xdr:rowOff>11404</xdr:rowOff>
    </xdr:from>
    <xdr:to>
      <xdr:col>9</xdr:col>
      <xdr:colOff>778270</xdr:colOff>
      <xdr:row>104</xdr:row>
      <xdr:rowOff>112945</xdr:rowOff>
    </xdr:to>
    <xdr:cxnSp macro="">
      <xdr:nvCxnSpPr>
        <xdr:cNvPr id="566" name="l730">
          <a:extLst>
            <a:ext uri="{FF2B5EF4-FFF2-40B4-BE49-F238E27FC236}">
              <a16:creationId xmlns:a16="http://schemas.microsoft.com/office/drawing/2014/main" id="{B395036A-9D56-42F9-AE5C-64AD591D53B1}"/>
            </a:ext>
          </a:extLst>
        </xdr:cNvPr>
        <xdr:cNvCxnSpPr>
          <a:cxnSpLocks/>
        </xdr:cNvCxnSpPr>
      </xdr:nvCxnSpPr>
      <xdr:spPr bwMode="auto">
        <a:xfrm>
          <a:off x="7731520" y="20204404"/>
          <a:ext cx="0" cy="10154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778270</xdr:colOff>
      <xdr:row>104</xdr:row>
      <xdr:rowOff>201794</xdr:rowOff>
    </xdr:from>
    <xdr:to>
      <xdr:col>9</xdr:col>
      <xdr:colOff>778270</xdr:colOff>
      <xdr:row>105</xdr:row>
      <xdr:rowOff>87920</xdr:rowOff>
    </xdr:to>
    <xdr:cxnSp macro="">
      <xdr:nvCxnSpPr>
        <xdr:cNvPr id="567" name="l731">
          <a:extLst>
            <a:ext uri="{FF2B5EF4-FFF2-40B4-BE49-F238E27FC236}">
              <a16:creationId xmlns:a16="http://schemas.microsoft.com/office/drawing/2014/main" id="{9CD8B3D1-AFCD-49D3-8342-B45C9C45D516}"/>
            </a:ext>
          </a:extLst>
        </xdr:cNvPr>
        <xdr:cNvCxnSpPr>
          <a:cxnSpLocks/>
        </xdr:cNvCxnSpPr>
      </xdr:nvCxnSpPr>
      <xdr:spPr bwMode="auto">
        <a:xfrm>
          <a:off x="7731520" y="20394794"/>
          <a:ext cx="0" cy="10384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778270</xdr:colOff>
      <xdr:row>105</xdr:row>
      <xdr:rowOff>176769</xdr:rowOff>
    </xdr:from>
    <xdr:to>
      <xdr:col>9</xdr:col>
      <xdr:colOff>778270</xdr:colOff>
      <xdr:row>106</xdr:row>
      <xdr:rowOff>87810</xdr:rowOff>
    </xdr:to>
    <xdr:cxnSp macro="">
      <xdr:nvCxnSpPr>
        <xdr:cNvPr id="568" name="l732">
          <a:extLst>
            <a:ext uri="{FF2B5EF4-FFF2-40B4-BE49-F238E27FC236}">
              <a16:creationId xmlns:a16="http://schemas.microsoft.com/office/drawing/2014/main" id="{6A4277F2-D9D3-48C7-845C-0508059E4956}"/>
            </a:ext>
          </a:extLst>
        </xdr:cNvPr>
        <xdr:cNvCxnSpPr>
          <a:cxnSpLocks/>
        </xdr:cNvCxnSpPr>
      </xdr:nvCxnSpPr>
      <xdr:spPr bwMode="auto">
        <a:xfrm>
          <a:off x="7731520" y="20587483"/>
          <a:ext cx="0" cy="10154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6573</xdr:colOff>
      <xdr:row>103</xdr:row>
      <xdr:rowOff>26005</xdr:rowOff>
    </xdr:from>
    <xdr:to>
      <xdr:col>3</xdr:col>
      <xdr:colOff>6573</xdr:colOff>
      <xdr:row>103</xdr:row>
      <xdr:rowOff>127546</xdr:rowOff>
    </xdr:to>
    <xdr:cxnSp macro="">
      <xdr:nvCxnSpPr>
        <xdr:cNvPr id="170" name="l729">
          <a:extLst>
            <a:ext uri="{FF2B5EF4-FFF2-40B4-BE49-F238E27FC236}">
              <a16:creationId xmlns:a16="http://schemas.microsoft.com/office/drawing/2014/main" id="{9FDF31EB-561F-42B1-AC56-314510E2337F}"/>
            </a:ext>
          </a:extLst>
        </xdr:cNvPr>
        <xdr:cNvCxnSpPr>
          <a:cxnSpLocks/>
        </xdr:cNvCxnSpPr>
      </xdr:nvCxnSpPr>
      <xdr:spPr bwMode="auto">
        <a:xfrm>
          <a:off x="2292573" y="20028505"/>
          <a:ext cx="0" cy="10154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6573</xdr:colOff>
      <xdr:row>104</xdr:row>
      <xdr:rowOff>25895</xdr:rowOff>
    </xdr:from>
    <xdr:to>
      <xdr:col>3</xdr:col>
      <xdr:colOff>6573</xdr:colOff>
      <xdr:row>104</xdr:row>
      <xdr:rowOff>127436</xdr:rowOff>
    </xdr:to>
    <xdr:cxnSp macro="">
      <xdr:nvCxnSpPr>
        <xdr:cNvPr id="593" name="l730">
          <a:extLst>
            <a:ext uri="{FF2B5EF4-FFF2-40B4-BE49-F238E27FC236}">
              <a16:creationId xmlns:a16="http://schemas.microsoft.com/office/drawing/2014/main" id="{61CC221D-6648-4784-8D1B-510A9C05DB17}"/>
            </a:ext>
          </a:extLst>
        </xdr:cNvPr>
        <xdr:cNvCxnSpPr>
          <a:cxnSpLocks/>
        </xdr:cNvCxnSpPr>
      </xdr:nvCxnSpPr>
      <xdr:spPr bwMode="auto">
        <a:xfrm>
          <a:off x="2292573" y="20218895"/>
          <a:ext cx="0" cy="10154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6573</xdr:colOff>
      <xdr:row>104</xdr:row>
      <xdr:rowOff>216285</xdr:rowOff>
    </xdr:from>
    <xdr:to>
      <xdr:col>3</xdr:col>
      <xdr:colOff>6573</xdr:colOff>
      <xdr:row>105</xdr:row>
      <xdr:rowOff>102411</xdr:rowOff>
    </xdr:to>
    <xdr:cxnSp macro="">
      <xdr:nvCxnSpPr>
        <xdr:cNvPr id="594" name="l731">
          <a:extLst>
            <a:ext uri="{FF2B5EF4-FFF2-40B4-BE49-F238E27FC236}">
              <a16:creationId xmlns:a16="http://schemas.microsoft.com/office/drawing/2014/main" id="{5442AAF9-1695-46D9-8889-4BCDA9E78FAB}"/>
            </a:ext>
          </a:extLst>
        </xdr:cNvPr>
        <xdr:cNvCxnSpPr>
          <a:cxnSpLocks/>
        </xdr:cNvCxnSpPr>
      </xdr:nvCxnSpPr>
      <xdr:spPr bwMode="auto">
        <a:xfrm>
          <a:off x="2292573" y="20409285"/>
          <a:ext cx="0" cy="10384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6573</xdr:colOff>
      <xdr:row>106</xdr:row>
      <xdr:rowOff>759</xdr:rowOff>
    </xdr:from>
    <xdr:to>
      <xdr:col>3</xdr:col>
      <xdr:colOff>6573</xdr:colOff>
      <xdr:row>106</xdr:row>
      <xdr:rowOff>102300</xdr:rowOff>
    </xdr:to>
    <xdr:cxnSp macro="">
      <xdr:nvCxnSpPr>
        <xdr:cNvPr id="601" name="l732">
          <a:extLst>
            <a:ext uri="{FF2B5EF4-FFF2-40B4-BE49-F238E27FC236}">
              <a16:creationId xmlns:a16="http://schemas.microsoft.com/office/drawing/2014/main" id="{222F4DDB-67CF-4C05-8790-506DE88EBEFE}"/>
            </a:ext>
          </a:extLst>
        </xdr:cNvPr>
        <xdr:cNvCxnSpPr>
          <a:cxnSpLocks/>
        </xdr:cNvCxnSpPr>
      </xdr:nvCxnSpPr>
      <xdr:spPr bwMode="auto">
        <a:xfrm>
          <a:off x="2292573" y="20601973"/>
          <a:ext cx="0" cy="10154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452513</xdr:colOff>
      <xdr:row>87</xdr:row>
      <xdr:rowOff>15621</xdr:rowOff>
    </xdr:from>
    <xdr:to>
      <xdr:col>9</xdr:col>
      <xdr:colOff>554089</xdr:colOff>
      <xdr:row>87</xdr:row>
      <xdr:rowOff>15621</xdr:rowOff>
    </xdr:to>
    <xdr:cxnSp macro="">
      <xdr:nvCxnSpPr>
        <xdr:cNvPr id="603" name="l654">
          <a:extLst>
            <a:ext uri="{FF2B5EF4-FFF2-40B4-BE49-F238E27FC236}">
              <a16:creationId xmlns:a16="http://schemas.microsoft.com/office/drawing/2014/main" id="{8CBC28D6-BD31-4B0C-8DE1-51A8795F4738}"/>
            </a:ext>
          </a:extLst>
        </xdr:cNvPr>
        <xdr:cNvCxnSpPr>
          <a:cxnSpLocks/>
        </xdr:cNvCxnSpPr>
      </xdr:nvCxnSpPr>
      <xdr:spPr bwMode="auto">
        <a:xfrm>
          <a:off x="7405763" y="16806835"/>
          <a:ext cx="101576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642970</xdr:colOff>
      <xdr:row>87</xdr:row>
      <xdr:rowOff>15621</xdr:rowOff>
    </xdr:from>
    <xdr:to>
      <xdr:col>9</xdr:col>
      <xdr:colOff>744547</xdr:colOff>
      <xdr:row>87</xdr:row>
      <xdr:rowOff>15621</xdr:rowOff>
    </xdr:to>
    <xdr:cxnSp macro="">
      <xdr:nvCxnSpPr>
        <xdr:cNvPr id="604" name="l655">
          <a:extLst>
            <a:ext uri="{FF2B5EF4-FFF2-40B4-BE49-F238E27FC236}">
              <a16:creationId xmlns:a16="http://schemas.microsoft.com/office/drawing/2014/main" id="{B0EB67C9-D553-49B2-B387-0FA18423DE4F}"/>
            </a:ext>
          </a:extLst>
        </xdr:cNvPr>
        <xdr:cNvCxnSpPr>
          <a:cxnSpLocks/>
        </xdr:cNvCxnSpPr>
      </xdr:nvCxnSpPr>
      <xdr:spPr bwMode="auto">
        <a:xfrm>
          <a:off x="7596220" y="16806835"/>
          <a:ext cx="10157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438971</xdr:colOff>
      <xdr:row>106</xdr:row>
      <xdr:rowOff>164888</xdr:rowOff>
    </xdr:from>
    <xdr:to>
      <xdr:col>9</xdr:col>
      <xdr:colOff>540547</xdr:colOff>
      <xdr:row>106</xdr:row>
      <xdr:rowOff>164888</xdr:rowOff>
    </xdr:to>
    <xdr:cxnSp macro="">
      <xdr:nvCxnSpPr>
        <xdr:cNvPr id="607" name="l654">
          <a:extLst>
            <a:ext uri="{FF2B5EF4-FFF2-40B4-BE49-F238E27FC236}">
              <a16:creationId xmlns:a16="http://schemas.microsoft.com/office/drawing/2014/main" id="{CF9CEF45-47C6-4726-863E-1F20DBE1DC5A}"/>
            </a:ext>
          </a:extLst>
        </xdr:cNvPr>
        <xdr:cNvCxnSpPr>
          <a:cxnSpLocks/>
        </xdr:cNvCxnSpPr>
      </xdr:nvCxnSpPr>
      <xdr:spPr bwMode="auto">
        <a:xfrm>
          <a:off x="7392221" y="20766102"/>
          <a:ext cx="101576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629428</xdr:colOff>
      <xdr:row>106</xdr:row>
      <xdr:rowOff>164888</xdr:rowOff>
    </xdr:from>
    <xdr:to>
      <xdr:col>9</xdr:col>
      <xdr:colOff>731005</xdr:colOff>
      <xdr:row>106</xdr:row>
      <xdr:rowOff>164888</xdr:rowOff>
    </xdr:to>
    <xdr:cxnSp macro="">
      <xdr:nvCxnSpPr>
        <xdr:cNvPr id="608" name="l655">
          <a:extLst>
            <a:ext uri="{FF2B5EF4-FFF2-40B4-BE49-F238E27FC236}">
              <a16:creationId xmlns:a16="http://schemas.microsoft.com/office/drawing/2014/main" id="{2554A104-8A7F-4FD9-B971-4B5DA89700F7}"/>
            </a:ext>
          </a:extLst>
        </xdr:cNvPr>
        <xdr:cNvCxnSpPr>
          <a:cxnSpLocks/>
        </xdr:cNvCxnSpPr>
      </xdr:nvCxnSpPr>
      <xdr:spPr bwMode="auto">
        <a:xfrm>
          <a:off x="7582678" y="20766102"/>
          <a:ext cx="10157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592717</xdr:colOff>
      <xdr:row>57</xdr:row>
      <xdr:rowOff>20043</xdr:rowOff>
    </xdr:from>
    <xdr:to>
      <xdr:col>8</xdr:col>
      <xdr:colOff>172153</xdr:colOff>
      <xdr:row>57</xdr:row>
      <xdr:rowOff>20043</xdr:rowOff>
    </xdr:to>
    <xdr:cxnSp macro="">
      <xdr:nvCxnSpPr>
        <xdr:cNvPr id="554" name="terra1_2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CxnSpPr>
          <a:cxnSpLocks/>
        </xdr:cNvCxnSpPr>
      </xdr:nvCxnSpPr>
      <xdr:spPr bwMode="auto">
        <a:xfrm>
          <a:off x="5926717" y="10878543"/>
          <a:ext cx="43668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752431</xdr:colOff>
      <xdr:row>57</xdr:row>
      <xdr:rowOff>7076</xdr:rowOff>
    </xdr:from>
    <xdr:to>
      <xdr:col>7</xdr:col>
      <xdr:colOff>752431</xdr:colOff>
      <xdr:row>58</xdr:row>
      <xdr:rowOff>105492</xdr:rowOff>
    </xdr:to>
    <xdr:cxnSp macro="">
      <xdr:nvCxnSpPr>
        <xdr:cNvPr id="555" name="terra1_1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CxnSpPr>
          <a:cxnSpLocks/>
        </xdr:cNvCxnSpPr>
      </xdr:nvCxnSpPr>
      <xdr:spPr bwMode="auto">
        <a:xfrm rot="17700000">
          <a:off x="5941973" y="11010034"/>
          <a:ext cx="28891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</xdr:colOff>
      <xdr:row>62</xdr:row>
      <xdr:rowOff>46344</xdr:rowOff>
    </xdr:from>
    <xdr:to>
      <xdr:col>8</xdr:col>
      <xdr:colOff>1864</xdr:colOff>
      <xdr:row>64</xdr:row>
      <xdr:rowOff>27418</xdr:rowOff>
    </xdr:to>
    <xdr:cxnSp macro="">
      <xdr:nvCxnSpPr>
        <xdr:cNvPr id="556" name="fase1_3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CxnSpPr>
          <a:cxnSpLocks/>
        </xdr:cNvCxnSpPr>
      </xdr:nvCxnSpPr>
      <xdr:spPr bwMode="auto">
        <a:xfrm rot="17940001">
          <a:off x="6012077" y="12038381"/>
          <a:ext cx="36207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745404</xdr:colOff>
      <xdr:row>62</xdr:row>
      <xdr:rowOff>39428</xdr:rowOff>
    </xdr:from>
    <xdr:to>
      <xdr:col>7</xdr:col>
      <xdr:colOff>745404</xdr:colOff>
      <xdr:row>64</xdr:row>
      <xdr:rowOff>20501</xdr:rowOff>
    </xdr:to>
    <xdr:cxnSp macro="">
      <xdr:nvCxnSpPr>
        <xdr:cNvPr id="595" name="fase1_2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CxnSpPr>
          <a:cxnSpLocks/>
        </xdr:cNvCxnSpPr>
      </xdr:nvCxnSpPr>
      <xdr:spPr bwMode="auto">
        <a:xfrm rot="17940001">
          <a:off x="5898367" y="12031465"/>
          <a:ext cx="36207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612208</xdr:colOff>
      <xdr:row>62</xdr:row>
      <xdr:rowOff>29917</xdr:rowOff>
    </xdr:from>
    <xdr:to>
      <xdr:col>7</xdr:col>
      <xdr:colOff>612208</xdr:colOff>
      <xdr:row>64</xdr:row>
      <xdr:rowOff>10990</xdr:rowOff>
    </xdr:to>
    <xdr:cxnSp macro="">
      <xdr:nvCxnSpPr>
        <xdr:cNvPr id="596" name="fase1_1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CxnSpPr>
          <a:cxnSpLocks/>
        </xdr:cNvCxnSpPr>
      </xdr:nvCxnSpPr>
      <xdr:spPr bwMode="auto">
        <a:xfrm rot="17940001">
          <a:off x="5765171" y="12021954"/>
          <a:ext cx="36207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725624</xdr:colOff>
      <xdr:row>59</xdr:row>
      <xdr:rowOff>83573</xdr:rowOff>
    </xdr:from>
    <xdr:to>
      <xdr:col>8</xdr:col>
      <xdr:colOff>159671</xdr:colOff>
      <xdr:row>59</xdr:row>
      <xdr:rowOff>83573</xdr:rowOff>
    </xdr:to>
    <xdr:cxnSp macro="">
      <xdr:nvCxnSpPr>
        <xdr:cNvPr id="64" name="neutro1_2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>
          <a:cxnSpLocks/>
        </xdr:cNvCxnSpPr>
      </xdr:nvCxnSpPr>
      <xdr:spPr bwMode="auto">
        <a:xfrm>
          <a:off x="6059624" y="11323073"/>
          <a:ext cx="29129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634203</xdr:colOff>
      <xdr:row>59</xdr:row>
      <xdr:rowOff>55682</xdr:rowOff>
    </xdr:from>
    <xdr:to>
      <xdr:col>7</xdr:col>
      <xdr:colOff>634203</xdr:colOff>
      <xdr:row>61</xdr:row>
      <xdr:rowOff>36755</xdr:rowOff>
    </xdr:to>
    <xdr:cxnSp macro="">
      <xdr:nvCxnSpPr>
        <xdr:cNvPr id="67" name="neutro1_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cxnSpLocks/>
        </xdr:cNvCxnSpPr>
      </xdr:nvCxnSpPr>
      <xdr:spPr bwMode="auto">
        <a:xfrm rot="18000000">
          <a:off x="5787166" y="11476219"/>
          <a:ext cx="36207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499626</xdr:colOff>
      <xdr:row>63</xdr:row>
      <xdr:rowOff>88841</xdr:rowOff>
    </xdr:from>
    <xdr:to>
      <xdr:col>9</xdr:col>
      <xdr:colOff>637793</xdr:colOff>
      <xdr:row>63</xdr:row>
      <xdr:rowOff>88841</xdr:rowOff>
    </xdr:to>
    <xdr:cxnSp macro="">
      <xdr:nvCxnSpPr>
        <xdr:cNvPr id="616" name="barra_fase1">
          <a:extLst>
            <a:ext uri="{FF2B5EF4-FFF2-40B4-BE49-F238E27FC236}">
              <a16:creationId xmlns:a16="http://schemas.microsoft.com/office/drawing/2014/main" id="{D519704F-DB8C-41C4-ABB8-51DFDAF0D771}"/>
            </a:ext>
          </a:extLst>
        </xdr:cNvPr>
        <xdr:cNvCxnSpPr>
          <a:cxnSpLocks/>
        </xdr:cNvCxnSpPr>
      </xdr:nvCxnSpPr>
      <xdr:spPr bwMode="auto">
        <a:xfrm>
          <a:off x="5071626" y="12090341"/>
          <a:ext cx="251941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429735</xdr:colOff>
      <xdr:row>63</xdr:row>
      <xdr:rowOff>29349</xdr:rowOff>
    </xdr:from>
    <xdr:to>
      <xdr:col>6</xdr:col>
      <xdr:colOff>552135</xdr:colOff>
      <xdr:row>63</xdr:row>
      <xdr:rowOff>151749</xdr:rowOff>
    </xdr:to>
    <xdr:sp macro="" textlink="">
      <xdr:nvSpPr>
        <xdr:cNvPr id="617" name="elips_fase1">
          <a:extLst>
            <a:ext uri="{FF2B5EF4-FFF2-40B4-BE49-F238E27FC236}">
              <a16:creationId xmlns:a16="http://schemas.microsoft.com/office/drawing/2014/main" id="{CCD59C9D-53FE-4303-A113-AE3BA2231515}"/>
            </a:ext>
          </a:extLst>
        </xdr:cNvPr>
        <xdr:cNvSpPr/>
      </xdr:nvSpPr>
      <xdr:spPr bwMode="auto">
        <a:xfrm>
          <a:off x="5001735" y="1203084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487815</xdr:colOff>
      <xdr:row>60</xdr:row>
      <xdr:rowOff>97586</xdr:rowOff>
    </xdr:from>
    <xdr:to>
      <xdr:col>9</xdr:col>
      <xdr:colOff>625982</xdr:colOff>
      <xdr:row>60</xdr:row>
      <xdr:rowOff>97586</xdr:rowOff>
    </xdr:to>
    <xdr:cxnSp macro="">
      <xdr:nvCxnSpPr>
        <xdr:cNvPr id="618" name="barra_neutro1">
          <a:extLst>
            <a:ext uri="{FF2B5EF4-FFF2-40B4-BE49-F238E27FC236}">
              <a16:creationId xmlns:a16="http://schemas.microsoft.com/office/drawing/2014/main" id="{60AAE94C-424A-4718-BFB6-B8227F90A8CC}"/>
            </a:ext>
          </a:extLst>
        </xdr:cNvPr>
        <xdr:cNvCxnSpPr>
          <a:cxnSpLocks/>
        </xdr:cNvCxnSpPr>
      </xdr:nvCxnSpPr>
      <xdr:spPr bwMode="auto">
        <a:xfrm>
          <a:off x="5059815" y="11527586"/>
          <a:ext cx="251941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425206</xdr:colOff>
      <xdr:row>60</xdr:row>
      <xdr:rowOff>38094</xdr:rowOff>
    </xdr:from>
    <xdr:to>
      <xdr:col>6</xdr:col>
      <xdr:colOff>547606</xdr:colOff>
      <xdr:row>60</xdr:row>
      <xdr:rowOff>160494</xdr:rowOff>
    </xdr:to>
    <xdr:sp macro="" textlink="">
      <xdr:nvSpPr>
        <xdr:cNvPr id="619" name="elips_neutro1">
          <a:extLst>
            <a:ext uri="{FF2B5EF4-FFF2-40B4-BE49-F238E27FC236}">
              <a16:creationId xmlns:a16="http://schemas.microsoft.com/office/drawing/2014/main" id="{DC39B341-3565-409E-8EE7-5DA8CFF26BE7}"/>
            </a:ext>
          </a:extLst>
        </xdr:cNvPr>
        <xdr:cNvSpPr/>
      </xdr:nvSpPr>
      <xdr:spPr bwMode="auto">
        <a:xfrm>
          <a:off x="4997206" y="11468094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486372</xdr:colOff>
      <xdr:row>57</xdr:row>
      <xdr:rowOff>180892</xdr:rowOff>
    </xdr:from>
    <xdr:to>
      <xdr:col>9</xdr:col>
      <xdr:colOff>624539</xdr:colOff>
      <xdr:row>57</xdr:row>
      <xdr:rowOff>180892</xdr:rowOff>
    </xdr:to>
    <xdr:cxnSp macro="">
      <xdr:nvCxnSpPr>
        <xdr:cNvPr id="622" name="barra_terra1">
          <a:extLst>
            <a:ext uri="{FF2B5EF4-FFF2-40B4-BE49-F238E27FC236}">
              <a16:creationId xmlns:a16="http://schemas.microsoft.com/office/drawing/2014/main" id="{84CC227D-0164-4BE4-A0E3-76FC97C78D86}"/>
            </a:ext>
          </a:extLst>
        </xdr:cNvPr>
        <xdr:cNvCxnSpPr>
          <a:cxnSpLocks/>
        </xdr:cNvCxnSpPr>
      </xdr:nvCxnSpPr>
      <xdr:spPr bwMode="auto">
        <a:xfrm>
          <a:off x="5058372" y="11039392"/>
          <a:ext cx="25250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162836</xdr:colOff>
      <xdr:row>18</xdr:row>
      <xdr:rowOff>83668</xdr:rowOff>
    </xdr:from>
    <xdr:to>
      <xdr:col>6</xdr:col>
      <xdr:colOff>162836</xdr:colOff>
      <xdr:row>20</xdr:row>
      <xdr:rowOff>64741</xdr:rowOff>
    </xdr:to>
    <xdr:cxnSp macro="">
      <xdr:nvCxnSpPr>
        <xdr:cNvPr id="625" name="fase1_2">
          <a:extLst>
            <a:ext uri="{FF2B5EF4-FFF2-40B4-BE49-F238E27FC236}">
              <a16:creationId xmlns:a16="http://schemas.microsoft.com/office/drawing/2014/main" id="{637E2ACF-6C0C-41BA-955B-71F3738E27B0}"/>
            </a:ext>
          </a:extLst>
        </xdr:cNvPr>
        <xdr:cNvCxnSpPr>
          <a:cxnSpLocks/>
        </xdr:cNvCxnSpPr>
      </xdr:nvCxnSpPr>
      <xdr:spPr bwMode="auto">
        <a:xfrm rot="17940001">
          <a:off x="4553799" y="3693705"/>
          <a:ext cx="36207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29640</xdr:colOff>
      <xdr:row>18</xdr:row>
      <xdr:rowOff>74157</xdr:rowOff>
    </xdr:from>
    <xdr:to>
      <xdr:col>6</xdr:col>
      <xdr:colOff>29640</xdr:colOff>
      <xdr:row>20</xdr:row>
      <xdr:rowOff>55230</xdr:rowOff>
    </xdr:to>
    <xdr:cxnSp macro="">
      <xdr:nvCxnSpPr>
        <xdr:cNvPr id="627" name="fase1_1">
          <a:extLst>
            <a:ext uri="{FF2B5EF4-FFF2-40B4-BE49-F238E27FC236}">
              <a16:creationId xmlns:a16="http://schemas.microsoft.com/office/drawing/2014/main" id="{603CD58A-C278-446A-8EAE-0CCB4DF622BB}"/>
            </a:ext>
          </a:extLst>
        </xdr:cNvPr>
        <xdr:cNvCxnSpPr>
          <a:cxnSpLocks/>
        </xdr:cNvCxnSpPr>
      </xdr:nvCxnSpPr>
      <xdr:spPr bwMode="auto">
        <a:xfrm rot="17940001">
          <a:off x="4420603" y="3684194"/>
          <a:ext cx="36207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470914</xdr:colOff>
      <xdr:row>19</xdr:row>
      <xdr:rowOff>75338</xdr:rowOff>
    </xdr:from>
    <xdr:to>
      <xdr:col>6</xdr:col>
      <xdr:colOff>428086</xdr:colOff>
      <xdr:row>19</xdr:row>
      <xdr:rowOff>75338</xdr:rowOff>
    </xdr:to>
    <xdr:cxnSp macro="">
      <xdr:nvCxnSpPr>
        <xdr:cNvPr id="628" name="Conector reto 627">
          <a:extLst>
            <a:ext uri="{FF2B5EF4-FFF2-40B4-BE49-F238E27FC236}">
              <a16:creationId xmlns:a16="http://schemas.microsoft.com/office/drawing/2014/main" id="{D2DFBC8B-4DC2-4BE8-9E54-E2DD32DC26DA}"/>
            </a:ext>
          </a:extLst>
        </xdr:cNvPr>
        <xdr:cNvCxnSpPr>
          <a:cxnSpLocks/>
        </xdr:cNvCxnSpPr>
      </xdr:nvCxnSpPr>
      <xdr:spPr bwMode="auto">
        <a:xfrm>
          <a:off x="4280914" y="3694838"/>
          <a:ext cx="71917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419323</xdr:colOff>
      <xdr:row>19</xdr:row>
      <xdr:rowOff>15846</xdr:rowOff>
    </xdr:from>
    <xdr:to>
      <xdr:col>5</xdr:col>
      <xdr:colOff>541723</xdr:colOff>
      <xdr:row>19</xdr:row>
      <xdr:rowOff>138246</xdr:rowOff>
    </xdr:to>
    <xdr:sp macro="" textlink="">
      <xdr:nvSpPr>
        <xdr:cNvPr id="630" name="Elipse 629">
          <a:extLst>
            <a:ext uri="{FF2B5EF4-FFF2-40B4-BE49-F238E27FC236}">
              <a16:creationId xmlns:a16="http://schemas.microsoft.com/office/drawing/2014/main" id="{B4662B37-13FE-4368-8055-9B6FB927F54E}"/>
            </a:ext>
          </a:extLst>
        </xdr:cNvPr>
        <xdr:cNvSpPr/>
      </xdr:nvSpPr>
      <xdr:spPr bwMode="auto">
        <a:xfrm>
          <a:off x="4229323" y="363534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267185</xdr:colOff>
      <xdr:row>16</xdr:row>
      <xdr:rowOff>63340</xdr:rowOff>
    </xdr:from>
    <xdr:to>
      <xdr:col>8</xdr:col>
      <xdr:colOff>314744</xdr:colOff>
      <xdr:row>19</xdr:row>
      <xdr:rowOff>85682</xdr:rowOff>
    </xdr:to>
    <xdr:sp macro="" textlink="$AF$54">
      <xdr:nvSpPr>
        <xdr:cNvPr id="24" name="txt_mppt">
          <a:extLst>
            <a:ext uri="{FF2B5EF4-FFF2-40B4-BE49-F238E27FC236}">
              <a16:creationId xmlns:a16="http://schemas.microsoft.com/office/drawing/2014/main" id="{05417766-D11A-40B6-A4E5-92A470282988}"/>
            </a:ext>
          </a:extLst>
        </xdr:cNvPr>
        <xdr:cNvSpPr txBox="1"/>
      </xdr:nvSpPr>
      <xdr:spPr bwMode="auto">
        <a:xfrm>
          <a:off x="4839185" y="3111340"/>
          <a:ext cx="1666809" cy="59384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6</xdr:col>
      <xdr:colOff>261997</xdr:colOff>
      <xdr:row>19</xdr:row>
      <xdr:rowOff>22693</xdr:rowOff>
    </xdr:from>
    <xdr:to>
      <xdr:col>8</xdr:col>
      <xdr:colOff>292259</xdr:colOff>
      <xdr:row>22</xdr:row>
      <xdr:rowOff>31202</xdr:rowOff>
    </xdr:to>
    <xdr:sp macro="" textlink="$AG$54">
      <xdr:nvSpPr>
        <xdr:cNvPr id="27" name="txt_mppt">
          <a:extLst>
            <a:ext uri="{FF2B5EF4-FFF2-40B4-BE49-F238E27FC236}">
              <a16:creationId xmlns:a16="http://schemas.microsoft.com/office/drawing/2014/main" id="{B54A223A-CC70-4109-9987-8339A8BABC8A}"/>
            </a:ext>
          </a:extLst>
        </xdr:cNvPr>
        <xdr:cNvSpPr txBox="1"/>
      </xdr:nvSpPr>
      <xdr:spPr bwMode="auto">
        <a:xfrm>
          <a:off x="4833997" y="3642193"/>
          <a:ext cx="1649512" cy="5800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6</xdr:col>
      <xdr:colOff>490835</xdr:colOff>
      <xdr:row>73</xdr:row>
      <xdr:rowOff>98241</xdr:rowOff>
    </xdr:from>
    <xdr:to>
      <xdr:col>6</xdr:col>
      <xdr:colOff>508825</xdr:colOff>
      <xdr:row>93</xdr:row>
      <xdr:rowOff>26719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cxnSpLocks/>
        </xdr:cNvCxnSpPr>
      </xdr:nvCxnSpPr>
      <xdr:spPr bwMode="auto">
        <a:xfrm>
          <a:off x="5062835" y="14130390"/>
          <a:ext cx="17990" cy="395735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445933</xdr:colOff>
      <xdr:row>96</xdr:row>
      <xdr:rowOff>5416</xdr:rowOff>
    </xdr:from>
    <xdr:to>
      <xdr:col>6</xdr:col>
      <xdr:colOff>575314</xdr:colOff>
      <xdr:row>96</xdr:row>
      <xdr:rowOff>127689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5017933" y="18674416"/>
          <a:ext cx="129381" cy="12227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445854</xdr:colOff>
      <xdr:row>93</xdr:row>
      <xdr:rowOff>41605</xdr:rowOff>
    </xdr:from>
    <xdr:to>
      <xdr:col>6</xdr:col>
      <xdr:colOff>575273</xdr:colOff>
      <xdr:row>94</xdr:row>
      <xdr:rowOff>10079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5017854" y="18098284"/>
          <a:ext cx="129419" cy="118152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290783</xdr:colOff>
      <xdr:row>93</xdr:row>
      <xdr:rowOff>100792</xdr:rowOff>
    </xdr:from>
    <xdr:to>
      <xdr:col>6</xdr:col>
      <xdr:colOff>708070</xdr:colOff>
      <xdr:row>96</xdr:row>
      <xdr:rowOff>45041</xdr:rowOff>
    </xdr:to>
    <xdr:sp macro="" textlink="">
      <xdr:nvSpPr>
        <xdr:cNvPr id="26" name="Arc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4862783" y="18157471"/>
          <a:ext cx="417287" cy="556570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253443</xdr:colOff>
      <xdr:row>98</xdr:row>
      <xdr:rowOff>145936</xdr:rowOff>
    </xdr:from>
    <xdr:to>
      <xdr:col>7</xdr:col>
      <xdr:colOff>54158</xdr:colOff>
      <xdr:row>100</xdr:row>
      <xdr:rowOff>164397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 bwMode="auto">
        <a:xfrm>
          <a:off x="4825443" y="19195936"/>
          <a:ext cx="562715" cy="39946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511287</xdr:colOff>
      <xdr:row>96</xdr:row>
      <xdr:rowOff>123714</xdr:rowOff>
    </xdr:from>
    <xdr:to>
      <xdr:col>6</xdr:col>
      <xdr:colOff>511287</xdr:colOff>
      <xdr:row>98</xdr:row>
      <xdr:rowOff>175953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cxnSpLocks/>
        </xdr:cNvCxnSpPr>
      </xdr:nvCxnSpPr>
      <xdr:spPr bwMode="auto">
        <a:xfrm>
          <a:off x="5083287" y="18804437"/>
          <a:ext cx="0" cy="43323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742659</xdr:colOff>
      <xdr:row>109</xdr:row>
      <xdr:rowOff>163847</xdr:rowOff>
    </xdr:from>
    <xdr:to>
      <xdr:col>8</xdr:col>
      <xdr:colOff>113107</xdr:colOff>
      <xdr:row>109</xdr:row>
      <xdr:rowOff>163847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cxnSpLocks/>
        </xdr:cNvCxnSpPr>
      </xdr:nvCxnSpPr>
      <xdr:spPr bwMode="auto">
        <a:xfrm>
          <a:off x="3790659" y="21336561"/>
          <a:ext cx="251369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523252</xdr:colOff>
      <xdr:row>100</xdr:row>
      <xdr:rowOff>133417</xdr:rowOff>
    </xdr:from>
    <xdr:to>
      <xdr:col>6</xdr:col>
      <xdr:colOff>523252</xdr:colOff>
      <xdr:row>109</xdr:row>
      <xdr:rowOff>167401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cxnSpLocks/>
        </xdr:cNvCxnSpPr>
      </xdr:nvCxnSpPr>
      <xdr:spPr bwMode="auto">
        <a:xfrm>
          <a:off x="5095252" y="19564417"/>
          <a:ext cx="0" cy="1775698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558240</xdr:colOff>
      <xdr:row>95</xdr:row>
      <xdr:rowOff>55350</xdr:rowOff>
    </xdr:from>
    <xdr:to>
      <xdr:col>7</xdr:col>
      <xdr:colOff>103616</xdr:colOff>
      <xdr:row>95</xdr:row>
      <xdr:rowOff>55936</xdr:rowOff>
    </xdr:to>
    <xdr:cxnSp macro="">
      <xdr:nvCxnSpPr>
        <xdr:cNvPr id="557" name="disj2_2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CxnSpPr>
          <a:cxnSpLocks/>
        </xdr:cNvCxnSpPr>
      </xdr:nvCxnSpPr>
      <xdr:spPr bwMode="auto">
        <a:xfrm flipV="1">
          <a:off x="5130240" y="18452207"/>
          <a:ext cx="307376" cy="586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554100</xdr:colOff>
      <xdr:row>94</xdr:row>
      <xdr:rowOff>152818</xdr:rowOff>
    </xdr:from>
    <xdr:to>
      <xdr:col>7</xdr:col>
      <xdr:colOff>99476</xdr:colOff>
      <xdr:row>94</xdr:row>
      <xdr:rowOff>153404</xdr:rowOff>
    </xdr:to>
    <xdr:cxnSp macro="">
      <xdr:nvCxnSpPr>
        <xdr:cNvPr id="597" name="disj2_1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CxnSpPr>
          <a:cxnSpLocks/>
        </xdr:cNvCxnSpPr>
      </xdr:nvCxnSpPr>
      <xdr:spPr bwMode="auto">
        <a:xfrm flipV="1">
          <a:off x="5126100" y="18359175"/>
          <a:ext cx="307376" cy="586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565693</xdr:colOff>
      <xdr:row>95</xdr:row>
      <xdr:rowOff>140074</xdr:rowOff>
    </xdr:from>
    <xdr:to>
      <xdr:col>7</xdr:col>
      <xdr:colOff>111069</xdr:colOff>
      <xdr:row>95</xdr:row>
      <xdr:rowOff>140661</xdr:rowOff>
    </xdr:to>
    <xdr:cxnSp macro="">
      <xdr:nvCxnSpPr>
        <xdr:cNvPr id="598" name="disj2_3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CxnSpPr>
          <a:cxnSpLocks/>
        </xdr:cNvCxnSpPr>
      </xdr:nvCxnSpPr>
      <xdr:spPr bwMode="auto">
        <a:xfrm flipV="1">
          <a:off x="5137693" y="18536931"/>
          <a:ext cx="307376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464525</xdr:colOff>
      <xdr:row>104</xdr:row>
      <xdr:rowOff>131717</xdr:rowOff>
    </xdr:from>
    <xdr:to>
      <xdr:col>7</xdr:col>
      <xdr:colOff>464525</xdr:colOff>
      <xdr:row>106</xdr:row>
      <xdr:rowOff>82086</xdr:rowOff>
    </xdr:to>
    <xdr:cxnSp macro="">
      <xdr:nvCxnSpPr>
        <xdr:cNvPr id="71" name="fase2_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>
          <a:cxnSpLocks/>
        </xdr:cNvCxnSpPr>
      </xdr:nvCxnSpPr>
      <xdr:spPr bwMode="auto">
        <a:xfrm rot="17940001">
          <a:off x="5619233" y="20504009"/>
          <a:ext cx="3585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358086</xdr:colOff>
      <xdr:row>104</xdr:row>
      <xdr:rowOff>124771</xdr:rowOff>
    </xdr:from>
    <xdr:to>
      <xdr:col>7</xdr:col>
      <xdr:colOff>358086</xdr:colOff>
      <xdr:row>106</xdr:row>
      <xdr:rowOff>75139</xdr:rowOff>
    </xdr:to>
    <xdr:cxnSp macro="">
      <xdr:nvCxnSpPr>
        <xdr:cNvPr id="560" name="fase2_2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CxnSpPr>
          <a:cxnSpLocks/>
        </xdr:cNvCxnSpPr>
      </xdr:nvCxnSpPr>
      <xdr:spPr bwMode="auto">
        <a:xfrm rot="17940001">
          <a:off x="5512795" y="20497062"/>
          <a:ext cx="358582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224352</xdr:colOff>
      <xdr:row>104</xdr:row>
      <xdr:rowOff>116880</xdr:rowOff>
    </xdr:from>
    <xdr:to>
      <xdr:col>7</xdr:col>
      <xdr:colOff>224352</xdr:colOff>
      <xdr:row>106</xdr:row>
      <xdr:rowOff>65587</xdr:rowOff>
    </xdr:to>
    <xdr:cxnSp macro="">
      <xdr:nvCxnSpPr>
        <xdr:cNvPr id="561" name="fase2_1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CxnSpPr>
          <a:cxnSpLocks/>
        </xdr:cNvCxnSpPr>
      </xdr:nvCxnSpPr>
      <xdr:spPr bwMode="auto">
        <a:xfrm rot="17940001">
          <a:off x="5379891" y="20488341"/>
          <a:ext cx="35692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479091</xdr:colOff>
      <xdr:row>102</xdr:row>
      <xdr:rowOff>53337</xdr:rowOff>
    </xdr:from>
    <xdr:to>
      <xdr:col>7</xdr:col>
      <xdr:colOff>765028</xdr:colOff>
      <xdr:row>102</xdr:row>
      <xdr:rowOff>53337</xdr:rowOff>
    </xdr:to>
    <xdr:cxnSp macro="">
      <xdr:nvCxnSpPr>
        <xdr:cNvPr id="562" name="neutro2_2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CxnSpPr>
          <a:cxnSpLocks/>
        </xdr:cNvCxnSpPr>
      </xdr:nvCxnSpPr>
      <xdr:spPr bwMode="auto">
        <a:xfrm>
          <a:off x="5813091" y="19865337"/>
          <a:ext cx="28593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415002</xdr:colOff>
      <xdr:row>102</xdr:row>
      <xdr:rowOff>40310</xdr:rowOff>
    </xdr:from>
    <xdr:to>
      <xdr:col>7</xdr:col>
      <xdr:colOff>415002</xdr:colOff>
      <xdr:row>104</xdr:row>
      <xdr:rowOff>20343</xdr:rowOff>
    </xdr:to>
    <xdr:cxnSp macro="">
      <xdr:nvCxnSpPr>
        <xdr:cNvPr id="592" name="neutro2_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CxnSpPr>
          <a:cxnSpLocks/>
        </xdr:cNvCxnSpPr>
      </xdr:nvCxnSpPr>
      <xdr:spPr bwMode="auto">
        <a:xfrm rot="17700000">
          <a:off x="5568485" y="20032827"/>
          <a:ext cx="36103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741020</xdr:colOff>
      <xdr:row>109</xdr:row>
      <xdr:rowOff>183396</xdr:rowOff>
    </xdr:from>
    <xdr:to>
      <xdr:col>10</xdr:col>
      <xdr:colOff>857884</xdr:colOff>
      <xdr:row>111</xdr:row>
      <xdr:rowOff>74585</xdr:rowOff>
    </xdr:to>
    <xdr:sp macro="" textlink="$AF$14">
      <xdr:nvSpPr>
        <xdr:cNvPr id="709" name="txt_mppt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 bwMode="auto">
        <a:xfrm>
          <a:off x="1503020" y="21380851"/>
          <a:ext cx="7200000" cy="27218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CEMIG DISTRIBUICAO S.A</a:t>
          </a:fld>
          <a:endParaRPr/>
        </a:p>
      </xdr:txBody>
    </xdr:sp>
    <xdr:clientData/>
  </xdr:twoCellAnchor>
  <xdr:twoCellAnchor>
    <xdr:from>
      <xdr:col>4</xdr:col>
      <xdr:colOff>746880</xdr:colOff>
      <xdr:row>111</xdr:row>
      <xdr:rowOff>86761</xdr:rowOff>
    </xdr:from>
    <xdr:to>
      <xdr:col>8</xdr:col>
      <xdr:colOff>108626</xdr:colOff>
      <xdr:row>112</xdr:row>
      <xdr:rowOff>169185</xdr:rowOff>
    </xdr:to>
    <xdr:sp macro="" textlink="$AF$13">
      <xdr:nvSpPr>
        <xdr:cNvPr id="710" name="txt_mppt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 bwMode="auto">
        <a:xfrm>
          <a:off x="3794880" y="21640475"/>
          <a:ext cx="2504996" cy="27292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8</xdr:col>
      <xdr:colOff>456051</xdr:colOff>
      <xdr:row>91</xdr:row>
      <xdr:rowOff>193102</xdr:rowOff>
    </xdr:from>
    <xdr:to>
      <xdr:col>8</xdr:col>
      <xdr:colOff>665345</xdr:colOff>
      <xdr:row>92</xdr:row>
      <xdr:rowOff>113909</xdr:rowOff>
    </xdr:to>
    <xdr:cxnSp macro="">
      <xdr:nvCxnSpPr>
        <xdr:cNvPr id="12" name="dps_poste6">
          <a:extLst>
            <a:ext uri="{FF2B5EF4-FFF2-40B4-BE49-F238E27FC236}">
              <a16:creationId xmlns:a16="http://schemas.microsoft.com/office/drawing/2014/main" id="{CE072389-D213-43F1-8471-FD190B6EA641}"/>
            </a:ext>
          </a:extLst>
        </xdr:cNvPr>
        <xdr:cNvCxnSpPr>
          <a:cxnSpLocks/>
        </xdr:cNvCxnSpPr>
      </xdr:nvCxnSpPr>
      <xdr:spPr bwMode="auto">
        <a:xfrm>
          <a:off x="6647301" y="17759923"/>
          <a:ext cx="209294" cy="16573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668582</xdr:colOff>
      <xdr:row>92</xdr:row>
      <xdr:rowOff>106901</xdr:rowOff>
    </xdr:from>
    <xdr:to>
      <xdr:col>8</xdr:col>
      <xdr:colOff>669852</xdr:colOff>
      <xdr:row>92</xdr:row>
      <xdr:rowOff>212653</xdr:rowOff>
    </xdr:to>
    <xdr:cxnSp macro="">
      <xdr:nvCxnSpPr>
        <xdr:cNvPr id="14" name="dps_poste7">
          <a:extLst>
            <a:ext uri="{FF2B5EF4-FFF2-40B4-BE49-F238E27FC236}">
              <a16:creationId xmlns:a16="http://schemas.microsoft.com/office/drawing/2014/main" id="{F3BB5A81-3EAB-435B-8547-5F543F985253}"/>
            </a:ext>
          </a:extLst>
        </xdr:cNvPr>
        <xdr:cNvCxnSpPr>
          <a:cxnSpLocks/>
        </xdr:cNvCxnSpPr>
      </xdr:nvCxnSpPr>
      <xdr:spPr bwMode="auto">
        <a:xfrm>
          <a:off x="6859832" y="17918651"/>
          <a:ext cx="1270" cy="105752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459010</xdr:colOff>
      <xdr:row>91</xdr:row>
      <xdr:rowOff>58599</xdr:rowOff>
    </xdr:from>
    <xdr:to>
      <xdr:col>8</xdr:col>
      <xdr:colOff>459010</xdr:colOff>
      <xdr:row>91</xdr:row>
      <xdr:rowOff>203012</xdr:rowOff>
    </xdr:to>
    <xdr:cxnSp macro="">
      <xdr:nvCxnSpPr>
        <xdr:cNvPr id="41" name="dps_poste5">
          <a:extLst>
            <a:ext uri="{FF2B5EF4-FFF2-40B4-BE49-F238E27FC236}">
              <a16:creationId xmlns:a16="http://schemas.microsoft.com/office/drawing/2014/main" id="{5AF68A22-5EA1-4AE8-8C7E-AE06944F91AC}"/>
            </a:ext>
          </a:extLst>
        </xdr:cNvPr>
        <xdr:cNvCxnSpPr>
          <a:cxnSpLocks/>
        </xdr:cNvCxnSpPr>
      </xdr:nvCxnSpPr>
      <xdr:spPr bwMode="auto">
        <a:xfrm>
          <a:off x="6650260" y="17625420"/>
          <a:ext cx="0" cy="144413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568124</xdr:colOff>
      <xdr:row>92</xdr:row>
      <xdr:rowOff>211021</xdr:rowOff>
    </xdr:from>
    <xdr:to>
      <xdr:col>8</xdr:col>
      <xdr:colOff>568126</xdr:colOff>
      <xdr:row>94</xdr:row>
      <xdr:rowOff>42281</xdr:rowOff>
    </xdr:to>
    <xdr:cxnSp macro="">
      <xdr:nvCxnSpPr>
        <xdr:cNvPr id="42" name="dps_poste8">
          <a:extLst>
            <a:ext uri="{FF2B5EF4-FFF2-40B4-BE49-F238E27FC236}">
              <a16:creationId xmlns:a16="http://schemas.microsoft.com/office/drawing/2014/main" id="{09873993-64A2-42F0-AD03-26FD9C3ABD89}"/>
            </a:ext>
          </a:extLst>
        </xdr:cNvPr>
        <xdr:cNvCxnSpPr>
          <a:cxnSpLocks/>
        </xdr:cNvCxnSpPr>
      </xdr:nvCxnSpPr>
      <xdr:spPr bwMode="auto">
        <a:xfrm flipH="1">
          <a:off x="6759374" y="18022771"/>
          <a:ext cx="2" cy="22586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390094</xdr:colOff>
      <xdr:row>94</xdr:row>
      <xdr:rowOff>46525</xdr:rowOff>
    </xdr:from>
    <xdr:to>
      <xdr:col>8</xdr:col>
      <xdr:colOff>751528</xdr:colOff>
      <xdr:row>94</xdr:row>
      <xdr:rowOff>46525</xdr:rowOff>
    </xdr:to>
    <xdr:cxnSp macro="">
      <xdr:nvCxnSpPr>
        <xdr:cNvPr id="43" name="dps_poste9">
          <a:extLst>
            <a:ext uri="{FF2B5EF4-FFF2-40B4-BE49-F238E27FC236}">
              <a16:creationId xmlns:a16="http://schemas.microsoft.com/office/drawing/2014/main" id="{C7CC6DC3-0F38-4889-8EF7-F74E0DAC7564}"/>
            </a:ext>
          </a:extLst>
        </xdr:cNvPr>
        <xdr:cNvCxnSpPr>
          <a:cxnSpLocks/>
        </xdr:cNvCxnSpPr>
      </xdr:nvCxnSpPr>
      <xdr:spPr bwMode="auto">
        <a:xfrm flipH="1">
          <a:off x="6581344" y="18252882"/>
          <a:ext cx="3614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470469</xdr:colOff>
      <xdr:row>94</xdr:row>
      <xdr:rowOff>97812</xdr:rowOff>
    </xdr:from>
    <xdr:to>
      <xdr:col>8</xdr:col>
      <xdr:colOff>660360</xdr:colOff>
      <xdr:row>94</xdr:row>
      <xdr:rowOff>97812</xdr:rowOff>
    </xdr:to>
    <xdr:cxnSp macro="">
      <xdr:nvCxnSpPr>
        <xdr:cNvPr id="46" name="dps_poste10">
          <a:extLst>
            <a:ext uri="{FF2B5EF4-FFF2-40B4-BE49-F238E27FC236}">
              <a16:creationId xmlns:a16="http://schemas.microsoft.com/office/drawing/2014/main" id="{5330617F-2640-4FC0-B138-FD756F9384A5}"/>
            </a:ext>
          </a:extLst>
        </xdr:cNvPr>
        <xdr:cNvCxnSpPr>
          <a:cxnSpLocks/>
        </xdr:cNvCxnSpPr>
      </xdr:nvCxnSpPr>
      <xdr:spPr bwMode="auto">
        <a:xfrm flipH="1">
          <a:off x="6661719" y="18304169"/>
          <a:ext cx="189891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518537</xdr:colOff>
      <xdr:row>94</xdr:row>
      <xdr:rowOff>139885</xdr:rowOff>
    </xdr:from>
    <xdr:to>
      <xdr:col>8</xdr:col>
      <xdr:colOff>600454</xdr:colOff>
      <xdr:row>94</xdr:row>
      <xdr:rowOff>139885</xdr:rowOff>
    </xdr:to>
    <xdr:cxnSp macro="">
      <xdr:nvCxnSpPr>
        <xdr:cNvPr id="48" name="dps_poste11">
          <a:extLst>
            <a:ext uri="{FF2B5EF4-FFF2-40B4-BE49-F238E27FC236}">
              <a16:creationId xmlns:a16="http://schemas.microsoft.com/office/drawing/2014/main" id="{A87758C2-726C-4C1A-AE55-A35DA7591740}"/>
            </a:ext>
          </a:extLst>
        </xdr:cNvPr>
        <xdr:cNvCxnSpPr>
          <a:cxnSpLocks/>
        </xdr:cNvCxnSpPr>
      </xdr:nvCxnSpPr>
      <xdr:spPr bwMode="auto">
        <a:xfrm flipH="1">
          <a:off x="6709787" y="18346242"/>
          <a:ext cx="81917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502299</xdr:colOff>
      <xdr:row>91</xdr:row>
      <xdr:rowOff>52471</xdr:rowOff>
    </xdr:from>
    <xdr:to>
      <xdr:col>8</xdr:col>
      <xdr:colOff>631128</xdr:colOff>
      <xdr:row>92</xdr:row>
      <xdr:rowOff>215101</xdr:rowOff>
    </xdr:to>
    <xdr:sp macro="" textlink="">
      <xdr:nvSpPr>
        <xdr:cNvPr id="50" name="dps_poste4">
          <a:extLst>
            <a:ext uri="{FF2B5EF4-FFF2-40B4-BE49-F238E27FC236}">
              <a16:creationId xmlns:a16="http://schemas.microsoft.com/office/drawing/2014/main" id="{7F2AED06-07D2-4B4F-97ED-67C2BE4ED0BF}"/>
            </a:ext>
          </a:extLst>
        </xdr:cNvPr>
        <xdr:cNvSpPr/>
      </xdr:nvSpPr>
      <xdr:spPr bwMode="auto">
        <a:xfrm>
          <a:off x="6693549" y="17619292"/>
          <a:ext cx="128829" cy="40755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443373</xdr:colOff>
      <xdr:row>89</xdr:row>
      <xdr:rowOff>16562</xdr:rowOff>
    </xdr:from>
    <xdr:to>
      <xdr:col>6</xdr:col>
      <xdr:colOff>565773</xdr:colOff>
      <xdr:row>89</xdr:row>
      <xdr:rowOff>138962</xdr:rowOff>
    </xdr:to>
    <xdr:sp macro="" textlink="">
      <xdr:nvSpPr>
        <xdr:cNvPr id="51" name="dps_poste1">
          <a:extLst>
            <a:ext uri="{FF2B5EF4-FFF2-40B4-BE49-F238E27FC236}">
              <a16:creationId xmlns:a16="http://schemas.microsoft.com/office/drawing/2014/main" id="{4B19994F-224C-418A-87B9-9BFD5A1C15D6}"/>
            </a:ext>
          </a:extLst>
        </xdr:cNvPr>
        <xdr:cNvSpPr/>
      </xdr:nvSpPr>
      <xdr:spPr bwMode="auto">
        <a:xfrm rot="10800000" flipV="1">
          <a:off x="5015373" y="1719966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542852</xdr:colOff>
      <xdr:row>89</xdr:row>
      <xdr:rowOff>73506</xdr:rowOff>
    </xdr:from>
    <xdr:to>
      <xdr:col>8</xdr:col>
      <xdr:colOff>559602</xdr:colOff>
      <xdr:row>89</xdr:row>
      <xdr:rowOff>73506</xdr:rowOff>
    </xdr:to>
    <xdr:cxnSp macro="">
      <xdr:nvCxnSpPr>
        <xdr:cNvPr id="54" name="dps_poste2">
          <a:extLst>
            <a:ext uri="{FF2B5EF4-FFF2-40B4-BE49-F238E27FC236}">
              <a16:creationId xmlns:a16="http://schemas.microsoft.com/office/drawing/2014/main" id="{12528C8E-6AD7-4259-8349-D168BEA8B3AA}"/>
            </a:ext>
          </a:extLst>
        </xdr:cNvPr>
        <xdr:cNvCxnSpPr>
          <a:cxnSpLocks/>
        </xdr:cNvCxnSpPr>
      </xdr:nvCxnSpPr>
      <xdr:spPr bwMode="auto">
        <a:xfrm flipH="1">
          <a:off x="5114852" y="17259327"/>
          <a:ext cx="1636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564041</xdr:colOff>
      <xdr:row>89</xdr:row>
      <xdr:rowOff>60583</xdr:rowOff>
    </xdr:from>
    <xdr:to>
      <xdr:col>8</xdr:col>
      <xdr:colOff>564041</xdr:colOff>
      <xdr:row>91</xdr:row>
      <xdr:rowOff>40616</xdr:rowOff>
    </xdr:to>
    <xdr:cxnSp macro="">
      <xdr:nvCxnSpPr>
        <xdr:cNvPr id="528" name="dps_poste3">
          <a:extLst>
            <a:ext uri="{FF2B5EF4-FFF2-40B4-BE49-F238E27FC236}">
              <a16:creationId xmlns:a16="http://schemas.microsoft.com/office/drawing/2014/main" id="{1C4FB9EF-5D59-4FDD-854C-929402DBC701}"/>
            </a:ext>
          </a:extLst>
        </xdr:cNvPr>
        <xdr:cNvCxnSpPr>
          <a:cxnSpLocks/>
        </xdr:cNvCxnSpPr>
      </xdr:nvCxnSpPr>
      <xdr:spPr bwMode="auto">
        <a:xfrm flipH="1">
          <a:off x="6755291" y="17246404"/>
          <a:ext cx="0" cy="36103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696741</xdr:colOff>
      <xdr:row>88</xdr:row>
      <xdr:rowOff>111609</xdr:rowOff>
    </xdr:from>
    <xdr:to>
      <xdr:col>9</xdr:col>
      <xdr:colOff>765503</xdr:colOff>
      <xdr:row>95</xdr:row>
      <xdr:rowOff>33845</xdr:rowOff>
    </xdr:to>
    <xdr:sp macro="" textlink="$AF$60">
      <xdr:nvSpPr>
        <xdr:cNvPr id="563" name="dps_poste12">
          <a:extLst>
            <a:ext uri="{FF2B5EF4-FFF2-40B4-BE49-F238E27FC236}">
              <a16:creationId xmlns:a16="http://schemas.microsoft.com/office/drawing/2014/main" id="{6C4A4477-8459-4CC6-947B-F4843C9B8DC6}"/>
            </a:ext>
          </a:extLst>
        </xdr:cNvPr>
        <xdr:cNvSpPr txBox="1"/>
      </xdr:nvSpPr>
      <xdr:spPr bwMode="auto">
        <a:xfrm>
          <a:off x="6887991" y="17093323"/>
          <a:ext cx="830762" cy="133737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1x DPS         30  V |        In: 10 Ka        Imax: 20 kA</a:t>
          </a:fld>
          <a:endParaRPr/>
        </a:p>
      </xdr:txBody>
    </xdr:sp>
    <xdr:clientData/>
  </xdr:twoCellAnchor>
  <xdr:twoCellAnchor>
    <xdr:from>
      <xdr:col>6</xdr:col>
      <xdr:colOff>530623</xdr:colOff>
      <xdr:row>105</xdr:row>
      <xdr:rowOff>106259</xdr:rowOff>
    </xdr:from>
    <xdr:to>
      <xdr:col>8</xdr:col>
      <xdr:colOff>524142</xdr:colOff>
      <xdr:row>105</xdr:row>
      <xdr:rowOff>106259</xdr:rowOff>
    </xdr:to>
    <xdr:cxnSp macro="">
      <xdr:nvCxnSpPr>
        <xdr:cNvPr id="610" name="Conector reto 609">
          <a:extLst>
            <a:ext uri="{FF2B5EF4-FFF2-40B4-BE49-F238E27FC236}">
              <a16:creationId xmlns:a16="http://schemas.microsoft.com/office/drawing/2014/main" id="{EAD16B48-435C-44D0-B455-6E2A5B1D6B7F}"/>
            </a:ext>
          </a:extLst>
        </xdr:cNvPr>
        <xdr:cNvCxnSpPr>
          <a:cxnSpLocks/>
        </xdr:cNvCxnSpPr>
      </xdr:nvCxnSpPr>
      <xdr:spPr bwMode="auto">
        <a:xfrm>
          <a:off x="5102623" y="20516973"/>
          <a:ext cx="161276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525369</xdr:colOff>
      <xdr:row>103</xdr:row>
      <xdr:rowOff>122973</xdr:rowOff>
    </xdr:from>
    <xdr:to>
      <xdr:col>8</xdr:col>
      <xdr:colOff>518888</xdr:colOff>
      <xdr:row>103</xdr:row>
      <xdr:rowOff>122973</xdr:rowOff>
    </xdr:to>
    <xdr:cxnSp macro="">
      <xdr:nvCxnSpPr>
        <xdr:cNvPr id="612" name="Conector reto 611">
          <a:extLst>
            <a:ext uri="{FF2B5EF4-FFF2-40B4-BE49-F238E27FC236}">
              <a16:creationId xmlns:a16="http://schemas.microsoft.com/office/drawing/2014/main" id="{C974EFAC-8678-4163-80C6-8645DAA7DBAA}"/>
            </a:ext>
          </a:extLst>
        </xdr:cNvPr>
        <xdr:cNvCxnSpPr>
          <a:cxnSpLocks/>
        </xdr:cNvCxnSpPr>
      </xdr:nvCxnSpPr>
      <xdr:spPr bwMode="auto">
        <a:xfrm>
          <a:off x="5097369" y="20125473"/>
          <a:ext cx="161276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460671</xdr:colOff>
      <xdr:row>105</xdr:row>
      <xdr:rowOff>46506</xdr:rowOff>
    </xdr:from>
    <xdr:to>
      <xdr:col>6</xdr:col>
      <xdr:colOff>583071</xdr:colOff>
      <xdr:row>105</xdr:row>
      <xdr:rowOff>168906</xdr:rowOff>
    </xdr:to>
    <xdr:sp macro="" textlink="">
      <xdr:nvSpPr>
        <xdr:cNvPr id="614" name="Elipse 613">
          <a:extLst>
            <a:ext uri="{FF2B5EF4-FFF2-40B4-BE49-F238E27FC236}">
              <a16:creationId xmlns:a16="http://schemas.microsoft.com/office/drawing/2014/main" id="{0FA45BC4-F5FE-46BC-9606-A9C0E25A8F49}"/>
            </a:ext>
          </a:extLst>
        </xdr:cNvPr>
        <xdr:cNvSpPr/>
      </xdr:nvSpPr>
      <xdr:spPr bwMode="auto">
        <a:xfrm>
          <a:off x="5032671" y="20470538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464223</xdr:colOff>
      <xdr:row>103</xdr:row>
      <xdr:rowOff>66669</xdr:rowOff>
    </xdr:from>
    <xdr:to>
      <xdr:col>6</xdr:col>
      <xdr:colOff>586623</xdr:colOff>
      <xdr:row>103</xdr:row>
      <xdr:rowOff>189069</xdr:rowOff>
    </xdr:to>
    <xdr:sp macro="" textlink="">
      <xdr:nvSpPr>
        <xdr:cNvPr id="615" name="Elipse 614">
          <a:extLst>
            <a:ext uri="{FF2B5EF4-FFF2-40B4-BE49-F238E27FC236}">
              <a16:creationId xmlns:a16="http://schemas.microsoft.com/office/drawing/2014/main" id="{EEC1D19F-ECC2-4762-8574-8F20197212FD}"/>
            </a:ext>
          </a:extLst>
        </xdr:cNvPr>
        <xdr:cNvSpPr/>
      </xdr:nvSpPr>
      <xdr:spPr bwMode="auto">
        <a:xfrm>
          <a:off x="5036223" y="2008132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550889</xdr:colOff>
      <xdr:row>94</xdr:row>
      <xdr:rowOff>131871</xdr:rowOff>
    </xdr:from>
    <xdr:to>
      <xdr:col>5</xdr:col>
      <xdr:colOff>612577</xdr:colOff>
      <xdr:row>97</xdr:row>
      <xdr:rowOff>89381</xdr:rowOff>
    </xdr:to>
    <xdr:sp macro="" textlink="$AF$55">
      <xdr:nvSpPr>
        <xdr:cNvPr id="31" name="txt_type_cx">
          <a:extLst>
            <a:ext uri="{FF2B5EF4-FFF2-40B4-BE49-F238E27FC236}">
              <a16:creationId xmlns:a16="http://schemas.microsoft.com/office/drawing/2014/main" id="{C9163FF4-EC2B-479F-916F-D08FB220F525}"/>
            </a:ext>
          </a:extLst>
        </xdr:cNvPr>
        <xdr:cNvSpPr txBox="1"/>
      </xdr:nvSpPr>
      <xdr:spPr bwMode="auto">
        <a:xfrm>
          <a:off x="2836889" y="18350598"/>
          <a:ext cx="1585688" cy="61560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nd</a:t>
          </a:fld>
          <a:endParaRPr sz="1400" b="1"/>
        </a:p>
      </xdr:txBody>
    </xdr:sp>
    <xdr:clientData/>
  </xdr:twoCellAnchor>
  <xdr:twoCellAnchor>
    <xdr:from>
      <xdr:col>6</xdr:col>
      <xdr:colOff>423276</xdr:colOff>
      <xdr:row>57</xdr:row>
      <xdr:rowOff>121534</xdr:rowOff>
    </xdr:from>
    <xdr:to>
      <xdr:col>6</xdr:col>
      <xdr:colOff>545676</xdr:colOff>
      <xdr:row>58</xdr:row>
      <xdr:rowOff>53434</xdr:rowOff>
    </xdr:to>
    <xdr:sp macro="" textlink="">
      <xdr:nvSpPr>
        <xdr:cNvPr id="44" name="elips_terra1">
          <a:extLst>
            <a:ext uri="{FF2B5EF4-FFF2-40B4-BE49-F238E27FC236}">
              <a16:creationId xmlns:a16="http://schemas.microsoft.com/office/drawing/2014/main" id="{2EC184A0-2308-459A-95D5-482B8A19A55A}"/>
            </a:ext>
          </a:extLst>
        </xdr:cNvPr>
        <xdr:cNvSpPr/>
      </xdr:nvSpPr>
      <xdr:spPr bwMode="auto">
        <a:xfrm>
          <a:off x="4995276" y="10980034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92017</xdr:colOff>
      <xdr:row>60</xdr:row>
      <xdr:rowOff>136368</xdr:rowOff>
    </xdr:from>
    <xdr:to>
      <xdr:col>10</xdr:col>
      <xdr:colOff>511968</xdr:colOff>
      <xdr:row>61</xdr:row>
      <xdr:rowOff>89868</xdr:rowOff>
    </xdr:to>
    <xdr:sp macro="" textlink="$AF$25">
      <xdr:nvSpPr>
        <xdr:cNvPr id="2" name="tit_fase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 bwMode="auto">
        <a:xfrm>
          <a:off x="6259051" y="11760097"/>
          <a:ext cx="2066646" cy="1472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123(123) mm²   PVC 70º</a:t>
          </a:fld>
          <a:endParaRPr sz="1000"/>
        </a:p>
      </xdr:txBody>
    </xdr:sp>
    <xdr:clientData/>
  </xdr:twoCellAnchor>
  <xdr:twoCellAnchor>
    <xdr:from>
      <xdr:col>8</xdr:col>
      <xdr:colOff>85511</xdr:colOff>
      <xdr:row>58</xdr:row>
      <xdr:rowOff>5219</xdr:rowOff>
    </xdr:from>
    <xdr:to>
      <xdr:col>10</xdr:col>
      <xdr:colOff>500062</xdr:colOff>
      <xdr:row>58</xdr:row>
      <xdr:rowOff>149219</xdr:rowOff>
    </xdr:to>
    <xdr:sp macro="" textlink="$AG$25">
      <xdr:nvSpPr>
        <xdr:cNvPr id="621" name="tit_neutro1">
          <a:extLst>
            <a:ext uri="{FF2B5EF4-FFF2-40B4-BE49-F238E27FC236}">
              <a16:creationId xmlns:a16="http://schemas.microsoft.com/office/drawing/2014/main" id="{56636620-D211-49EB-9F0A-427D29E5B8BB}"/>
            </a:ext>
          </a:extLst>
        </xdr:cNvPr>
        <xdr:cNvSpPr txBox="1"/>
      </xdr:nvSpPr>
      <xdr:spPr bwMode="auto">
        <a:xfrm>
          <a:off x="6252545" y="11241490"/>
          <a:ext cx="2061246" cy="144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123(123) mm²   PVC 70º</a:t>
          </a:fld>
          <a:endParaRPr sz="1000"/>
        </a:p>
      </xdr:txBody>
    </xdr:sp>
    <xdr:clientData/>
  </xdr:twoCellAnchor>
  <xdr:twoCellAnchor>
    <xdr:from>
      <xdr:col>8</xdr:col>
      <xdr:colOff>67580</xdr:colOff>
      <xdr:row>55</xdr:row>
      <xdr:rowOff>98948</xdr:rowOff>
    </xdr:from>
    <xdr:to>
      <xdr:col>10</xdr:col>
      <xdr:colOff>487443</xdr:colOff>
      <xdr:row>56</xdr:row>
      <xdr:rowOff>52448</xdr:rowOff>
    </xdr:to>
    <xdr:sp macro="" textlink="$AG$25">
      <xdr:nvSpPr>
        <xdr:cNvPr id="624" name="tit_terra1">
          <a:extLst>
            <a:ext uri="{FF2B5EF4-FFF2-40B4-BE49-F238E27FC236}">
              <a16:creationId xmlns:a16="http://schemas.microsoft.com/office/drawing/2014/main" id="{3EF6DE06-141C-4144-A128-2EA2F4FAFBF3}"/>
            </a:ext>
          </a:extLst>
        </xdr:cNvPr>
        <xdr:cNvSpPr txBox="1"/>
      </xdr:nvSpPr>
      <xdr:spPr bwMode="auto">
        <a:xfrm>
          <a:off x="6234614" y="10754033"/>
          <a:ext cx="2066558" cy="1472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123(123) mm²   PVC 70º</a:t>
          </a:fld>
          <a:endParaRPr sz="1000"/>
        </a:p>
      </xdr:txBody>
    </xdr:sp>
    <xdr:clientData/>
  </xdr:twoCellAnchor>
  <xdr:twoCellAnchor>
    <xdr:from>
      <xdr:col>7</xdr:col>
      <xdr:colOff>540313</xdr:colOff>
      <xdr:row>103</xdr:row>
      <xdr:rowOff>172271</xdr:rowOff>
    </xdr:from>
    <xdr:to>
      <xdr:col>9</xdr:col>
      <xdr:colOff>767239</xdr:colOff>
      <xdr:row>104</xdr:row>
      <xdr:rowOff>125771</xdr:rowOff>
    </xdr:to>
    <xdr:sp macro="" textlink="$AF$28">
      <xdr:nvSpPr>
        <xdr:cNvPr id="611" name="tit_fase2_1">
          <a:extLst>
            <a:ext uri="{FF2B5EF4-FFF2-40B4-BE49-F238E27FC236}">
              <a16:creationId xmlns:a16="http://schemas.microsoft.com/office/drawing/2014/main" id="{8F3569AF-4F5A-48CF-B753-9BF0DBD92B7C}"/>
            </a:ext>
          </a:extLst>
        </xdr:cNvPr>
        <xdr:cNvSpPr txBox="1"/>
      </xdr:nvSpPr>
      <xdr:spPr bwMode="auto">
        <a:xfrm>
          <a:off x="5851711" y="20465364"/>
          <a:ext cx="1841333" cy="1472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4(4) mm ²  PVC 70º</a:t>
          </a:fld>
          <a:endParaRPr sz="1000"/>
        </a:p>
      </xdr:txBody>
    </xdr:sp>
    <xdr:clientData/>
  </xdr:twoCellAnchor>
  <xdr:twoCellAnchor>
    <xdr:from>
      <xdr:col>7</xdr:col>
      <xdr:colOff>571695</xdr:colOff>
      <xdr:row>100</xdr:row>
      <xdr:rowOff>35656</xdr:rowOff>
    </xdr:from>
    <xdr:to>
      <xdr:col>9</xdr:col>
      <xdr:colOff>816572</xdr:colOff>
      <xdr:row>100</xdr:row>
      <xdr:rowOff>179656</xdr:rowOff>
    </xdr:to>
    <xdr:sp macro="" textlink="$AG$28">
      <xdr:nvSpPr>
        <xdr:cNvPr id="613" name="tit_neutro2_1">
          <a:extLst>
            <a:ext uri="{FF2B5EF4-FFF2-40B4-BE49-F238E27FC236}">
              <a16:creationId xmlns:a16="http://schemas.microsoft.com/office/drawing/2014/main" id="{9B5D922E-FC65-48ED-B04A-3BD255888F72}"/>
            </a:ext>
          </a:extLst>
        </xdr:cNvPr>
        <xdr:cNvSpPr txBox="1"/>
      </xdr:nvSpPr>
      <xdr:spPr bwMode="auto">
        <a:xfrm>
          <a:off x="5883093" y="19747563"/>
          <a:ext cx="1859284" cy="144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4(4) mm ²  PVC 70º</a:t>
          </a:fld>
          <a:endParaRPr sz="1000"/>
        </a:p>
      </xdr:txBody>
    </xdr:sp>
    <xdr:clientData/>
  </xdr:twoCellAnchor>
  <xdr:twoCellAnchor>
    <xdr:from>
      <xdr:col>8</xdr:col>
      <xdr:colOff>119362</xdr:colOff>
      <xdr:row>56</xdr:row>
      <xdr:rowOff>60847</xdr:rowOff>
    </xdr:from>
    <xdr:to>
      <xdr:col>10</xdr:col>
      <xdr:colOff>351233</xdr:colOff>
      <xdr:row>57</xdr:row>
      <xdr:rowOff>14347</xdr:rowOff>
    </xdr:to>
    <xdr:sp macro="" textlink="$AB$67">
      <xdr:nvSpPr>
        <xdr:cNvPr id="564" name="tit_terra2">
          <a:extLst>
            <a:ext uri="{FF2B5EF4-FFF2-40B4-BE49-F238E27FC236}">
              <a16:creationId xmlns:a16="http://schemas.microsoft.com/office/drawing/2014/main" id="{E8D0F029-92C9-43C9-88BD-D4419F16782A}"/>
            </a:ext>
          </a:extLst>
        </xdr:cNvPr>
        <xdr:cNvSpPr txBox="1"/>
      </xdr:nvSpPr>
      <xdr:spPr bwMode="auto">
        <a:xfrm>
          <a:off x="6286396" y="10909661"/>
          <a:ext cx="1878566" cy="1472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133923</xdr:colOff>
      <xdr:row>58</xdr:row>
      <xdr:rowOff>154631</xdr:rowOff>
    </xdr:from>
    <xdr:to>
      <xdr:col>10</xdr:col>
      <xdr:colOff>546459</xdr:colOff>
      <xdr:row>59</xdr:row>
      <xdr:rowOff>108131</xdr:rowOff>
    </xdr:to>
    <xdr:sp macro="" textlink="$AB$66">
      <xdr:nvSpPr>
        <xdr:cNvPr id="569" name="tit_neutro2">
          <a:extLst>
            <a:ext uri="{FF2B5EF4-FFF2-40B4-BE49-F238E27FC236}">
              <a16:creationId xmlns:a16="http://schemas.microsoft.com/office/drawing/2014/main" id="{CD9D1261-6BAC-41F7-B09D-435183327622}"/>
            </a:ext>
          </a:extLst>
        </xdr:cNvPr>
        <xdr:cNvSpPr txBox="1"/>
      </xdr:nvSpPr>
      <xdr:spPr bwMode="auto">
        <a:xfrm>
          <a:off x="6300957" y="11390902"/>
          <a:ext cx="2059231" cy="1472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133832</xdr:colOff>
      <xdr:row>61</xdr:row>
      <xdr:rowOff>110310</xdr:rowOff>
    </xdr:from>
    <xdr:to>
      <xdr:col>10</xdr:col>
      <xdr:colOff>553695</xdr:colOff>
      <xdr:row>62</xdr:row>
      <xdr:rowOff>63810</xdr:rowOff>
    </xdr:to>
    <xdr:sp macro="" textlink="$AF$65">
      <xdr:nvSpPr>
        <xdr:cNvPr id="602" name="tit_fase2">
          <a:extLst>
            <a:ext uri="{FF2B5EF4-FFF2-40B4-BE49-F238E27FC236}">
              <a16:creationId xmlns:a16="http://schemas.microsoft.com/office/drawing/2014/main" id="{AC7A9399-82E6-4941-8BA1-93969B74826D}"/>
            </a:ext>
          </a:extLst>
        </xdr:cNvPr>
        <xdr:cNvSpPr txBox="1"/>
      </xdr:nvSpPr>
      <xdr:spPr bwMode="auto">
        <a:xfrm>
          <a:off x="6300866" y="11927768"/>
          <a:ext cx="2066558" cy="1472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  <xdr:twoCellAnchor>
    <xdr:from>
      <xdr:col>7</xdr:col>
      <xdr:colOff>599761</xdr:colOff>
      <xdr:row>101</xdr:row>
      <xdr:rowOff>31400</xdr:rowOff>
    </xdr:from>
    <xdr:to>
      <xdr:col>10</xdr:col>
      <xdr:colOff>162374</xdr:colOff>
      <xdr:row>101</xdr:row>
      <xdr:rowOff>175400</xdr:rowOff>
    </xdr:to>
    <xdr:sp macro="" textlink="$AB$66">
      <xdr:nvSpPr>
        <xdr:cNvPr id="606" name="tit_neutro2_2">
          <a:extLst>
            <a:ext uri="{FF2B5EF4-FFF2-40B4-BE49-F238E27FC236}">
              <a16:creationId xmlns:a16="http://schemas.microsoft.com/office/drawing/2014/main" id="{24FC5858-0029-4C65-895B-8433BF3CC6A4}"/>
            </a:ext>
          </a:extLst>
        </xdr:cNvPr>
        <xdr:cNvSpPr txBox="1"/>
      </xdr:nvSpPr>
      <xdr:spPr bwMode="auto">
        <a:xfrm>
          <a:off x="5911159" y="19937036"/>
          <a:ext cx="2064944" cy="144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547007</xdr:colOff>
      <xdr:row>104</xdr:row>
      <xdr:rowOff>147165</xdr:rowOff>
    </xdr:from>
    <xdr:to>
      <xdr:col>10</xdr:col>
      <xdr:colOff>109620</xdr:colOff>
      <xdr:row>105</xdr:row>
      <xdr:rowOff>71357</xdr:rowOff>
    </xdr:to>
    <xdr:sp macro="" textlink="$AF$66">
      <xdr:nvSpPr>
        <xdr:cNvPr id="609" name="tit_fase2_2">
          <a:extLst>
            <a:ext uri="{FF2B5EF4-FFF2-40B4-BE49-F238E27FC236}">
              <a16:creationId xmlns:a16="http://schemas.microsoft.com/office/drawing/2014/main" id="{2CC0D4BA-73C9-45B0-8A42-9E0CF86779C4}"/>
            </a:ext>
          </a:extLst>
        </xdr:cNvPr>
        <xdr:cNvSpPr txBox="1"/>
      </xdr:nvSpPr>
      <xdr:spPr bwMode="auto">
        <a:xfrm>
          <a:off x="5858405" y="20633987"/>
          <a:ext cx="2064944" cy="1502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AG106"/>
  <sheetViews>
    <sheetView showGridLines="0" tabSelected="1" topLeftCell="A83" zoomScale="66" zoomScaleNormal="66" workbookViewId="0">
      <selection activeCell="A52" sqref="A52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7" max="27" width="24.5546875" style="1" customWidth="1"/>
    <col min="28" max="28" width="19.33203125" style="1" bestFit="1" customWidth="1"/>
    <col min="29" max="29" width="46.5546875" style="1" bestFit="1" customWidth="1"/>
    <col min="30" max="30" width="12.88671875" bestFit="1" customWidth="1"/>
    <col min="32" max="32" width="41.33203125" style="1" bestFit="1" customWidth="1"/>
    <col min="33" max="33" width="21.77734375" bestFit="1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5" t="s">
        <v>53</v>
      </c>
    </row>
    <row r="6" spans="3:32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A6" s="17" t="s">
        <v>2</v>
      </c>
      <c r="AB6" s="17" t="s">
        <v>3</v>
      </c>
      <c r="AC6" s="17"/>
      <c r="AD6" s="17"/>
      <c r="AF6" s="1" t="str">
        <f>AB6</f>
        <v>HIGOR PIMENTEL</v>
      </c>
    </row>
    <row r="7" spans="3:32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A7" s="17" t="s">
        <v>4</v>
      </c>
      <c r="AB7" s="17" t="s">
        <v>72</v>
      </c>
      <c r="AC7" s="17"/>
      <c r="AD7" s="17"/>
      <c r="AF7" s="1" t="str">
        <f>AB7&amp;","&amp;AB8&amp;","&amp;AB9</f>
        <v>TUPÃ 414,414,SALERNO</v>
      </c>
    </row>
    <row r="8" spans="3:32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A8" s="17" t="s">
        <v>5</v>
      </c>
      <c r="AB8" s="17">
        <v>414</v>
      </c>
      <c r="AC8" s="17"/>
      <c r="AD8" s="17"/>
    </row>
    <row r="9" spans="3:32" x14ac:dyDescent="0.2">
      <c r="Q9" s="1"/>
      <c r="AA9" s="17" t="s">
        <v>6</v>
      </c>
      <c r="AB9" s="17" t="s">
        <v>71</v>
      </c>
      <c r="AC9" s="17"/>
      <c r="AD9" s="17"/>
    </row>
    <row r="10" spans="3:32" x14ac:dyDescent="0.2">
      <c r="O10" s="2"/>
      <c r="AA10" s="17" t="s">
        <v>7</v>
      </c>
      <c r="AB10" s="17" t="s">
        <v>8</v>
      </c>
      <c r="AC10" s="17"/>
      <c r="AD10" s="17"/>
      <c r="AF10" s="1" t="str">
        <f>AB10&amp;","&amp;AB11</f>
        <v>SUMARÉ,SP</v>
      </c>
    </row>
    <row r="11" spans="3:32" x14ac:dyDescent="0.2">
      <c r="O11" s="2"/>
      <c r="AA11" s="17" t="s">
        <v>9</v>
      </c>
      <c r="AB11" s="17" t="s">
        <v>10</v>
      </c>
      <c r="AC11" s="17"/>
      <c r="AD11" s="17"/>
    </row>
    <row r="12" spans="3:32" x14ac:dyDescent="0.2">
      <c r="O12" s="2"/>
      <c r="AA12" s="17" t="s">
        <v>11</v>
      </c>
      <c r="AB12" s="17"/>
      <c r="AC12" s="17"/>
      <c r="AD12" s="17"/>
      <c r="AF12" s="1">
        <f t="shared" ref="AF12" si="0">AB12</f>
        <v>0</v>
      </c>
    </row>
    <row r="13" spans="3:32" x14ac:dyDescent="0.2">
      <c r="O13" s="2"/>
      <c r="AA13" s="17" t="s">
        <v>12</v>
      </c>
      <c r="AB13" s="17" t="s">
        <v>13</v>
      </c>
      <c r="AC13" s="17"/>
      <c r="AD13" s="17"/>
      <c r="AF13" s="1" t="str">
        <f>CONCATENATE("Tensão de atedimento ",AB13)</f>
        <v>Tensão de atedimento 220/380</v>
      </c>
    </row>
    <row r="14" spans="3:32" x14ac:dyDescent="0.2">
      <c r="AA14" s="17" t="s">
        <v>14</v>
      </c>
      <c r="AB14" s="17" t="s">
        <v>73</v>
      </c>
      <c r="AC14" s="17"/>
      <c r="AD14" s="17"/>
      <c r="AF14" s="1" t="str">
        <f>CONCATENATE("REDE BT - ",AB14)</f>
        <v>REDE BT - CEMIG DISTRIBUICAO S.A</v>
      </c>
    </row>
    <row r="15" spans="3:32" x14ac:dyDescent="0.2">
      <c r="AA15" s="18" t="s">
        <v>15</v>
      </c>
      <c r="AB15" s="19" t="s">
        <v>75</v>
      </c>
      <c r="AC15" s="19" t="s">
        <v>16</v>
      </c>
      <c r="AD15" s="20" t="s">
        <v>16</v>
      </c>
      <c r="AF15" s="1" t="str">
        <f>"Poste da "&amp;AB14</f>
        <v>Poste da CEMIG DISTRIBUICAO S.A</v>
      </c>
    </row>
    <row r="16" spans="3:32" x14ac:dyDescent="0.2">
      <c r="D16" t="s">
        <v>0</v>
      </c>
      <c r="AA16" s="21" t="s">
        <v>17</v>
      </c>
      <c r="AB16" s="22"/>
      <c r="AC16" s="22" t="s">
        <v>18</v>
      </c>
      <c r="AD16" s="23"/>
    </row>
    <row r="17" spans="14:33" x14ac:dyDescent="0.2">
      <c r="AA17" s="21" t="s">
        <v>19</v>
      </c>
      <c r="AB17" s="22"/>
      <c r="AC17" s="22"/>
      <c r="AD17" s="23"/>
      <c r="AF17" s="1" t="str">
        <f>IF(AB15="Sim","",CONCATENATE(AB18,"x Chave seccionadora    "&amp;AB16," Vcc  |  "&amp;AB17&amp;" A"))</f>
        <v/>
      </c>
    </row>
    <row r="18" spans="14:33" x14ac:dyDescent="0.2">
      <c r="AA18" s="21" t="s">
        <v>20</v>
      </c>
      <c r="AB18" s="22"/>
      <c r="AC18" s="22"/>
      <c r="AD18" s="23"/>
    </row>
    <row r="19" spans="14:33" x14ac:dyDescent="0.2">
      <c r="AA19" s="24" t="s">
        <v>21</v>
      </c>
      <c r="AB19" s="25">
        <v>10</v>
      </c>
      <c r="AC19" s="25" t="s">
        <v>22</v>
      </c>
      <c r="AD19" s="26"/>
    </row>
    <row r="20" spans="14:33" x14ac:dyDescent="0.2">
      <c r="AA20" s="27" t="s">
        <v>20</v>
      </c>
      <c r="AB20" s="28">
        <v>2</v>
      </c>
      <c r="AC20" s="28"/>
      <c r="AD20" s="29"/>
      <c r="AF20" s="1" t="str">
        <f>CONCATENATE(AB20,"x DPS ") &amp; "        "&amp;AB50&amp;"  Vcc | " &amp; "       In: "&amp;AB19&amp;" Ka " &amp;"       Imax: "&amp;AB48&amp;" kA"</f>
        <v>2x DPS         30  Vcc |        In: 10 Ka        Imax: 20 kA</v>
      </c>
    </row>
    <row r="21" spans="14:33" x14ac:dyDescent="0.2">
      <c r="AA21" s="18" t="s">
        <v>19</v>
      </c>
      <c r="AB21" s="19">
        <v>15</v>
      </c>
      <c r="AC21" s="19" t="s">
        <v>23</v>
      </c>
      <c r="AD21" s="20" t="s">
        <v>24</v>
      </c>
    </row>
    <row r="22" spans="14:33" x14ac:dyDescent="0.2">
      <c r="AA22" s="30" t="s">
        <v>25</v>
      </c>
      <c r="AB22" s="9" t="s">
        <v>74</v>
      </c>
      <c r="AC22" s="9"/>
      <c r="AD22" s="31"/>
      <c r="AF22" s="1" t="str">
        <f>CONCATENATE("Disjuntor ",AB22," de ",AB21," A")</f>
        <v>Disjuntor Monopolar de 15 A</v>
      </c>
    </row>
    <row r="23" spans="14:33" x14ac:dyDescent="0.2">
      <c r="AA23" s="30" t="s">
        <v>21</v>
      </c>
      <c r="AB23" s="9">
        <v>10</v>
      </c>
      <c r="AC23" s="9" t="s">
        <v>22</v>
      </c>
      <c r="AD23" s="31"/>
      <c r="AF23" s="1" t="str">
        <f>CONCATENATE(IF(AB22="Monopolar",1,IF(AB22="Bipolar",2,IF(AB22="Tripolar",3,0)))," x"," DPS     "&amp;AB51&amp;"  Vca | ","In:"&amp;AB23&amp;" kA ","
Imax: ",AB49," kA")</f>
        <v>1 x DPS     30  Vca | In:10 kA 
Imax: 20 kA</v>
      </c>
    </row>
    <row r="24" spans="14:33" x14ac:dyDescent="0.2">
      <c r="P24" s="3"/>
      <c r="AA24" s="30" t="s">
        <v>20</v>
      </c>
      <c r="AB24" s="9">
        <v>0</v>
      </c>
      <c r="AC24" s="9" t="s">
        <v>26</v>
      </c>
      <c r="AD24" s="31"/>
    </row>
    <row r="25" spans="14:33" ht="15" customHeight="1" x14ac:dyDescent="0.2">
      <c r="O25" s="4"/>
      <c r="P25" s="4"/>
      <c r="Q25" s="4"/>
      <c r="AA25" s="30" t="s">
        <v>27</v>
      </c>
      <c r="AB25" s="9">
        <v>123</v>
      </c>
      <c r="AC25" s="9" t="s">
        <v>28</v>
      </c>
      <c r="AD25" s="31"/>
      <c r="AF25" s="43" t="str">
        <f>(IF(AB22="Monopolar","1# ",IF(AB22="Bipolar","2# ","3# "))&amp;AB25&amp;"("&amp;AB25&amp;") mm²   "&amp;AB26)</f>
        <v>1# 123(123) mm²   PVC 70º</v>
      </c>
      <c r="AG25" t="str">
        <f>"1# "&amp;AB25&amp;"("&amp;AB25&amp;") mm²   "&amp;AB26</f>
        <v>1# 123(123) mm²   PVC 70º</v>
      </c>
    </row>
    <row r="26" spans="14:33" x14ac:dyDescent="0.2">
      <c r="O26" s="4"/>
      <c r="P26" s="4"/>
      <c r="Q26" s="4"/>
      <c r="AA26" s="32" t="s">
        <v>29</v>
      </c>
      <c r="AB26" s="33" t="s">
        <v>76</v>
      </c>
      <c r="AC26" s="33"/>
      <c r="AD26" s="34"/>
    </row>
    <row r="27" spans="14:33" x14ac:dyDescent="0.2">
      <c r="O27" s="4"/>
      <c r="P27" s="4"/>
      <c r="Q27" s="4"/>
      <c r="AA27" s="18" t="s">
        <v>20</v>
      </c>
      <c r="AB27" s="19">
        <v>1</v>
      </c>
      <c r="AC27" s="19" t="s">
        <v>30</v>
      </c>
      <c r="AD27" s="20" t="s">
        <v>31</v>
      </c>
      <c r="AF27" s="1" t="str">
        <f>CONCATENATE("Disjuntor ",IF(AB27=1,"Monopolar",IF(AB27=2,"Bipolar",IF(AB27=3,"Tripolar",0)))," de ",AB29," A")</f>
        <v>Disjuntor Monopolar de 32 A</v>
      </c>
    </row>
    <row r="28" spans="14:33" x14ac:dyDescent="0.2">
      <c r="O28" s="4"/>
      <c r="P28" s="4"/>
      <c r="Q28" s="4"/>
      <c r="AA28" s="30" t="s">
        <v>20</v>
      </c>
      <c r="AB28" s="9">
        <v>0</v>
      </c>
      <c r="AC28" s="9" t="s">
        <v>26</v>
      </c>
      <c r="AD28" s="31"/>
      <c r="AF28" s="43" t="str">
        <f>IF(AB27=1,"1# ",IF(AB27=2,"2# ","3# "))&amp;AB31&amp;"("&amp;AB31&amp;") mm ²  "&amp;AB30</f>
        <v>1# 4(4) mm ²  PVC 70º</v>
      </c>
      <c r="AG28" t="str">
        <f>"1# "&amp;AB31&amp;"("&amp;AB31&amp;") mm ²  "&amp;AB30</f>
        <v>1# 4(4) mm ²  PVC 70º</v>
      </c>
    </row>
    <row r="29" spans="14:33" x14ac:dyDescent="0.2">
      <c r="O29" s="4"/>
      <c r="P29" s="4"/>
      <c r="Q29" s="4"/>
      <c r="AA29" s="30" t="s">
        <v>19</v>
      </c>
      <c r="AB29" s="9">
        <v>32</v>
      </c>
      <c r="AC29" s="9" t="s">
        <v>23</v>
      </c>
      <c r="AD29" s="31"/>
    </row>
    <row r="30" spans="14:33" x14ac:dyDescent="0.2">
      <c r="N30" s="5"/>
      <c r="P30" s="4"/>
      <c r="Q30" s="4"/>
      <c r="AA30" s="30" t="s">
        <v>32</v>
      </c>
      <c r="AB30" s="9" t="s">
        <v>76</v>
      </c>
      <c r="AC30" s="9" t="s">
        <v>33</v>
      </c>
      <c r="AD30" s="31"/>
    </row>
    <row r="31" spans="14:33" x14ac:dyDescent="0.2">
      <c r="AA31" s="32" t="s">
        <v>34</v>
      </c>
      <c r="AB31" s="33">
        <v>4</v>
      </c>
      <c r="AC31" s="33"/>
      <c r="AD31" s="34"/>
    </row>
    <row r="32" spans="14:33" x14ac:dyDescent="0.2">
      <c r="AA32" s="1" t="s">
        <v>35</v>
      </c>
      <c r="AB32" s="1" t="s">
        <v>82</v>
      </c>
      <c r="AC32" s="1" t="str">
        <f>IF(AB32="Danilo Soares Costa","Avenida Inglaterra, 454, QD.117, Lote 1, Jardim Europa","Rua Dr. Almir Pinheiro Martins, 104 - Jardim Yeda")</f>
        <v>Rua Dr. Almir Pinheiro Martins, 104 - Jardim Yeda</v>
      </c>
      <c r="AD32" s="1" t="str">
        <f>IF(AB32="Danilo Soares Costa","Goiânia / GO","Campinas / SP")</f>
        <v>Campinas / SP</v>
      </c>
      <c r="AF32" s="1" t="str">
        <f>IF(AB32="Danilo Soares Costa","74330-200","13060-624")</f>
        <v>13060-624</v>
      </c>
    </row>
    <row r="33" spans="10:32" x14ac:dyDescent="0.2">
      <c r="AA33" s="18" t="s">
        <v>36</v>
      </c>
      <c r="AB33" s="19" t="s">
        <v>78</v>
      </c>
      <c r="AC33" s="19" t="s">
        <v>37</v>
      </c>
      <c r="AD33" s="20"/>
      <c r="AF33" s="1" t="str">
        <f>AB33</f>
        <v>marca modulo 2</v>
      </c>
    </row>
    <row r="34" spans="10:32" x14ac:dyDescent="0.2">
      <c r="AA34" s="30" t="s">
        <v>38</v>
      </c>
      <c r="AB34" s="9" t="s">
        <v>80</v>
      </c>
      <c r="AC34" s="9"/>
      <c r="AD34" s="31"/>
      <c r="AF34" s="1" t="str">
        <f>AB34</f>
        <v>modelo modulo 2</v>
      </c>
    </row>
    <row r="35" spans="10:32" x14ac:dyDescent="0.2">
      <c r="AA35" s="30" t="s">
        <v>39</v>
      </c>
      <c r="AB35" s="9">
        <v>2030</v>
      </c>
      <c r="AC35" s="9"/>
      <c r="AD35" s="31"/>
    </row>
    <row r="36" spans="10:32" ht="15" customHeight="1" x14ac:dyDescent="0.2">
      <c r="P36" s="4"/>
      <c r="Q36" s="45"/>
      <c r="AA36" s="32" t="s">
        <v>20</v>
      </c>
      <c r="AB36" s="33">
        <v>3</v>
      </c>
      <c r="AC36" s="33"/>
      <c r="AD36" s="34"/>
    </row>
    <row r="37" spans="10:32" x14ac:dyDescent="0.2">
      <c r="P37" s="4"/>
      <c r="Q37" s="45"/>
      <c r="AA37" s="18" t="s">
        <v>36</v>
      </c>
      <c r="AB37" s="19" t="s">
        <v>77</v>
      </c>
      <c r="AC37" s="19" t="s">
        <v>40</v>
      </c>
      <c r="AD37" s="20"/>
      <c r="AF37" s="1" t="str">
        <f>CONCATENATE("Inversor Grid Tie ",AB37)</f>
        <v>Inversor Grid Tie marca inversor 2</v>
      </c>
    </row>
    <row r="38" spans="10:32" x14ac:dyDescent="0.2">
      <c r="J38" s="12" t="s">
        <v>1</v>
      </c>
      <c r="P38" s="4"/>
      <c r="Q38" s="45"/>
      <c r="AA38" s="30" t="s">
        <v>38</v>
      </c>
      <c r="AB38" s="9" t="s">
        <v>79</v>
      </c>
      <c r="AC38" s="9"/>
      <c r="AD38" s="31"/>
      <c r="AF38" s="1" t="str">
        <f>AB38</f>
        <v>modelo inversor 2</v>
      </c>
    </row>
    <row r="39" spans="10:32" x14ac:dyDescent="0.2">
      <c r="P39" s="4"/>
      <c r="Q39" s="45"/>
      <c r="AA39" s="30" t="s">
        <v>41</v>
      </c>
      <c r="AB39" s="9">
        <v>1</v>
      </c>
      <c r="AC39" s="9"/>
      <c r="AD39" s="31"/>
    </row>
    <row r="40" spans="10:32" x14ac:dyDescent="0.2">
      <c r="N40" s="5"/>
      <c r="P40" s="4"/>
      <c r="Q40" s="45"/>
      <c r="AA40" s="30" t="s">
        <v>42</v>
      </c>
      <c r="AB40" s="9">
        <v>1</v>
      </c>
      <c r="AC40" s="9"/>
      <c r="AD40" s="31"/>
    </row>
    <row r="41" spans="10:32" x14ac:dyDescent="0.2">
      <c r="P41" s="4"/>
      <c r="Q41" s="45"/>
      <c r="AA41" s="30" t="s">
        <v>43</v>
      </c>
      <c r="AB41" s="9">
        <v>10</v>
      </c>
      <c r="AC41" s="9"/>
      <c r="AD41" s="31"/>
      <c r="AF41" s="1" t="str">
        <f>AB41&amp;" KW"</f>
        <v>10 KW</v>
      </c>
    </row>
    <row r="42" spans="10:32" x14ac:dyDescent="0.2">
      <c r="P42" s="4"/>
      <c r="AA42" s="32" t="s">
        <v>20</v>
      </c>
      <c r="AB42" s="33">
        <v>20</v>
      </c>
      <c r="AC42" s="33"/>
      <c r="AD42" s="34"/>
    </row>
    <row r="43" spans="10:32" x14ac:dyDescent="0.2">
      <c r="AA43" s="1" t="s">
        <v>44</v>
      </c>
      <c r="AB43" s="1">
        <v>18</v>
      </c>
      <c r="AD43" s="1"/>
    </row>
    <row r="44" spans="10:32" x14ac:dyDescent="0.2">
      <c r="AA44" s="17" t="s">
        <v>45</v>
      </c>
      <c r="AB44" s="17">
        <v>3</v>
      </c>
      <c r="AC44" s="17" t="str">
        <f>(AB44*$AB$35) /1000 &amp;" KW"</f>
        <v>6,09 KW</v>
      </c>
      <c r="AD44" s="17"/>
      <c r="AF44" s="1" t="str">
        <f>CONCATENATE(AB44," x Módulos FV ",$AB$35," Wp ")</f>
        <v xml:space="preserve">3 x Módulos FV 2030 Wp </v>
      </c>
    </row>
    <row r="45" spans="10:32" x14ac:dyDescent="0.2">
      <c r="AA45" s="17" t="s">
        <v>46</v>
      </c>
      <c r="AB45" s="17"/>
      <c r="AC45" s="17" t="str">
        <f t="shared" ref="AC45:AC47" si="1">(AB45*$AB$35) /1000 &amp;" KW"</f>
        <v>0 KW</v>
      </c>
      <c r="AD45" s="17"/>
      <c r="AF45" s="1" t="str">
        <f t="shared" ref="AF45:AF47" si="2">CONCATENATE(AB45," x Módulos FV ",$AB$35," Wp ")</f>
        <v xml:space="preserve"> x Módulos FV 2030 Wp </v>
      </c>
    </row>
    <row r="46" spans="10:32" x14ac:dyDescent="0.2">
      <c r="AA46" s="17" t="s">
        <v>47</v>
      </c>
      <c r="AB46" s="17"/>
      <c r="AC46" s="17" t="str">
        <f t="shared" si="1"/>
        <v>0 KW</v>
      </c>
      <c r="AD46" s="17"/>
      <c r="AF46" s="1" t="str">
        <f t="shared" si="2"/>
        <v xml:space="preserve"> x Módulos FV 2030 Wp </v>
      </c>
    </row>
    <row r="47" spans="10:32" ht="15" customHeight="1" x14ac:dyDescent="0.2">
      <c r="N47" s="4"/>
      <c r="O47" s="16"/>
      <c r="P47" s="16"/>
      <c r="Q47" s="16"/>
      <c r="R47" s="16"/>
      <c r="S47" s="4"/>
      <c r="AA47" s="17" t="s">
        <v>48</v>
      </c>
      <c r="AB47" s="17"/>
      <c r="AC47" s="17" t="str">
        <f t="shared" si="1"/>
        <v>0 KW</v>
      </c>
      <c r="AD47" s="17"/>
      <c r="AF47" s="1" t="str">
        <f t="shared" si="2"/>
        <v xml:space="preserve"> x Módulos FV 2030 Wp </v>
      </c>
    </row>
    <row r="48" spans="10:32" ht="15" customHeight="1" x14ac:dyDescent="0.2">
      <c r="N48" s="4"/>
      <c r="O48" s="16"/>
      <c r="P48" s="16"/>
      <c r="Q48" s="16"/>
      <c r="R48" s="16"/>
      <c r="S48" s="4"/>
      <c r="AA48" s="17" t="s">
        <v>49</v>
      </c>
      <c r="AB48" s="17">
        <v>20</v>
      </c>
      <c r="AC48" s="17"/>
      <c r="AD48" s="17"/>
    </row>
    <row r="49" spans="11:33" ht="15" customHeight="1" x14ac:dyDescent="0.2">
      <c r="N49" s="4"/>
      <c r="O49" s="16"/>
      <c r="P49" s="16"/>
      <c r="Q49" s="16"/>
      <c r="R49" s="16"/>
      <c r="S49" s="4"/>
      <c r="AA49" s="17" t="s">
        <v>50</v>
      </c>
      <c r="AB49" s="17">
        <v>20</v>
      </c>
      <c r="AC49" s="17"/>
      <c r="AD49" s="17"/>
    </row>
    <row r="50" spans="11:33" ht="15" customHeight="1" x14ac:dyDescent="0.2">
      <c r="N50" s="4"/>
      <c r="O50" s="16"/>
      <c r="P50" s="16"/>
      <c r="Q50" s="16"/>
      <c r="R50" s="16"/>
      <c r="S50" s="4"/>
      <c r="AA50" s="17" t="s">
        <v>51</v>
      </c>
      <c r="AB50" s="17">
        <v>30</v>
      </c>
      <c r="AC50" s="17"/>
      <c r="AD50" s="17"/>
    </row>
    <row r="51" spans="11:33" ht="15" customHeight="1" x14ac:dyDescent="0.2">
      <c r="M51" s="6"/>
      <c r="N51" s="4"/>
      <c r="O51" s="16"/>
      <c r="P51" s="16"/>
      <c r="Q51" s="16"/>
      <c r="R51" s="16"/>
      <c r="S51" s="4"/>
      <c r="AA51" s="17" t="s">
        <v>52</v>
      </c>
      <c r="AB51" s="17">
        <v>30</v>
      </c>
      <c r="AC51" s="17"/>
      <c r="AD51" s="17"/>
    </row>
    <row r="52" spans="11:33" ht="15" customHeight="1" x14ac:dyDescent="0.2">
      <c r="M52" s="6"/>
      <c r="N52" s="4"/>
      <c r="O52" s="16"/>
      <c r="P52" s="16"/>
      <c r="Q52" s="16"/>
      <c r="R52" s="16"/>
      <c r="S52" s="4"/>
      <c r="AA52" s="36" t="s">
        <v>54</v>
      </c>
      <c r="AB52" s="36" t="s">
        <v>81</v>
      </c>
      <c r="AC52" s="1" t="str">
        <f>CONCATENATE("Projeto GFV ",AB52," kWp")</f>
        <v>Projeto GFV 6,09 kWp</v>
      </c>
    </row>
    <row r="53" spans="11:33" ht="15" customHeight="1" x14ac:dyDescent="0.2">
      <c r="M53" s="6"/>
      <c r="O53" s="16"/>
      <c r="P53" s="16"/>
      <c r="Q53" s="16"/>
      <c r="R53" s="16"/>
    </row>
    <row r="54" spans="11:33" x14ac:dyDescent="0.2">
      <c r="M54" s="6"/>
      <c r="AA54" s="17" t="s">
        <v>55</v>
      </c>
      <c r="AB54" s="38">
        <v>6</v>
      </c>
      <c r="AC54" s="17"/>
      <c r="AD54" s="37"/>
      <c r="AE54" s="37"/>
      <c r="AF54" s="17" t="str">
        <f>"1# " &amp;AB54&amp;"("&amp;AB54&amp;") mm²     Negativo (-)"</f>
        <v>1# 6(6) mm²     Negativo (-)</v>
      </c>
      <c r="AG54" s="17" t="str">
        <f>"1# " &amp;AB54&amp;"("&amp;AB54&amp;") mm²     Positivo (+)"</f>
        <v>1# 6(6) mm²     Positivo (+)</v>
      </c>
    </row>
    <row r="55" spans="11:33" x14ac:dyDescent="0.2">
      <c r="M55" s="6"/>
      <c r="AA55" s="38" t="s">
        <v>56</v>
      </c>
      <c r="AB55" s="17" t="s">
        <v>83</v>
      </c>
      <c r="AC55" s="17"/>
      <c r="AD55" s="37"/>
      <c r="AE55" s="37"/>
      <c r="AF55" s="17" t="str">
        <f>"Tipo de Caixa     "&amp;AB55</f>
        <v>Tipo de Caixa     nd</v>
      </c>
      <c r="AG55" s="37"/>
    </row>
    <row r="56" spans="11:33" x14ac:dyDescent="0.2">
      <c r="M56" s="6"/>
    </row>
    <row r="57" spans="11:33" x14ac:dyDescent="0.2">
      <c r="K57" s="15"/>
      <c r="L57" s="15"/>
      <c r="M57" s="15"/>
      <c r="N57" s="6"/>
      <c r="AA57" s="17" t="s">
        <v>58</v>
      </c>
      <c r="AB57" s="17">
        <v>1</v>
      </c>
      <c r="AC57" s="17" t="s">
        <v>57</v>
      </c>
    </row>
    <row r="58" spans="11:33" ht="15" customHeight="1" x14ac:dyDescent="0.2">
      <c r="K58" s="15"/>
      <c r="L58" s="15"/>
      <c r="M58" s="15"/>
      <c r="AA58" s="39" t="s">
        <v>17</v>
      </c>
      <c r="AB58" s="17">
        <v>30</v>
      </c>
      <c r="AC58" s="17" t="s">
        <v>57</v>
      </c>
    </row>
    <row r="59" spans="11:33" x14ac:dyDescent="0.2">
      <c r="AA59" s="17" t="s">
        <v>59</v>
      </c>
      <c r="AB59" s="17">
        <v>10</v>
      </c>
      <c r="AC59" s="17" t="s">
        <v>57</v>
      </c>
    </row>
    <row r="60" spans="11:33" x14ac:dyDescent="0.2">
      <c r="AA60" s="17" t="s">
        <v>60</v>
      </c>
      <c r="AB60" s="17">
        <v>20</v>
      </c>
      <c r="AC60" s="17" t="s">
        <v>57</v>
      </c>
      <c r="AD60" s="40"/>
      <c r="AE60" s="41"/>
      <c r="AF60" s="17" t="str">
        <f>CONCATENATE(AB57,"x DPS ") &amp; "        "&amp;AB58&amp;"  V | " &amp; "       In: "&amp;AB59&amp;" Ka " &amp;"       Imax: "&amp;AB60&amp;" kA"</f>
        <v>1x DPS         30  V |        In: 10 Ka        Imax: 20 kA</v>
      </c>
    </row>
    <row r="63" spans="11:33" x14ac:dyDescent="0.2">
      <c r="AA63" s="17" t="s">
        <v>66</v>
      </c>
      <c r="AB63" s="17" t="s">
        <v>62</v>
      </c>
      <c r="AC63" s="17"/>
    </row>
    <row r="64" spans="11:33" x14ac:dyDescent="0.2">
      <c r="AA64" s="17" t="s">
        <v>67</v>
      </c>
      <c r="AB64" s="17" t="s">
        <v>63</v>
      </c>
      <c r="AC64" s="17"/>
    </row>
    <row r="65" spans="7:32" x14ac:dyDescent="0.2">
      <c r="AA65" s="17" t="s">
        <v>68</v>
      </c>
      <c r="AB65" s="17" t="s">
        <v>64</v>
      </c>
      <c r="AC65" s="17"/>
      <c r="AF65" s="17" t="str">
        <f>IF(AB22="Monopolar",AB63,IF(AB22="Bipolar",AB64,AB65))</f>
        <v>R</v>
      </c>
    </row>
    <row r="66" spans="7:32" x14ac:dyDescent="0.2">
      <c r="AA66" s="17" t="s">
        <v>69</v>
      </c>
      <c r="AB66" s="17" t="s">
        <v>65</v>
      </c>
      <c r="AC66" s="17"/>
      <c r="AF66" s="42" t="str">
        <f>IF(AB27=1,AB63,IF(AB27=2,AB64,AB65))</f>
        <v>R</v>
      </c>
    </row>
    <row r="67" spans="7:32" ht="15" customHeight="1" x14ac:dyDescent="0.2">
      <c r="I67" s="6"/>
      <c r="J67" s="14"/>
      <c r="K67" s="14"/>
      <c r="AA67" s="17" t="s">
        <v>70</v>
      </c>
      <c r="AB67" s="17" t="s">
        <v>61</v>
      </c>
      <c r="AC67" s="17"/>
    </row>
    <row r="68" spans="7:32" x14ac:dyDescent="0.2">
      <c r="J68" s="14"/>
      <c r="K68" s="14"/>
    </row>
    <row r="69" spans="7:32" x14ac:dyDescent="0.2">
      <c r="J69" s="14"/>
      <c r="K69" s="14"/>
    </row>
    <row r="70" spans="7:32" ht="24.75" customHeight="1" x14ac:dyDescent="0.2">
      <c r="J70" s="14"/>
      <c r="K70" s="14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7" ht="22.5" customHeight="1" x14ac:dyDescent="0.2">
      <c r="P87" s="5"/>
      <c r="Q87" t="str">
        <f>AB6</f>
        <v>HIGOR PIMENTEL</v>
      </c>
    </row>
    <row r="88" spans="7:17" x14ac:dyDescent="0.2">
      <c r="P88" s="5"/>
      <c r="Q88" t="str">
        <f>AF7</f>
        <v>TUPÃ 414,414,SALERNO</v>
      </c>
    </row>
    <row r="89" spans="7:17" ht="15.75" x14ac:dyDescent="0.25">
      <c r="G89" s="7"/>
      <c r="P89" s="5"/>
      <c r="Q89" t="str">
        <f>AF10</f>
        <v>SUMARÉ,SP</v>
      </c>
    </row>
    <row r="90" spans="7:17" ht="15" customHeight="1" x14ac:dyDescent="0.2">
      <c r="I90" s="6"/>
      <c r="K90" s="4"/>
      <c r="P90" s="5"/>
    </row>
    <row r="91" spans="7:17" x14ac:dyDescent="0.2">
      <c r="K91" s="4"/>
      <c r="P91" s="5"/>
    </row>
    <row r="92" spans="7:17" ht="19.5" customHeight="1" x14ac:dyDescent="0.2">
      <c r="K92" s="4"/>
      <c r="P92" s="5"/>
      <c r="Q92" t="str">
        <f>AB32</f>
        <v>SERGIO DOS SANTOS MARQUES</v>
      </c>
    </row>
    <row r="93" spans="7:17" ht="19.5" customHeight="1" x14ac:dyDescent="0.2">
      <c r="K93" s="4"/>
      <c r="P93" s="5"/>
      <c r="Q93" t="str">
        <f>AC32</f>
        <v>Rua Dr. Almir Pinheiro Martins, 104 - Jardim Yeda</v>
      </c>
    </row>
    <row r="94" spans="7:17" ht="12" customHeight="1" x14ac:dyDescent="0.2">
      <c r="K94" s="4"/>
      <c r="P94" s="5"/>
    </row>
    <row r="95" spans="7:17" x14ac:dyDescent="0.2">
      <c r="P95" s="5"/>
      <c r="Q95" t="str">
        <f>AD32</f>
        <v>Campinas / SP</v>
      </c>
    </row>
    <row r="96" spans="7:17" ht="21.75" customHeight="1" x14ac:dyDescent="0.2">
      <c r="P96" s="5"/>
      <c r="Q96" t="str">
        <f>AF32</f>
        <v>13060-624</v>
      </c>
    </row>
    <row r="98" spans="6:21" x14ac:dyDescent="0.2">
      <c r="F98" s="5"/>
      <c r="G98" s="46"/>
      <c r="H98" s="46"/>
      <c r="Q98" s="44" t="str">
        <f>AC52</f>
        <v>Projeto GFV 6,09 kWp</v>
      </c>
      <c r="R98" s="44"/>
      <c r="S98" s="44"/>
      <c r="T98" s="44"/>
      <c r="U98" s="44"/>
    </row>
    <row r="99" spans="6:21" x14ac:dyDescent="0.2">
      <c r="P99" s="5"/>
      <c r="Q99" s="44"/>
      <c r="R99" s="44"/>
      <c r="S99" s="44"/>
      <c r="T99" s="44"/>
      <c r="U99" s="44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40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dcterms:created xsi:type="dcterms:W3CDTF">2022-11-28T12:59:23Z</dcterms:created>
  <dcterms:modified xsi:type="dcterms:W3CDTF">2022-12-28T13:53:40Z</dcterms:modified>
</cp:coreProperties>
</file>