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<sst xmlns="http://schemas.openxmlformats.org/spreadsheetml/2006/main" count="112" uniqueCount="96">
  <si>
    <t>Estimativa de Valor do Projeto Com Use Case Points</t>
  </si>
  <si>
    <t>Passo 1: Cálculo do UAW (Unadjusted Actor Weight-Peso do ator não ajustado)‏</t>
  </si>
  <si>
    <t>Tipo de Ator</t>
  </si>
  <si>
    <t>Descrição</t>
  </si>
  <si>
    <t>Peso</t>
  </si>
  <si>
    <t>N. de Atores</t>
  </si>
  <si>
    <t>Resultado</t>
  </si>
  <si>
    <t>Ator Simples</t>
  </si>
  <si>
    <t>Realizar cadastro, escolher qual evento quer participar, acessar mapa interativo, fornecer feedbacks e cometarios.</t>
  </si>
  <si>
    <t>Ator Médio</t>
  </si>
  <si>
    <t>Realizar cadastro, vincular sua empresa, registrar informações sobre a empresa.</t>
  </si>
  <si>
    <t>Ator Complexo</t>
  </si>
  <si>
    <t>Realizar cadastro, criar evento, criar programação para o evento,  acompanhar andamento do evento</t>
  </si>
  <si>
    <t>Total UAW:</t>
  </si>
  <si>
    <t>Passo 2: Cálculo do UUCW (Unadjusted Use Case Weight - Peso do caso de uso não ajustado)‏</t>
  </si>
  <si>
    <t>Tipo</t>
  </si>
  <si>
    <t>N. de Casos de Uso</t>
  </si>
  <si>
    <t>Simples</t>
  </si>
  <si>
    <t>Expositor vai até os organisadores e faz uma proposta que será passada aos adiministradores do software</t>
  </si>
  <si>
    <t>Médio</t>
  </si>
  <si>
    <t>Administradores conversam com expositores e organisadores e lapidam a porpostas para ser aplicada</t>
  </si>
  <si>
    <t>Complexo</t>
  </si>
  <si>
    <t>Administradores passam tarefas aos Dev´s, aos Qa´s, ao financeiro e outros setores da empresa, que conversarão entre si para o futuro desenvolvimento do projeto</t>
  </si>
  <si>
    <t>Total:</t>
  </si>
  <si>
    <t>Passo 3: Cálculo do UUCP (Unadjusted Use Case Points-pontos de casos de uso não ajustados)‏:</t>
  </si>
  <si>
    <t>UUCP = UAW + UUCW</t>
  </si>
  <si>
    <t>UUCP =</t>
  </si>
  <si>
    <t>Calculando Fatores de Ajuste:</t>
  </si>
  <si>
    <t>É constituído de duas partes:</t>
  </si>
  <si>
    <t>1-Cálculo de fatores técnicos: cobrindo uma série de requisitos funcionais do sistema;</t>
  </si>
  <si>
    <t>2-Cálculo de fatores de ambiente: requisitos não-funcionais associados ao processo de desenvolvimento;</t>
  </si>
  <si>
    <t>Fator</t>
  </si>
  <si>
    <t>Requisito</t>
  </si>
  <si>
    <t>Influência</t>
  </si>
  <si>
    <t>T1</t>
  </si>
  <si>
    <t>Sistema distribuído</t>
  </si>
  <si>
    <t>T2</t>
  </si>
  <si>
    <t>Tempo de resposta</t>
  </si>
  <si>
    <t>T3</t>
  </si>
  <si>
    <t>Eficiência</t>
  </si>
  <si>
    <t>T4</t>
  </si>
  <si>
    <t>Processamento complexo</t>
  </si>
  <si>
    <t>T5</t>
  </si>
  <si>
    <t>Código reusável</t>
  </si>
  <si>
    <t>T6</t>
  </si>
  <si>
    <t>Facilidade de instalação</t>
  </si>
  <si>
    <t>T7</t>
  </si>
  <si>
    <t>Facilidade de uso</t>
  </si>
  <si>
    <t>T8</t>
  </si>
  <si>
    <t>Portabilidade</t>
  </si>
  <si>
    <t>T9</t>
  </si>
  <si>
    <t>Facilidade de mudança</t>
  </si>
  <si>
    <t>T10</t>
  </si>
  <si>
    <t>Concorrência</t>
  </si>
  <si>
    <t>T11</t>
  </si>
  <si>
    <t>Recursos de segurança</t>
  </si>
  <si>
    <t>T12</t>
  </si>
  <si>
    <t>Acessível por terceiros</t>
  </si>
  <si>
    <t>T13</t>
  </si>
  <si>
    <t>Requer treinamento especial</t>
  </si>
  <si>
    <t>37.3</t>
  </si>
  <si>
    <t>Passo 5: Cálculo do TCF (Technical Complexity Factor)‏</t>
  </si>
  <si>
    <t>TCF =</t>
  </si>
  <si>
    <t>E1</t>
  </si>
  <si>
    <t>Os organizadores podem criar eventos, fornecendo nome, data,
local e descrição</t>
  </si>
  <si>
    <t>E2</t>
  </si>
  <si>
    <t>permitir que os usuários se registrem
fornecendo um nome de usuário, senha e e-mail</t>
  </si>
  <si>
    <t>E3</t>
  </si>
  <si>
    <t>Os organizadores devemcriar uma programação de eventos com
horários, locais e detalhes das palestras, workshops e atividades da feira</t>
  </si>
  <si>
    <t>E4</t>
  </si>
  <si>
    <t>O aplicativo deve fornecer um mapa interativo do local da feira</t>
  </si>
  <si>
    <t>E5</t>
  </si>
  <si>
    <t>Os participantes devem poderavaliar os expositores e suas apresentações,
fornecendo feedback, comentários e classificações</t>
  </si>
  <si>
    <t>Passo 7: Cálculo do ECF (Environmental Complexity Factor)‏</t>
  </si>
  <si>
    <t>ECF = 1.4 + (-0.03 * Efactor)‏</t>
  </si>
  <si>
    <t>ECF =</t>
  </si>
  <si>
    <t>0.32</t>
  </si>
  <si>
    <t xml:space="preserve">Passo 8: Cálculo dos UCP (Use Case Points)‏
</t>
  </si>
  <si>
    <t>UCP = UUCP * TCF * ECF</t>
  </si>
  <si>
    <t>UCP =</t>
  </si>
  <si>
    <t>Use Case Points</t>
  </si>
  <si>
    <t>Passo 9: Cálculo do tempo de trabalho estimado:</t>
  </si>
  <si>
    <t>Para simplificar, utilizaremos a média de 20 horas por Ponto de Casos de Uso</t>
  </si>
  <si>
    <t>USE CASE POINTS</t>
  </si>
  <si>
    <t xml:space="preserve"> </t>
  </si>
  <si>
    <t>MÉDIA DE HORAS</t>
  </si>
  <si>
    <t>TOTAL GERAL DE HORAS DE TRABALHO:</t>
  </si>
  <si>
    <t>Dias</t>
  </si>
  <si>
    <t>Mêses</t>
  </si>
  <si>
    <t>Tempo Estimado =</t>
  </si>
  <si>
    <t>*</t>
  </si>
  <si>
    <t>Passo 10: Estimativa de Custo de Desenvolvimento:</t>
  </si>
  <si>
    <t>MÉDIA DE VALOR HORA</t>
  </si>
  <si>
    <t>VALOR TOTAL:</t>
  </si>
  <si>
    <t>VALOR MÊS:</t>
  </si>
  <si>
    <t>Estimativa do Custo de Desenvolvimento=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</si>
</sst>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d.m"/>
  </numFmts>
  <fonts count="22">
    <font>
      <sz val="10.0"/>
      <color rgb="FF000000"/>
      <name val="Calibri"/>
      <scheme val="minor"/>
    </font>
    <font>
      <b/>
      <sz val="36.0"/>
      <color theme="1"/>
      <name val="Calibri"/>
    </font>
    <font>
      <b/>
      <sz val="31.0"/>
      <color rgb="FF000000"/>
      <name val="Tahoma"/>
    </font>
    <font>
      <b/>
      <sz val="14.0"/>
      <color theme="1"/>
      <name val="Calibri"/>
    </font>
    <font>
      <sz val="14.0"/>
      <color theme="1"/>
      <name val="Calibri"/>
    </font>
    <font>
      <sz val="14.0"/>
      <color rgb="FF000000"/>
      <name val="Tahoma"/>
    </font>
    <font>
      <sz val="14.0"/>
      <color theme="1"/>
      <name val="Arial"/>
    </font>
    <font>
      <b/>
      <sz val="14.0"/>
      <color theme="1"/>
      <name val="Arial"/>
    </font>
    <font>
      <sz val="20.0"/>
      <color rgb="FF000000"/>
      <name val="Tahoma"/>
    </font>
    <font>
      <b/>
      <sz val="22.0"/>
      <color theme="1"/>
      <name val="Calibri"/>
    </font>
    <font>
      <b/>
      <sz val="29.0"/>
      <color rgb="FF000000"/>
      <name val="Tahoma"/>
    </font>
    <font/>
    <font>
      <b/>
      <sz val="30.0"/>
      <color rgb="FF000000"/>
      <name val="Tahoma"/>
    </font>
    <font>
      <b/>
      <sz val="18.0"/>
      <color theme="1"/>
      <name val="Calibri"/>
    </font>
    <font>
      <b/>
      <sz val="18.0"/>
      <color rgb="FF000000"/>
      <name val="Tahoma"/>
    </font>
    <font>
      <b/>
      <sz val="36.0"/>
      <color rgb="FF000000"/>
      <name val="Tahoma"/>
    </font>
    <font>
      <b/>
      <sz val="27.0"/>
      <color rgb="FF000000"/>
      <name val="Tahoma"/>
    </font>
    <font>
      <b/>
      <sz val="24.0"/>
      <color rgb="FF000000"/>
      <name val="Tahoma"/>
    </font>
    <font>
      <sz val="16.0"/>
      <color rgb="FF000000"/>
      <name val="Tahoma"/>
    </font>
    <font>
      <b/>
      <sz val="28.0"/>
      <color rgb="FF000000"/>
      <name val="Tahoma"/>
    </font>
    <font>
      <sz val="18.0"/>
      <color rgb="FF000000"/>
      <name val="Tahoma"/>
    </font>
    <font>
      <sz val="1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  <fill>
      <patternFill patternType="solid">
        <fgColor rgb="FFD6E3BC"/>
        <bgColor rgb="FFD6E3B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/>
      <top/>
      <bottom/>
    </border>
    <border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0" fillId="0" fontId="4" numFmtId="0" xfId="0" applyFont="1"/>
    <xf borderId="1" fillId="0" fontId="4" numFmtId="0" xfId="0" applyBorder="1" applyFont="1"/>
    <xf borderId="1" fillId="0" fontId="5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/>
    </xf>
    <xf borderId="1" fillId="2" fontId="4" numFmtId="0" xfId="0" applyAlignment="1" applyBorder="1" applyFill="1" applyFont="1">
      <alignment horizontal="right" readingOrder="0"/>
    </xf>
    <xf borderId="1" fillId="0" fontId="6" numFmtId="0" xfId="0" applyAlignment="1" applyBorder="1" applyFont="1">
      <alignment horizontal="left" readingOrder="0" shrinkToFit="0" wrapText="1"/>
    </xf>
    <xf borderId="1" fillId="2" fontId="6" numFmtId="0" xfId="0" applyAlignment="1" applyBorder="1" applyFont="1">
      <alignment horizontal="right" readingOrder="0" shrinkToFit="0" wrapText="1"/>
    </xf>
    <xf borderId="0" fillId="0" fontId="7" numFmtId="0" xfId="0" applyAlignment="1" applyFont="1">
      <alignment horizontal="left" shrinkToFit="0" wrapText="1"/>
    </xf>
    <xf borderId="1" fillId="2" fontId="6" numFmtId="0" xfId="0" applyAlignment="1" applyBorder="1" applyFont="1">
      <alignment horizontal="right" readingOrder="0" shrinkToFit="0" wrapText="1"/>
    </xf>
    <xf borderId="0" fillId="0" fontId="6" numFmtId="0" xfId="0" applyAlignment="1" applyFont="1">
      <alignment horizontal="left" shrinkToFit="0" wrapText="1"/>
    </xf>
    <xf borderId="0" fillId="0" fontId="8" numFmtId="0" xfId="0" applyAlignment="1" applyFont="1">
      <alignment horizontal="left" shrinkToFit="0" wrapText="1"/>
    </xf>
    <xf borderId="1" fillId="0" fontId="6" numFmtId="0" xfId="0" applyAlignment="1" applyBorder="1" applyFont="1">
      <alignment horizontal="left" shrinkToFit="0" wrapText="1"/>
    </xf>
    <xf borderId="1" fillId="3" fontId="9" numFmtId="1" xfId="0" applyAlignment="1" applyBorder="1" applyFill="1" applyFont="1" applyNumberFormat="1">
      <alignment horizontal="right"/>
    </xf>
    <xf borderId="0" fillId="0" fontId="10" numFmtId="0" xfId="0" applyAlignment="1" applyFont="1">
      <alignment horizontal="left" shrinkToFit="0" wrapText="1"/>
    </xf>
    <xf borderId="2" fillId="0" fontId="11" numFmtId="0" xfId="0" applyBorder="1" applyFont="1"/>
    <xf borderId="1" fillId="0" fontId="3" numFmtId="0" xfId="0" applyAlignment="1" applyBorder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12" numFmtId="0" xfId="0" applyAlignment="1" applyFont="1">
      <alignment shrinkToFit="0" wrapText="1"/>
    </xf>
    <xf borderId="0" fillId="0" fontId="13" numFmtId="0" xfId="0" applyFont="1"/>
    <xf borderId="0" fillId="0" fontId="14" numFmtId="0" xfId="0" applyAlignment="1" applyFont="1">
      <alignment horizontal="center"/>
    </xf>
    <xf borderId="1" fillId="3" fontId="9" numFmtId="164" xfId="0" applyAlignment="1" applyBorder="1" applyFont="1" applyNumberFormat="1">
      <alignment horizontal="left"/>
    </xf>
    <xf borderId="3" fillId="4" fontId="15" numFmtId="0" xfId="0" applyAlignment="1" applyBorder="1" applyFill="1" applyFont="1">
      <alignment horizontal="left"/>
    </xf>
    <xf borderId="4" fillId="0" fontId="11" numFmtId="0" xfId="0" applyBorder="1" applyFont="1"/>
    <xf borderId="0" fillId="0" fontId="16" numFmtId="0" xfId="0" applyAlignment="1" applyFont="1">
      <alignment shrinkToFit="0" wrapText="1"/>
    </xf>
    <xf borderId="0" fillId="0" fontId="17" numFmtId="0" xfId="0" applyAlignment="1" applyFont="1">
      <alignment shrinkToFit="0" wrapText="1"/>
    </xf>
    <xf borderId="1" fillId="0" fontId="18" numFmtId="0" xfId="0" applyAlignment="1" applyBorder="1" applyFont="1">
      <alignment horizontal="left"/>
    </xf>
    <xf borderId="1" fillId="2" fontId="7" numFmtId="0" xfId="0" applyAlignment="1" applyBorder="1" applyFont="1">
      <alignment horizontal="right" readingOrder="0" shrinkToFit="0" wrapText="1"/>
    </xf>
    <xf borderId="1" fillId="0" fontId="4" numFmtId="165" xfId="0" applyAlignment="1" applyBorder="1" applyFont="1" applyNumberFormat="1">
      <alignment readingOrder="0"/>
    </xf>
    <xf borderId="1" fillId="0" fontId="4" numFmtId="165" xfId="0" applyBorder="1" applyFont="1" applyNumberFormat="1"/>
    <xf borderId="1" fillId="3" fontId="9" numFmtId="1" xfId="0" applyAlignment="1" applyBorder="1" applyFont="1" applyNumberFormat="1">
      <alignment horizontal="right" readingOrder="0"/>
    </xf>
    <xf borderId="5" fillId="4" fontId="19" numFmtId="0" xfId="0" applyAlignment="1" applyBorder="1" applyFont="1">
      <alignment horizontal="left"/>
    </xf>
    <xf borderId="1" fillId="3" fontId="9" numFmtId="164" xfId="0" applyAlignment="1" applyBorder="1" applyFont="1" applyNumberFormat="1">
      <alignment horizontal="left" readingOrder="0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0" fillId="0" fontId="14" numFmtId="0" xfId="0" applyAlignment="1" applyFont="1">
      <alignment horizontal="left"/>
    </xf>
    <xf borderId="6" fillId="0" fontId="20" numFmtId="0" xfId="0" applyAlignment="1" applyBorder="1" applyFont="1">
      <alignment shrinkToFit="0" wrapText="1"/>
    </xf>
    <xf borderId="7" fillId="0" fontId="11" numFmtId="0" xfId="0" applyBorder="1" applyFont="1"/>
    <xf borderId="8" fillId="0" fontId="11" numFmtId="0" xfId="0" applyBorder="1" applyFont="1"/>
    <xf borderId="6" fillId="5" fontId="3" numFmtId="0" xfId="0" applyAlignment="1" applyBorder="1" applyFill="1" applyFont="1">
      <alignment horizontal="center" vertical="center"/>
    </xf>
    <xf borderId="1" fillId="0" fontId="21" numFmtId="0" xfId="0" applyBorder="1" applyFont="1"/>
    <xf borderId="1" fillId="0" fontId="4" numFmtId="0" xfId="0" applyAlignment="1" applyBorder="1" applyFont="1">
      <alignment shrinkToFit="0" wrapText="1"/>
    </xf>
    <xf borderId="1" fillId="6" fontId="7" numFmtId="164" xfId="0" applyAlignment="1" applyBorder="1" applyFill="1" applyFont="1" applyNumberFormat="1">
      <alignment horizontal="right" shrinkToFit="0" wrapText="1"/>
    </xf>
    <xf borderId="1" fillId="0" fontId="4" numFmtId="0" xfId="0" applyAlignment="1" applyBorder="1" applyFont="1">
      <alignment horizontal="center"/>
    </xf>
    <xf borderId="1" fillId="6" fontId="7" numFmtId="0" xfId="0" applyAlignment="1" applyBorder="1" applyFont="1">
      <alignment horizontal="right" shrinkToFit="0" wrapText="1"/>
    </xf>
    <xf borderId="1" fillId="3" fontId="9" numFmtId="1" xfId="0" applyAlignment="1" applyBorder="1" applyFont="1" applyNumberFormat="1">
      <alignment horizontal="right" readingOrder="0"/>
    </xf>
    <xf borderId="1" fillId="3" fontId="9" numFmtId="1" xfId="0" applyAlignment="1" applyBorder="1" applyFont="1" applyNumberFormat="1">
      <alignment horizontal="right"/>
    </xf>
    <xf borderId="1" fillId="0" fontId="4" numFmtId="1" xfId="0" applyAlignment="1" applyBorder="1" applyFont="1" applyNumberFormat="1">
      <alignment readingOrder="0"/>
    </xf>
    <xf borderId="1" fillId="6" fontId="7" numFmtId="0" xfId="0" applyAlignment="1" applyBorder="1" applyFont="1">
      <alignment horizontal="right"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20">
    <tableStyle count="3" pivot="0" name="Página1-style">
      <tableStyleElement dxfId="1" type="headerRow"/>
      <tableStyleElement dxfId="2" type="firstRowStripe"/>
      <tableStyleElement dxfId="3" type="secondRowStripe"/>
    </tableStyle>
    <tableStyle count="3" pivot="0" name="Página1-style 2">
      <tableStyleElement dxfId="1" type="headerRow"/>
      <tableStyleElement dxfId="2" type="firstRowStripe"/>
      <tableStyleElement dxfId="3" type="secondRowStripe"/>
    </tableStyle>
    <tableStyle count="3" pivot="0" name="Página1-style 3">
      <tableStyleElement dxfId="1" type="headerRow"/>
      <tableStyleElement dxfId="2" type="firstRowStripe"/>
      <tableStyleElement dxfId="3" type="secondRowStripe"/>
    </tableStyle>
    <tableStyle count="3" pivot="0" name="Página1-style 4">
      <tableStyleElement dxfId="1" type="headerRow"/>
      <tableStyleElement dxfId="2" type="firstRowStripe"/>
      <tableStyleElement dxfId="3" type="secondRowStripe"/>
    </tableStyle>
    <tableStyle count="3" pivot="0" name="Página1-style 5">
      <tableStyleElement dxfId="1" type="headerRow"/>
      <tableStyleElement dxfId="2" type="firstRowStripe"/>
      <tableStyleElement dxfId="3" type="secondRowStripe"/>
    </tableStyle>
    <tableStyle count="3" pivot="0" name="Página1-style 6">
      <tableStyleElement dxfId="1" type="headerRow"/>
      <tableStyleElement dxfId="2" type="firstRowStripe"/>
      <tableStyleElement dxfId="3" type="secondRowStripe"/>
    </tableStyle>
    <tableStyle count="3" pivot="0" name="Página1-style 7">
      <tableStyleElement dxfId="1" type="headerRow"/>
      <tableStyleElement dxfId="2" type="firstRowStripe"/>
      <tableStyleElement dxfId="3" type="secondRowStripe"/>
    </tableStyle>
    <tableStyle count="2" pivot="0" name="Página1-style 8">
      <tableStyleElement dxfId="3" type="firstRowStripe"/>
      <tableStyleElement dxfId="2" type="secondRowStripe"/>
    </tableStyle>
    <tableStyle count="2" pivot="0" name="Página1-style 9">
      <tableStyleElement dxfId="3" type="firstRowStripe"/>
      <tableStyleElement dxfId="2" type="secondRowStripe"/>
    </tableStyle>
    <tableStyle count="2" pivot="0" name="Página1-style 10">
      <tableStyleElement dxfId="3" type="firstRowStripe"/>
      <tableStyleElement dxfId="2" type="secondRowStripe"/>
    </tableStyle>
    <tableStyle count="2" pivot="0" name="Página1-style 11">
      <tableStyleElement dxfId="3" type="firstRowStripe"/>
      <tableStyleElement dxfId="2" type="secondRowStripe"/>
    </tableStyle>
    <tableStyle count="2" pivot="0" name="Página1-style 12">
      <tableStyleElement dxfId="3" type="firstRowStripe"/>
      <tableStyleElement dxfId="2" type="secondRowStripe"/>
    </tableStyle>
    <tableStyle count="3" pivot="0" name="Página1-style 13">
      <tableStyleElement dxfId="1" type="headerRow"/>
      <tableStyleElement dxfId="2" type="firstRowStripe"/>
      <tableStyleElement dxfId="3" type="secondRowStripe"/>
    </tableStyle>
    <tableStyle count="3" pivot="0" name="Página1-style 14">
      <tableStyleElement dxfId="1" type="headerRow"/>
      <tableStyleElement dxfId="2" type="firstRowStripe"/>
      <tableStyleElement dxfId="3" type="secondRowStripe"/>
    </tableStyle>
    <tableStyle count="3" pivot="0" name="Página1-style 15">
      <tableStyleElement dxfId="1" type="headerRow"/>
      <tableStyleElement dxfId="2" type="firstRowStripe"/>
      <tableStyleElement dxfId="3" type="secondRowStripe"/>
    </tableStyle>
    <tableStyle count="2" pivot="0" name="Página1-style 16">
      <tableStyleElement dxfId="3" type="firstRowStripe"/>
      <tableStyleElement dxfId="2" type="secondRowStripe"/>
    </tableStyle>
    <tableStyle count="2" pivot="0" name="Página1-style 17">
      <tableStyleElement dxfId="3" type="firstRowStripe"/>
      <tableStyleElement dxfId="2" type="secondRowStripe"/>
    </tableStyle>
    <tableStyle count="2" pivot="0" name="Página1-style 18">
      <tableStyleElement dxfId="3" type="firstRowStripe"/>
      <tableStyleElement dxfId="2" type="secondRowStripe"/>
    </tableStyle>
    <tableStyle count="2" pivot="0" name="Página1-style 19">
      <tableStyleElement dxfId="3" type="firstRowStripe"/>
      <tableStyleElement dxfId="2" type="secondRowStripe"/>
    </tableStyle>
    <tableStyle count="2" pivot="0" name="Página1-style 20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F6" displayName="Table_1" id="1">
  <tableColumns count="5">
    <tableColumn name="Tipo de Ator" id="1"/>
    <tableColumn name="Descrição" id="2"/>
    <tableColumn name="Peso" id="3"/>
    <tableColumn name="N. de Atores" id="4"/>
    <tableColumn name="Resultado" id="5"/>
  </tableColumns>
  <tableStyleInfo name="Página1-style" showColumnStripes="0" showFirstColumn="1" showLastColumn="1" showRowStripes="1"/>
</table>
</file>

<file path=xl/tables/table10.xml><?xml version="1.0" encoding="utf-8"?>
<table xmlns="http://schemas.openxmlformats.org/spreadsheetml/2006/main" headerRowCount="0" ref="D56" displayName="Table_10" id="10">
  <tableColumns count="1">
    <tableColumn name="Column1" id="1"/>
  </tableColumns>
  <tableStyleInfo name="Página1-style 10" showColumnStripes="0" showFirstColumn="1" showLastColumn="1" showRowStripes="1"/>
</table>
</file>

<file path=xl/tables/table11.xml><?xml version="1.0" encoding="utf-8"?>
<table xmlns="http://schemas.openxmlformats.org/spreadsheetml/2006/main" headerRowCount="0" ref="E56" displayName="Table_11" id="11">
  <tableColumns count="1">
    <tableColumn name="Column1" id="1"/>
  </tableColumns>
  <tableStyleInfo name="Página1-style 11" showColumnStripes="0" showFirstColumn="1" showLastColumn="1" showRowStripes="1"/>
</table>
</file>

<file path=xl/tables/table12.xml><?xml version="1.0" encoding="utf-8"?>
<table xmlns="http://schemas.openxmlformats.org/spreadsheetml/2006/main" headerRowCount="0" ref="F56:H56" displayName="Table_12" id="12">
  <tableColumns count="3">
    <tableColumn name="Column1" id="1"/>
    <tableColumn name="Column2" id="2"/>
    <tableColumn name="Column3" id="3"/>
  </tableColumns>
  <tableStyleInfo name="Página1-style 12" showColumnStripes="0" showFirstColumn="1" showLastColumn="1" showRowStripes="1"/>
</table>
</file>

<file path=xl/tables/table13.xml><?xml version="1.0" encoding="utf-8"?>
<table xmlns="http://schemas.openxmlformats.org/spreadsheetml/2006/main" headerRowCount="0" ref="D58" displayName="Table_13" id="13">
  <tableColumns count="1">
    <tableColumn name="Column1" id="1"/>
  </tableColumns>
  <tableStyleInfo name="Página1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E58" displayName="Table_14" id="14">
  <tableColumns count="1">
    <tableColumn name="Column1" id="1"/>
  </tableColumns>
  <tableStyleInfo name="Página1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F58:G58" displayName="Table_15" id="15">
  <tableColumns count="2">
    <tableColumn name="Column1" id="1"/>
    <tableColumn name="Column2" id="2"/>
  </tableColumns>
  <tableStyleInfo name="Página1-style 1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B59" displayName="Table_16" id="16">
  <tableColumns count="1">
    <tableColumn name="Column1" id="1"/>
  </tableColumns>
  <tableStyleInfo name="Página1-style 16" showColumnStripes="0" showFirstColumn="1" showLastColumn="1" showRowStripes="1"/>
</table>
</file>

<file path=xl/tables/table17.xml><?xml version="1.0" encoding="utf-8"?>
<table xmlns="http://schemas.openxmlformats.org/spreadsheetml/2006/main" headerRowCount="0" ref="C59" displayName="Table_17" id="17">
  <tableColumns count="1">
    <tableColumn name="Column1" id="1"/>
  </tableColumns>
  <tableStyleInfo name="Página1-style 17" showColumnStripes="0" showFirstColumn="1" showLastColumn="1" showRowStripes="1"/>
</table>
</file>

<file path=xl/tables/table18.xml><?xml version="1.0" encoding="utf-8"?>
<table xmlns="http://schemas.openxmlformats.org/spreadsheetml/2006/main" headerRowCount="0" ref="D59" displayName="Table_18" id="18">
  <tableColumns count="1">
    <tableColumn name="Column1" id="1"/>
  </tableColumns>
  <tableStyleInfo name="Página1-style 18" showColumnStripes="0" showFirstColumn="1" showLastColumn="1" showRowStripes="1"/>
</table>
</file>

<file path=xl/tables/table19.xml><?xml version="1.0" encoding="utf-8"?>
<table xmlns="http://schemas.openxmlformats.org/spreadsheetml/2006/main" headerRowCount="0" ref="E59" displayName="Table_19" id="19">
  <tableColumns count="1">
    <tableColumn name="Column1" id="1"/>
  </tableColumns>
  <tableStyleInfo name="Página1-style 19" showColumnStripes="0" showFirstColumn="1" showLastColumn="1" showRowStripes="1"/>
</table>
</file>

<file path=xl/tables/table2.xml><?xml version="1.0" encoding="utf-8"?>
<table xmlns="http://schemas.openxmlformats.org/spreadsheetml/2006/main" ref="B9:F12" displayName="Table_2" id="2">
  <tableColumns count="5">
    <tableColumn name="Tipo" id="1"/>
    <tableColumn name="Descrição" id="2"/>
    <tableColumn name="Peso" id="3"/>
    <tableColumn name="N. de Casos de Uso" id="4"/>
    <tableColumn name="Resultado" id="5"/>
  </tableColumns>
  <tableStyleInfo name="Página1-style 2" showColumnStripes="0" showFirstColumn="1" showLastColumn="1" showRowStripes="1"/>
</table>
</file>

<file path=xl/tables/table20.xml><?xml version="1.0" encoding="utf-8"?>
<table xmlns="http://schemas.openxmlformats.org/spreadsheetml/2006/main" headerRowCount="0" ref="F59:G59" displayName="Table_20" id="20">
  <tableColumns count="2">
    <tableColumn name="Column1" id="1"/>
    <tableColumn name="Column2" id="2"/>
  </tableColumns>
  <tableStyleInfo name="Página1-style 20" showColumnStripes="0" showFirstColumn="1" showLastColumn="1" showRowStripes="1"/>
</table>
</file>

<file path=xl/tables/table3.xml><?xml version="1.0" encoding="utf-8"?>
<table xmlns="http://schemas.openxmlformats.org/spreadsheetml/2006/main" ref="B21:F34" displayName="Table_3" id="3">
  <tableColumns count="5">
    <tableColumn name="Fator" id="1"/>
    <tableColumn name="Requisito" id="2"/>
    <tableColumn name="Peso" id="3"/>
    <tableColumn name="Influência" id="4"/>
    <tableColumn name="Resultado" id="5"/>
  </tableColumns>
  <tableStyleInfo name="Página1-style 3" showColumnStripes="0" showFirstColumn="1" showLastColumn="1" showRowStripes="1"/>
</table>
</file>

<file path=xl/tables/table4.xml><?xml version="1.0" encoding="utf-8"?>
<table xmlns="http://schemas.openxmlformats.org/spreadsheetml/2006/main" ref="B39:F44" displayName="Table_4" id="4">
  <tableColumns count="5">
    <tableColumn name="Fator" id="1"/>
    <tableColumn name="Requisito" id="2"/>
    <tableColumn name="Peso" id="3"/>
    <tableColumn name="Influência" id="4"/>
    <tableColumn name="Resultado" id="5"/>
  </tableColumns>
  <tableStyleInfo name="Página1-style 4" showColumnStripes="0" showFirstColumn="1" showLastColumn="1" showRowStripes="1"/>
</table>
</file>

<file path=xl/tables/table5.xml><?xml version="1.0" encoding="utf-8"?>
<table xmlns="http://schemas.openxmlformats.org/spreadsheetml/2006/main" headerRowCount="0" ref="D55" displayName="Table_5" id="5">
  <tableColumns count="1">
    <tableColumn name="Column1" id="1"/>
  </tableColumns>
  <tableStyleInfo name="Página1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E55" displayName="Table_6" id="6">
  <tableColumns count="1">
    <tableColumn name="Column1" id="1"/>
  </tableColumns>
  <tableStyleInfo name="Página1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F55:H55" displayName="Table_7" id="7">
  <tableColumns count="3">
    <tableColumn name="Column1" id="1"/>
    <tableColumn name="Column2" id="2"/>
    <tableColumn name="Column3" id="3"/>
  </tableColumns>
  <tableStyleInfo name="Página1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B56" displayName="Table_8" id="8">
  <tableColumns count="1">
    <tableColumn name="Column1" id="1"/>
  </tableColumns>
  <tableStyleInfo name="Página1-style 8" showColumnStripes="0" showFirstColumn="1" showLastColumn="1" showRowStripes="1"/>
</table>
</file>

<file path=xl/tables/table9.xml><?xml version="1.0" encoding="utf-8"?>
<table xmlns="http://schemas.openxmlformats.org/spreadsheetml/2006/main" headerRowCount="0" ref="C56" displayName="Table_9" id="9">
  <tableColumns count="1">
    <tableColumn name="Column1" id="1"/>
  </tableColumns>
  <tableStyleInfo name="Página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9.xml"/><Relationship Id="rId31" Type="http://schemas.openxmlformats.org/officeDocument/2006/relationships/table" Target="../tables/table10.xml"/><Relationship Id="rId30" Type="http://schemas.openxmlformats.org/officeDocument/2006/relationships/table" Target="../tables/table9.xml"/><Relationship Id="rId41" Type="http://schemas.openxmlformats.org/officeDocument/2006/relationships/table" Target="../tables/table20.xml"/><Relationship Id="rId22" Type="http://schemas.openxmlformats.org/officeDocument/2006/relationships/table" Target="../tables/table1.xml"/><Relationship Id="rId33" Type="http://schemas.openxmlformats.org/officeDocument/2006/relationships/table" Target="../tables/table12.xml"/><Relationship Id="rId32" Type="http://schemas.openxmlformats.org/officeDocument/2006/relationships/table" Target="../tables/table11.xml"/><Relationship Id="rId24" Type="http://schemas.openxmlformats.org/officeDocument/2006/relationships/table" Target="../tables/table3.xml"/><Relationship Id="rId35" Type="http://schemas.openxmlformats.org/officeDocument/2006/relationships/table" Target="../tables/table14.xml"/><Relationship Id="rId23" Type="http://schemas.openxmlformats.org/officeDocument/2006/relationships/table" Target="../tables/table2.xml"/><Relationship Id="rId34" Type="http://schemas.openxmlformats.org/officeDocument/2006/relationships/table" Target="../tables/table13.xml"/><Relationship Id="rId1" Type="http://schemas.openxmlformats.org/officeDocument/2006/relationships/drawing" Target="../drawings/drawing1.xml"/><Relationship Id="rId26" Type="http://schemas.openxmlformats.org/officeDocument/2006/relationships/table" Target="../tables/table5.xml"/><Relationship Id="rId37" Type="http://schemas.openxmlformats.org/officeDocument/2006/relationships/table" Target="../tables/table16.xml"/><Relationship Id="rId25" Type="http://schemas.openxmlformats.org/officeDocument/2006/relationships/table" Target="../tables/table4.xml"/><Relationship Id="rId36" Type="http://schemas.openxmlformats.org/officeDocument/2006/relationships/table" Target="../tables/table15.xml"/><Relationship Id="rId28" Type="http://schemas.openxmlformats.org/officeDocument/2006/relationships/table" Target="../tables/table7.xml"/><Relationship Id="rId39" Type="http://schemas.openxmlformats.org/officeDocument/2006/relationships/table" Target="../tables/table18.xml"/><Relationship Id="rId27" Type="http://schemas.openxmlformats.org/officeDocument/2006/relationships/table" Target="../tables/table6.xml"/><Relationship Id="rId38" Type="http://schemas.openxmlformats.org/officeDocument/2006/relationships/table" Target="../tables/table17.xml"/><Relationship Id="rId2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8.57"/>
    <col customWidth="1" min="3" max="3" width="65.14"/>
    <col customWidth="1" min="4" max="4" width="10.71"/>
    <col customWidth="1" min="5" max="5" width="19.43"/>
    <col customWidth="1" min="6" max="6" width="21.14"/>
    <col customWidth="1" min="7" max="8" width="25.14"/>
  </cols>
  <sheetData>
    <row r="1" ht="93.75" customHeight="1">
      <c r="A1" s="1" t="s">
        <v>0</v>
      </c>
    </row>
    <row r="2" ht="93.75" customHeight="1">
      <c r="A2" s="2" t="s">
        <v>1</v>
      </c>
      <c r="H2" s="2"/>
    </row>
    <row r="3" ht="93.75" customHeight="1">
      <c r="A3" s="3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ht="93.75" customHeight="1">
      <c r="A4" s="5"/>
      <c r="B4" s="6" t="s">
        <v>7</v>
      </c>
      <c r="C4" s="7" t="s">
        <v>8</v>
      </c>
      <c r="D4" s="8">
        <v>1.0</v>
      </c>
      <c r="E4" s="9">
        <v>1.0</v>
      </c>
      <c r="F4" s="6">
        <f t="shared" ref="F4:F6" si="1">D4*E4</f>
        <v>1</v>
      </c>
    </row>
    <row r="5" ht="93.75" customHeight="1">
      <c r="A5" s="5"/>
      <c r="B5" s="6" t="s">
        <v>9</v>
      </c>
      <c r="C5" s="10" t="s">
        <v>10</v>
      </c>
      <c r="D5" s="6">
        <v>2.0</v>
      </c>
      <c r="E5" s="11">
        <v>1.0</v>
      </c>
      <c r="F5" s="6">
        <f t="shared" si="1"/>
        <v>2</v>
      </c>
      <c r="G5" s="12"/>
    </row>
    <row r="6" ht="93.75" customHeight="1">
      <c r="A6" s="5"/>
      <c r="B6" s="6" t="s">
        <v>11</v>
      </c>
      <c r="C6" s="8" t="s">
        <v>12</v>
      </c>
      <c r="D6" s="6">
        <v>3.0</v>
      </c>
      <c r="E6" s="13">
        <v>1.0</v>
      </c>
      <c r="F6" s="6">
        <f t="shared" si="1"/>
        <v>3</v>
      </c>
      <c r="G6" s="14"/>
    </row>
    <row r="7" ht="93.75" customHeight="1">
      <c r="C7" s="14"/>
      <c r="D7" s="15"/>
      <c r="E7" s="16" t="s">
        <v>13</v>
      </c>
      <c r="F7" s="17">
        <f>SUM(F4:F6)</f>
        <v>6</v>
      </c>
      <c r="G7" s="14"/>
    </row>
    <row r="8" ht="93.75" customHeight="1">
      <c r="A8" s="18" t="s">
        <v>14</v>
      </c>
      <c r="F8" s="19"/>
    </row>
    <row r="9" ht="93.75" customHeight="1">
      <c r="A9" s="3"/>
      <c r="B9" s="4" t="s">
        <v>15</v>
      </c>
      <c r="C9" s="4" t="s">
        <v>3</v>
      </c>
      <c r="D9" s="4" t="s">
        <v>4</v>
      </c>
      <c r="E9" s="20" t="s">
        <v>16</v>
      </c>
      <c r="F9" s="4" t="s">
        <v>6</v>
      </c>
    </row>
    <row r="10" ht="93.75" customHeight="1">
      <c r="A10" s="5"/>
      <c r="B10" s="6" t="s">
        <v>17</v>
      </c>
      <c r="C10" s="7" t="s">
        <v>18</v>
      </c>
      <c r="D10" s="8">
        <v>3.0</v>
      </c>
      <c r="E10" s="9">
        <v>3.0</v>
      </c>
      <c r="F10" s="6">
        <f t="shared" ref="F10:F12" si="2">D10*E10</f>
        <v>9</v>
      </c>
    </row>
    <row r="11" ht="93.75" customHeight="1">
      <c r="A11" s="5"/>
      <c r="B11" s="6" t="s">
        <v>19</v>
      </c>
      <c r="C11" s="10" t="s">
        <v>20</v>
      </c>
      <c r="D11" s="8">
        <v>5.0</v>
      </c>
      <c r="E11" s="9">
        <v>4.0</v>
      </c>
      <c r="F11" s="6">
        <f t="shared" si="2"/>
        <v>20</v>
      </c>
      <c r="G11" s="12"/>
    </row>
    <row r="12" ht="93.75" customHeight="1">
      <c r="A12" s="5"/>
      <c r="B12" s="6" t="s">
        <v>21</v>
      </c>
      <c r="C12" s="21" t="s">
        <v>22</v>
      </c>
      <c r="D12" s="8">
        <v>7.0</v>
      </c>
      <c r="E12" s="9">
        <v>4.0</v>
      </c>
      <c r="F12" s="6">
        <f t="shared" si="2"/>
        <v>28</v>
      </c>
      <c r="G12" s="14"/>
    </row>
    <row r="13" ht="93.75" customHeight="1">
      <c r="C13" s="14"/>
      <c r="D13" s="15"/>
      <c r="E13" s="16" t="s">
        <v>23</v>
      </c>
      <c r="F13" s="17">
        <f>SUM(F10:F12)</f>
        <v>57</v>
      </c>
      <c r="G13" s="14"/>
    </row>
    <row r="14" ht="93.75" customHeight="1">
      <c r="A14" s="22" t="s">
        <v>24</v>
      </c>
    </row>
    <row r="15" ht="93.75" customHeight="1">
      <c r="B15" s="23" t="s">
        <v>25</v>
      </c>
    </row>
    <row r="16" ht="93.75" customHeight="1">
      <c r="B16" s="24" t="s">
        <v>26</v>
      </c>
      <c r="C16" s="25">
        <f>F7+F13</f>
        <v>63</v>
      </c>
    </row>
    <row r="17" ht="93.75" customHeight="1">
      <c r="A17" s="26" t="s">
        <v>27</v>
      </c>
      <c r="B17" s="27"/>
      <c r="C17" s="27"/>
      <c r="D17" s="27"/>
      <c r="E17" s="27"/>
    </row>
    <row r="18" ht="93.75" customHeight="1">
      <c r="B18" s="28" t="s">
        <v>28</v>
      </c>
    </row>
    <row r="19" ht="93.75" customHeight="1">
      <c r="B19" s="29" t="s">
        <v>29</v>
      </c>
    </row>
    <row r="20" ht="63.75" customHeight="1">
      <c r="B20" s="29" t="s">
        <v>30</v>
      </c>
    </row>
    <row r="21" ht="93.75" customHeight="1">
      <c r="A21" s="3"/>
      <c r="B21" s="4" t="s">
        <v>31</v>
      </c>
      <c r="C21" s="4" t="s">
        <v>32</v>
      </c>
      <c r="D21" s="4" t="s">
        <v>4</v>
      </c>
      <c r="E21" s="4" t="s">
        <v>33</v>
      </c>
      <c r="F21" s="4" t="s">
        <v>6</v>
      </c>
    </row>
    <row r="22" ht="93.75" customHeight="1">
      <c r="A22" s="5"/>
      <c r="B22" s="4" t="s">
        <v>34</v>
      </c>
      <c r="C22" s="30" t="s">
        <v>35</v>
      </c>
      <c r="D22" s="8">
        <v>0.5</v>
      </c>
      <c r="E22" s="9">
        <v>2.0</v>
      </c>
      <c r="F22" s="6">
        <f t="shared" ref="F22:F34" si="3">D22*E22</f>
        <v>1</v>
      </c>
    </row>
    <row r="23" ht="93.75" customHeight="1">
      <c r="A23" s="5"/>
      <c r="B23" s="4" t="s">
        <v>36</v>
      </c>
      <c r="C23" s="30" t="s">
        <v>37</v>
      </c>
      <c r="D23" s="8">
        <v>1.0</v>
      </c>
      <c r="E23" s="31">
        <v>3.0</v>
      </c>
      <c r="F23" s="6">
        <f t="shared" si="3"/>
        <v>3</v>
      </c>
    </row>
    <row r="24" ht="93.75" customHeight="1">
      <c r="A24" s="5"/>
      <c r="B24" s="4" t="s">
        <v>38</v>
      </c>
      <c r="C24" s="30" t="s">
        <v>39</v>
      </c>
      <c r="D24" s="8">
        <v>1.0</v>
      </c>
      <c r="E24" s="13">
        <v>5.0</v>
      </c>
      <c r="F24" s="6">
        <f t="shared" si="3"/>
        <v>5</v>
      </c>
    </row>
    <row r="25" ht="93.75" customHeight="1">
      <c r="A25" s="5"/>
      <c r="B25" s="4" t="s">
        <v>40</v>
      </c>
      <c r="C25" s="30" t="s">
        <v>41</v>
      </c>
      <c r="D25" s="32">
        <v>45047.0</v>
      </c>
      <c r="E25" s="9">
        <v>5.0</v>
      </c>
      <c r="F25" s="33">
        <f t="shared" si="3"/>
        <v>225235</v>
      </c>
    </row>
    <row r="26" ht="93.75" customHeight="1">
      <c r="A26" s="5"/>
      <c r="B26" s="4" t="s">
        <v>42</v>
      </c>
      <c r="C26" s="30" t="s">
        <v>43</v>
      </c>
      <c r="D26" s="6">
        <v>1.0</v>
      </c>
      <c r="E26" s="31">
        <v>1.0</v>
      </c>
      <c r="F26" s="6">
        <f t="shared" si="3"/>
        <v>1</v>
      </c>
    </row>
    <row r="27" ht="93.75" customHeight="1">
      <c r="A27" s="5"/>
      <c r="B27" s="4" t="s">
        <v>44</v>
      </c>
      <c r="C27" s="30" t="s">
        <v>45</v>
      </c>
      <c r="D27" s="32">
        <v>44986.0</v>
      </c>
      <c r="E27" s="13">
        <v>1.0</v>
      </c>
      <c r="F27" s="33">
        <f t="shared" si="3"/>
        <v>44986</v>
      </c>
    </row>
    <row r="28" ht="93.75" customHeight="1">
      <c r="A28" s="5"/>
      <c r="B28" s="4" t="s">
        <v>46</v>
      </c>
      <c r="C28" s="30" t="s">
        <v>47</v>
      </c>
      <c r="D28" s="8">
        <v>1.0</v>
      </c>
      <c r="E28" s="9">
        <v>1.0</v>
      </c>
      <c r="F28" s="6">
        <f t="shared" si="3"/>
        <v>1</v>
      </c>
    </row>
    <row r="29" ht="93.75" customHeight="1">
      <c r="A29" s="5"/>
      <c r="B29" s="4" t="s">
        <v>48</v>
      </c>
      <c r="C29" s="30" t="s">
        <v>49</v>
      </c>
      <c r="D29" s="32">
        <v>45047.0</v>
      </c>
      <c r="E29" s="31">
        <v>1.0</v>
      </c>
      <c r="F29" s="33">
        <f t="shared" si="3"/>
        <v>45047</v>
      </c>
    </row>
    <row r="30" ht="93.75" customHeight="1">
      <c r="A30" s="5"/>
      <c r="B30" s="4" t="s">
        <v>50</v>
      </c>
      <c r="C30" s="30" t="s">
        <v>51</v>
      </c>
      <c r="D30" s="6">
        <v>1.0</v>
      </c>
      <c r="E30" s="13">
        <v>1.0</v>
      </c>
      <c r="F30" s="6">
        <f t="shared" si="3"/>
        <v>1</v>
      </c>
    </row>
    <row r="31" ht="93.75" customHeight="1">
      <c r="A31" s="5"/>
      <c r="B31" s="4" t="s">
        <v>52</v>
      </c>
      <c r="C31" s="30" t="s">
        <v>53</v>
      </c>
      <c r="D31" s="8">
        <v>1.0</v>
      </c>
      <c r="E31" s="9">
        <v>2.0</v>
      </c>
      <c r="F31" s="6">
        <f t="shared" si="3"/>
        <v>2</v>
      </c>
    </row>
    <row r="32" ht="93.75" customHeight="1">
      <c r="A32" s="5"/>
      <c r="B32" s="4" t="s">
        <v>54</v>
      </c>
      <c r="C32" s="30" t="s">
        <v>55</v>
      </c>
      <c r="D32" s="32">
        <v>44958.0</v>
      </c>
      <c r="E32" s="31">
        <v>5.0</v>
      </c>
      <c r="F32" s="33">
        <f t="shared" si="3"/>
        <v>224790</v>
      </c>
    </row>
    <row r="33" ht="93.75" customHeight="1">
      <c r="A33" s="5"/>
      <c r="B33" s="4" t="s">
        <v>56</v>
      </c>
      <c r="C33" s="30" t="s">
        <v>57</v>
      </c>
      <c r="D33" s="6">
        <v>1.0</v>
      </c>
      <c r="E33" s="13">
        <v>3.0</v>
      </c>
      <c r="F33" s="6">
        <f t="shared" si="3"/>
        <v>3</v>
      </c>
    </row>
    <row r="34" ht="93.75" customHeight="1">
      <c r="A34" s="5"/>
      <c r="B34" s="4" t="s">
        <v>58</v>
      </c>
      <c r="C34" s="30" t="s">
        <v>59</v>
      </c>
      <c r="D34" s="6">
        <v>1.0</v>
      </c>
      <c r="E34" s="31">
        <v>1.0</v>
      </c>
      <c r="F34" s="6">
        <f t="shared" si="3"/>
        <v>1</v>
      </c>
    </row>
    <row r="35" ht="93.75" customHeight="1">
      <c r="C35" s="14"/>
      <c r="D35" s="15"/>
      <c r="E35" s="16" t="s">
        <v>23</v>
      </c>
      <c r="F35" s="34" t="s">
        <v>60</v>
      </c>
      <c r="G35" s="14"/>
    </row>
    <row r="36" ht="93.75" customHeight="1">
      <c r="A36" s="35" t="s">
        <v>61</v>
      </c>
    </row>
    <row r="37" ht="93.75" customHeight="1">
      <c r="B37" s="24" t="s">
        <v>62</v>
      </c>
      <c r="C37" s="36" t="s">
        <v>60</v>
      </c>
    </row>
    <row r="38" ht="93.75" customHeight="1"/>
    <row r="39" ht="93.75" customHeight="1">
      <c r="B39" s="4" t="s">
        <v>31</v>
      </c>
      <c r="C39" s="4" t="s">
        <v>32</v>
      </c>
      <c r="D39" s="4" t="s">
        <v>4</v>
      </c>
      <c r="E39" s="4" t="s">
        <v>33</v>
      </c>
      <c r="F39" s="4" t="s">
        <v>6</v>
      </c>
    </row>
    <row r="40" ht="93.75" customHeight="1">
      <c r="B40" s="37" t="s">
        <v>63</v>
      </c>
      <c r="C40" s="38" t="s">
        <v>64</v>
      </c>
      <c r="D40" s="32">
        <v>45047.0</v>
      </c>
      <c r="E40" s="31">
        <v>4.0</v>
      </c>
      <c r="F40" s="33">
        <f t="shared" ref="F40:F44" si="4">D40*E40</f>
        <v>180188</v>
      </c>
    </row>
    <row r="41" ht="93.75" customHeight="1">
      <c r="B41" s="37" t="s">
        <v>65</v>
      </c>
      <c r="C41" s="38" t="s">
        <v>66</v>
      </c>
      <c r="D41" s="32">
        <v>45047.0</v>
      </c>
      <c r="E41" s="31">
        <v>3.0</v>
      </c>
      <c r="F41" s="33">
        <f t="shared" si="4"/>
        <v>135141</v>
      </c>
    </row>
    <row r="42" ht="93.75" customHeight="1">
      <c r="B42" s="37" t="s">
        <v>67</v>
      </c>
      <c r="C42" s="39" t="s">
        <v>68</v>
      </c>
      <c r="D42" s="32">
        <v>44986.0</v>
      </c>
      <c r="E42" s="31">
        <v>5.0</v>
      </c>
      <c r="F42" s="33">
        <f t="shared" si="4"/>
        <v>224930</v>
      </c>
    </row>
    <row r="43" ht="93.75" customHeight="1">
      <c r="B43" s="37" t="s">
        <v>69</v>
      </c>
      <c r="C43" s="38" t="s">
        <v>70</v>
      </c>
      <c r="D43" s="8">
        <v>1.0</v>
      </c>
      <c r="E43" s="31">
        <v>5.0</v>
      </c>
      <c r="F43" s="6">
        <f t="shared" si="4"/>
        <v>5</v>
      </c>
    </row>
    <row r="44" ht="93.75" customHeight="1">
      <c r="B44" s="37" t="s">
        <v>71</v>
      </c>
      <c r="C44" s="39" t="s">
        <v>72</v>
      </c>
      <c r="D44" s="8">
        <v>2.0</v>
      </c>
      <c r="E44" s="31">
        <v>4.0</v>
      </c>
      <c r="F44" s="6">
        <f t="shared" si="4"/>
        <v>8</v>
      </c>
    </row>
    <row r="45" ht="93.75" customHeight="1">
      <c r="C45" s="14"/>
      <c r="D45" s="15"/>
      <c r="E45" s="16" t="s">
        <v>23</v>
      </c>
      <c r="F45" s="34">
        <v>47.73</v>
      </c>
    </row>
    <row r="46" ht="93.75" customHeight="1">
      <c r="A46" s="2" t="s">
        <v>73</v>
      </c>
    </row>
    <row r="47" ht="93.75" customHeight="1">
      <c r="B47" s="23" t="s">
        <v>74</v>
      </c>
    </row>
    <row r="48" ht="93.75" customHeight="1">
      <c r="B48" s="24" t="s">
        <v>75</v>
      </c>
      <c r="C48" s="36" t="s">
        <v>76</v>
      </c>
    </row>
    <row r="49" ht="93.75" customHeight="1">
      <c r="A49" s="22" t="s">
        <v>77</v>
      </c>
    </row>
    <row r="50" ht="93.75" customHeight="1">
      <c r="B50" s="23" t="s">
        <v>78</v>
      </c>
    </row>
    <row r="51" ht="93.75" customHeight="1">
      <c r="B51" s="24" t="s">
        <v>79</v>
      </c>
      <c r="C51" s="36">
        <v>751.968</v>
      </c>
    </row>
    <row r="52" ht="93.75" customHeight="1">
      <c r="C52" s="40" t="s">
        <v>80</v>
      </c>
    </row>
    <row r="53" ht="93.75" customHeight="1">
      <c r="A53" s="22" t="s">
        <v>81</v>
      </c>
    </row>
    <row r="54" ht="93.75" customHeight="1">
      <c r="B54" s="41" t="s">
        <v>82</v>
      </c>
      <c r="C54" s="42"/>
      <c r="D54" s="43"/>
    </row>
    <row r="55" ht="93.75" customHeight="1">
      <c r="B55" s="44" t="s">
        <v>83</v>
      </c>
      <c r="C55" s="43"/>
      <c r="D55" s="45" t="s">
        <v>84</v>
      </c>
      <c r="E55" s="37" t="s">
        <v>85</v>
      </c>
      <c r="F55" s="37" t="s">
        <v>86</v>
      </c>
      <c r="G55" s="37" t="s">
        <v>87</v>
      </c>
      <c r="H55" s="37" t="s">
        <v>88</v>
      </c>
    </row>
    <row r="56" ht="93.75" customHeight="1">
      <c r="B56" s="46" t="s">
        <v>89</v>
      </c>
      <c r="C56" s="47">
        <f>C51</f>
        <v>751.968</v>
      </c>
      <c r="D56" s="48" t="s">
        <v>90</v>
      </c>
      <c r="E56" s="49">
        <v>20.0</v>
      </c>
      <c r="F56" s="50">
        <v>400.0</v>
      </c>
      <c r="G56" s="51">
        <f>F56/8</f>
        <v>50</v>
      </c>
      <c r="H56" s="51">
        <f>G56/30</f>
        <v>1.666666667</v>
      </c>
    </row>
    <row r="57" ht="93.75" customHeight="1">
      <c r="A57" s="22" t="s">
        <v>91</v>
      </c>
    </row>
    <row r="58" ht="93.75" customHeight="1">
      <c r="B58" s="44" t="s">
        <v>86</v>
      </c>
      <c r="C58" s="43"/>
      <c r="D58" s="45" t="s">
        <v>84</v>
      </c>
      <c r="E58" s="37" t="s">
        <v>92</v>
      </c>
      <c r="F58" s="37" t="s">
        <v>93</v>
      </c>
      <c r="G58" s="37" t="s">
        <v>94</v>
      </c>
    </row>
    <row r="59" ht="93.75" customHeight="1">
      <c r="B59" s="46" t="s">
        <v>95</v>
      </c>
      <c r="C59" s="52">
        <v>645.0</v>
      </c>
      <c r="D59" s="48" t="s">
        <v>90</v>
      </c>
      <c r="E59" s="53">
        <v>230.0</v>
      </c>
      <c r="F59" s="51">
        <f>C59*E59</f>
        <v>148350</v>
      </c>
      <c r="G59" s="50">
        <v>50000.0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18">
    <mergeCell ref="A1:G1"/>
    <mergeCell ref="A2:G2"/>
    <mergeCell ref="A8:F8"/>
    <mergeCell ref="A14:G14"/>
    <mergeCell ref="B15:C15"/>
    <mergeCell ref="A17:E17"/>
    <mergeCell ref="B18:E18"/>
    <mergeCell ref="B54:D54"/>
    <mergeCell ref="B55:C55"/>
    <mergeCell ref="A57:G57"/>
    <mergeCell ref="B58:C58"/>
    <mergeCell ref="B19:E19"/>
    <mergeCell ref="B20:E20"/>
    <mergeCell ref="A46:G46"/>
    <mergeCell ref="B47:C47"/>
    <mergeCell ref="A49:G49"/>
    <mergeCell ref="B50:C50"/>
    <mergeCell ref="A53:G53"/>
  </mergeCells>
  <printOptions/>
  <pageMargins bottom="0.787401575" footer="0.0" header="0.0" left="0.511811024" right="0.511811024" top="0.787401575"/>
  <pageSetup orientation="landscape"/>
  <drawing r:id="rId1"/>
  <tableParts count="20"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