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f9146af154d13b/00. DGIST/2학기/일반화학실험/"/>
    </mc:Choice>
  </mc:AlternateContent>
  <xr:revisionPtr revIDLastSave="53" documentId="8_{1E3579ED-761A-44DE-B9B2-A09D6DC772E4}" xr6:coauthVersionLast="47" xr6:coauthVersionMax="47" xr10:uidLastSave="{5F57CDEF-4555-4591-9A98-29E611C02783}"/>
  <bookViews>
    <workbookView xWindow="-105" yWindow="0" windowWidth="19410" windowHeight="20985" xr2:uid="{00463456-A9A5-41AE-9C06-B0BFB26552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P8" i="1"/>
  <c r="P7" i="1"/>
  <c r="P5" i="1"/>
  <c r="D4" i="1"/>
  <c r="D3" i="1"/>
  <c r="D2" i="1"/>
  <c r="P4" i="1"/>
  <c r="P3" i="1"/>
  <c r="P2" i="1"/>
  <c r="D9" i="1"/>
  <c r="J9" i="1" s="1"/>
  <c r="L9" i="1" s="1"/>
  <c r="D8" i="1"/>
  <c r="J8" i="1" s="1"/>
  <c r="L8" i="1" s="1"/>
  <c r="D7" i="1"/>
  <c r="J7" i="1" s="1"/>
  <c r="L7" i="1" s="1"/>
  <c r="D5" i="1"/>
  <c r="F5" i="1" s="1"/>
  <c r="F9" i="1" l="1"/>
  <c r="F8" i="1"/>
  <c r="F7" i="1"/>
  <c r="J5" i="1"/>
  <c r="L5" i="1" s="1"/>
  <c r="J3" i="1"/>
  <c r="L3" i="1" s="1"/>
  <c r="F3" i="1"/>
  <c r="J2" i="1"/>
  <c r="L2" i="1" s="1"/>
  <c r="F2" i="1"/>
  <c r="J4" i="1"/>
  <c r="L4" i="1" s="1"/>
  <c r="F4" i="1"/>
</calcChain>
</file>

<file path=xl/sharedStrings.xml><?xml version="1.0" encoding="utf-8"?>
<sst xmlns="http://schemas.openxmlformats.org/spreadsheetml/2006/main" count="28" uniqueCount="24">
  <si>
    <t>Fe</t>
    <phoneticPr fontId="1" type="noConversion"/>
  </si>
  <si>
    <t>Cu</t>
    <phoneticPr fontId="1" type="noConversion"/>
  </si>
  <si>
    <t>Al</t>
    <phoneticPr fontId="1" type="noConversion"/>
  </si>
  <si>
    <t>Pb</t>
    <phoneticPr fontId="1" type="noConversion"/>
  </si>
  <si>
    <t>NaCl</t>
    <phoneticPr fontId="1" type="noConversion"/>
  </si>
  <si>
    <t>KCl</t>
    <phoneticPr fontId="1" type="noConversion"/>
  </si>
  <si>
    <t>KBr</t>
    <phoneticPr fontId="1" type="noConversion"/>
  </si>
  <si>
    <t>w(g)</t>
    <phoneticPr fontId="1" type="noConversion"/>
  </si>
  <si>
    <t>V(cm^3)</t>
    <phoneticPr fontId="1" type="noConversion"/>
  </si>
  <si>
    <t>d(g/cm^3)</t>
    <phoneticPr fontId="1" type="noConversion"/>
  </si>
  <si>
    <t>d(이론)</t>
    <phoneticPr fontId="1" type="noConversion"/>
  </si>
  <si>
    <t>r(nm)</t>
    <phoneticPr fontId="1" type="noConversion"/>
  </si>
  <si>
    <t>r(이론)</t>
    <phoneticPr fontId="1" type="noConversion"/>
  </si>
  <si>
    <t>r(기준)</t>
    <phoneticPr fontId="1" type="noConversion"/>
  </si>
  <si>
    <t>d(오차)</t>
    <phoneticPr fontId="1" type="noConversion"/>
  </si>
  <si>
    <t>r(오차)</t>
    <phoneticPr fontId="1" type="noConversion"/>
  </si>
  <si>
    <t>구조</t>
    <phoneticPr fontId="1" type="noConversion"/>
  </si>
  <si>
    <t>BCC</t>
    <phoneticPr fontId="1" type="noConversion"/>
  </si>
  <si>
    <t>몰질량</t>
    <phoneticPr fontId="1" type="noConversion"/>
  </si>
  <si>
    <t>FCC</t>
    <phoneticPr fontId="1" type="noConversion"/>
  </si>
  <si>
    <t>RS</t>
    <phoneticPr fontId="1" type="noConversion"/>
  </si>
  <si>
    <t>D</t>
    <phoneticPr fontId="1" type="noConversion"/>
  </si>
  <si>
    <t>h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</si>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</sst>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18AB-E281-4BB0-AEDA-930C3964FE05}">
  <dimension ref="A1:P9"/>
  <sheetViews>
    <sheetView tabSelected="1" workbookViewId="0">
      <selection activeCell="O9" sqref="O9"/>
    </sheetView>
  </sheetViews>
  <sheetFormatPr defaultRowHeight="16.5" x14ac:dyDescent="0.3"/>
  <cols>
    <col min="2" max="2" width="9.625" bestFit="1" customWidth="1"/>
  </cols>
  <sheetData>
    <row r="1" spans="1:16" x14ac:dyDescent="0.3">
      <c r="B1" t="s">
        <v>7</v>
      </c>
      <c r="C1" t="s">
        <v>8</v>
      </c>
      <c r="D1" t="s">
        <v>9</v>
      </c>
      <c r="E1" t="s">
        <v>10</v>
      </c>
      <c r="F1" t="s">
        <v>14</v>
      </c>
      <c r="G1" t="s">
        <v>16</v>
      </c>
      <c r="H1" t="s">
        <v>18</v>
      </c>
      <c r="I1" t="s">
        <v>13</v>
      </c>
      <c r="J1" t="s">
        <v>11</v>
      </c>
      <c r="K1" t="s">
        <v>12</v>
      </c>
      <c r="L1" t="s">
        <v>15</v>
      </c>
      <c r="N1" t="s">
        <v>21</v>
      </c>
      <c r="O1" t="s">
        <v>22</v>
      </c>
      <c r="P1" t="s">
        <v>23</v>
      </c>
    </row>
    <row r="2" spans="1:16" x14ac:dyDescent="0.3">
      <c r="A2" t="s">
        <v>0</v>
      </c>
      <c r="B2">
        <v>48.9</v>
      </c>
      <c r="C2" s="1">
        <v>6.2610000000000001</v>
      </c>
      <c r="D2">
        <f>B2/C2</f>
        <v>7.8102539530426442</v>
      </c>
      <c r="E2">
        <v>7.8739999999999997</v>
      </c>
      <c r="F2">
        <f>ABS(D2-E2)/E2*100</f>
        <v>0.80957641551124493</v>
      </c>
      <c r="G2" t="s">
        <v>17</v>
      </c>
      <c r="H2">
        <v>55.844999999999999</v>
      </c>
      <c r="J2">
        <f>10^7/(4/SQRT(3)) * POWER(2*H2/(6.02*10^23*D2),1/3)</f>
        <v>0.12447577840810918</v>
      </c>
      <c r="K2">
        <v>0.126</v>
      </c>
      <c r="L2">
        <f>ABS(J2-K2)/K2*100</f>
        <v>1.2096996761038254</v>
      </c>
      <c r="N2">
        <v>19.989999999999998</v>
      </c>
      <c r="O2">
        <v>19.95</v>
      </c>
      <c r="P2">
        <f>PI()*(N2/2)^2*O2/1000</f>
        <v>6.2612114334370608</v>
      </c>
    </row>
    <row r="3" spans="1:16" x14ac:dyDescent="0.3">
      <c r="A3" t="s">
        <v>1</v>
      </c>
      <c r="B3">
        <v>54.74</v>
      </c>
      <c r="C3" s="1">
        <v>6.2069999999999999</v>
      </c>
      <c r="D3">
        <f>B3/C3</f>
        <v>8.8190752376349284</v>
      </c>
      <c r="E3">
        <v>8.9600000000000009</v>
      </c>
      <c r="F3">
        <f>ABS(D3-E3)/E3*100</f>
        <v>1.5728210085387551</v>
      </c>
      <c r="G3" t="s">
        <v>19</v>
      </c>
      <c r="H3">
        <v>155.57</v>
      </c>
      <c r="J3">
        <f>10^7/(4/SQRT(2)) * POWER(2*H3/(6.02*10^23*D3),1/3)</f>
        <v>0.13733053416755336</v>
      </c>
      <c r="K3">
        <v>0.13500000000000001</v>
      </c>
      <c r="L3">
        <f>ABS(J3-K3)/K3*100</f>
        <v>1.7263216055950781</v>
      </c>
      <c r="N3">
        <v>20.079999999999998</v>
      </c>
      <c r="O3">
        <v>19.600000000000001</v>
      </c>
      <c r="P3">
        <f>PI()*(N3/2)^2*O3/1000</f>
        <v>6.2068802941898982</v>
      </c>
    </row>
    <row r="4" spans="1:16" x14ac:dyDescent="0.3">
      <c r="A4" t="s">
        <v>2</v>
      </c>
      <c r="B4">
        <v>16.53</v>
      </c>
      <c r="C4" s="1">
        <v>6.1849999999999996</v>
      </c>
      <c r="D4">
        <f>B4/C4</f>
        <v>2.6725949878738886</v>
      </c>
      <c r="E4">
        <v>2.7</v>
      </c>
      <c r="F4">
        <f>ABS(D4-E4)/E4*100</f>
        <v>1.0150004491152433</v>
      </c>
      <c r="G4" t="s">
        <v>19</v>
      </c>
      <c r="H4">
        <v>26.981999999999999</v>
      </c>
      <c r="J4">
        <f>10^7/(4/SQRT(2)) * POWER(2*H4/(6.02*10^23*D4),1/3)</f>
        <v>0.11401968514924096</v>
      </c>
      <c r="K4">
        <v>0.125</v>
      </c>
      <c r="L4">
        <f>ABS(J4-K4)/K4*100</f>
        <v>8.7842518806072292</v>
      </c>
      <c r="N4">
        <v>20.04</v>
      </c>
      <c r="O4">
        <v>19.61</v>
      </c>
      <c r="P4">
        <f>PI()*(N4/2)^2*O4/1000</f>
        <v>6.1853304891171161</v>
      </c>
    </row>
    <row r="5" spans="1:16" x14ac:dyDescent="0.3">
      <c r="A5" t="s">
        <v>3</v>
      </c>
      <c r="B5">
        <v>26.76</v>
      </c>
      <c r="C5">
        <v>3.278</v>
      </c>
      <c r="D5">
        <f>B5/C5</f>
        <v>8.163514338010982</v>
      </c>
      <c r="E5">
        <v>11.34</v>
      </c>
      <c r="F5">
        <f>ABS(D5-E5)/E5*100</f>
        <v>28.011337407310567</v>
      </c>
      <c r="G5" t="s">
        <v>19</v>
      </c>
      <c r="H5">
        <v>207.2</v>
      </c>
      <c r="J5">
        <f>10^7/(4/SQRT(2)) * POWER(2*H5/(6.02*10^23*D5),1/3)</f>
        <v>0.15503760055220678</v>
      </c>
      <c r="K5">
        <v>0.18</v>
      </c>
      <c r="L5">
        <f>ABS(J5-K5)/K5*100</f>
        <v>13.867999693218453</v>
      </c>
      <c r="P5">
        <f>20.33*20.33*7.93/1000</f>
        <v>3.2775395769999998</v>
      </c>
    </row>
    <row r="7" spans="1:16" x14ac:dyDescent="0.3">
      <c r="A7" t="s">
        <v>4</v>
      </c>
      <c r="B7">
        <v>2.44</v>
      </c>
      <c r="C7">
        <v>1.1879999999999999</v>
      </c>
      <c r="D7">
        <f>B7/C7</f>
        <v>2.0538720538720541</v>
      </c>
      <c r="E7">
        <v>2.16</v>
      </c>
      <c r="F7">
        <f>ABS(D7-E7)/E7*100</f>
        <v>4.9133308392567621</v>
      </c>
      <c r="G7" t="s">
        <v>20</v>
      </c>
      <c r="H7">
        <v>58.44</v>
      </c>
      <c r="I7">
        <v>0.18099999999999999</v>
      </c>
      <c r="J7">
        <f>10^7*POWER(H7/(2*6.02*10^23*D7),1/3)-I7</f>
        <v>0.10597018534036146</v>
      </c>
      <c r="K7">
        <v>0.10199999999999999</v>
      </c>
      <c r="L7">
        <f>ABS(J7-K7)/K7*100</f>
        <v>3.8923385689818262</v>
      </c>
      <c r="P7">
        <f>10.51*10.56*10.7/1000</f>
        <v>1.18754592</v>
      </c>
    </row>
    <row r="8" spans="1:16" x14ac:dyDescent="0.3">
      <c r="A8" t="s">
        <v>5</v>
      </c>
      <c r="B8">
        <v>2.4</v>
      </c>
      <c r="C8">
        <v>1.234</v>
      </c>
      <c r="D8">
        <f>B8/C8</f>
        <v>1.9448946515397083</v>
      </c>
      <c r="E8">
        <v>1.98</v>
      </c>
      <c r="F8">
        <f>ABS(D8-E8)/E8*100</f>
        <v>1.7729973969844282</v>
      </c>
      <c r="G8" t="s">
        <v>20</v>
      </c>
      <c r="H8">
        <v>74.555000000000007</v>
      </c>
      <c r="I8">
        <v>0.18099999999999999</v>
      </c>
      <c r="J8">
        <f>10^7*POWER(H8/(2*6.02*10^23*D8),1/3)-I8</f>
        <v>0.13594560594757266</v>
      </c>
      <c r="K8">
        <v>0.13300000000000001</v>
      </c>
      <c r="L8">
        <f>ABS(J8-K8)/K8*100</f>
        <v>2.2147413139643977</v>
      </c>
      <c r="P8">
        <f>10.68*10.8*10.7/1000</f>
        <v>1.2341808000000001</v>
      </c>
    </row>
    <row r="9" spans="1:16" x14ac:dyDescent="0.3">
      <c r="A9" t="s">
        <v>6</v>
      </c>
      <c r="B9">
        <v>3.23</v>
      </c>
      <c r="C9">
        <v>1.214</v>
      </c>
      <c r="D9">
        <f>B9/C9</f>
        <v>2.6606260296540363</v>
      </c>
      <c r="E9">
        <v>2.75</v>
      </c>
      <c r="F9">
        <f>ABS(D9-E9)/E9*100</f>
        <v>3.2499625580350444</v>
      </c>
      <c r="G9" t="s">
        <v>20</v>
      </c>
      <c r="H9">
        <v>119</v>
      </c>
      <c r="I9">
        <v>0.13300000000000001</v>
      </c>
      <c r="J9">
        <f>10^7*POWER(H9/(2*6.02*10^23*D9),1/3)-I9</f>
        <v>0.20066619816013248</v>
      </c>
      <c r="K9">
        <v>0.19500000000000001</v>
      </c>
      <c r="L9">
        <f>ABS(J9-K9)/K9*100</f>
        <v>2.9057426462217815</v>
      </c>
      <c r="P9">
        <f>10.58*10.73*10.69/1000</f>
        <v>1.2135651460000001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준호 조</dc:creator>
  <cp:lastModifiedBy>준호 조</cp:lastModifiedBy>
  <dcterms:created xsi:type="dcterms:W3CDTF">2023-09-20T02:30:12Z</dcterms:created>
  <dcterms:modified xsi:type="dcterms:W3CDTF">2023-09-20T14:26:23Z</dcterms:modified>
</cp:coreProperties>
</file>