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fd30e1a3dec7d/Documents/Academics/03-Graduate/University of Miami/MSBA/Courses/ms-ba-um-notebooks/Courses/01 Fall 2023 - Term 1/MAS 632 - Management Science Models for Decision Making/Excel Files/"/>
    </mc:Choice>
  </mc:AlternateContent>
  <xr:revisionPtr revIDLastSave="850" documentId="8_{3C37FDDF-D712-314A-9874-9EE7AF0107D8}" xr6:coauthVersionLast="47" xr6:coauthVersionMax="47" xr10:uidLastSave="{C1903C4A-257D-EC4C-9076-F812A76F63C4}"/>
  <bookViews>
    <workbookView xWindow="340" yWindow="760" windowWidth="29900" windowHeight="17440" activeTab="2" xr2:uid="{DC94574B-4A2E-4642-B5D9-7AA69FD3EC27}"/>
  </bookViews>
  <sheets>
    <sheet name="UPS Problem" sheetId="1" r:id="rId1"/>
    <sheet name="Scheduling" sheetId="2" r:id="rId2"/>
    <sheet name="Robust Predictions" sheetId="3" r:id="rId3"/>
  </sheets>
  <definedNames>
    <definedName name="_xlnm.Print_Area" localSheetId="1">Scheduling!$A$6:$J$23</definedName>
    <definedName name="solver_adj" localSheetId="2" hidden="1">'Robust Predictions'!$G$7:$G$16</definedName>
    <definedName name="solver_adj" localSheetId="1" hidden="1">Scheduling!$B$9:$F$9</definedName>
    <definedName name="solver_adj" localSheetId="0" hidden="1">'UPS Problem'!$C$10:$D$10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2</definedName>
    <definedName name="solver_eng" localSheetId="1" hidden="1">2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0" localSheetId="2" hidden="1">'Robust Predictions'!#REF!</definedName>
    <definedName name="solver_lhs1" localSheetId="2" hidden="1">'Robust Predictions'!$F$19:$F$21</definedName>
    <definedName name="solver_lhs1" localSheetId="1" hidden="1">Scheduling!$G$14:$G$23</definedName>
    <definedName name="solver_lhs1" localSheetId="0" hidden="1">'UPS Problem'!$C$16</definedName>
    <definedName name="solver_lhs2" localSheetId="2" hidden="1">'Robust Predictions'!$G$21</definedName>
    <definedName name="solver_lhs2" localSheetId="1" hidden="1">Scheduling!$G$14:$G$23</definedName>
    <definedName name="solver_lhs2" localSheetId="0" hidden="1">'UPS Problem'!$C$17</definedName>
    <definedName name="solver_lhs3" localSheetId="2" hidden="1">'Robust Predictions'!$G$22</definedName>
    <definedName name="solver_lhs3" localSheetId="0" hidden="1">'UPS Problem'!$C$18</definedName>
    <definedName name="solver_lhs4" localSheetId="0" hidden="1">'UPS Problem'!$C$19</definedName>
    <definedName name="solver_lin" localSheetId="2" hidden="1">1</definedName>
    <definedName name="solver_lin" localSheetId="1" hidden="1">1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1</definedName>
    <definedName name="solver_num" localSheetId="1" hidden="1">1</definedName>
    <definedName name="solver_num" localSheetId="0" hidden="1">4</definedName>
    <definedName name="solver_nwt" localSheetId="2" hidden="1">1</definedName>
    <definedName name="solver_nwt" localSheetId="1" hidden="1">1</definedName>
    <definedName name="solver_opt" localSheetId="2" hidden="1">'Robust Predictions'!$F$22</definedName>
    <definedName name="solver_opt" localSheetId="1" hidden="1">Scheduling!$B$10</definedName>
    <definedName name="solver_opt" localSheetId="0" hidden="1">'UPS Problem'!$C$11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0" localSheetId="2" hidden="1">1</definedName>
    <definedName name="solver_rel1" localSheetId="2" hidden="1">2</definedName>
    <definedName name="solver_rel1" localSheetId="1" hidden="1">3</definedName>
    <definedName name="solver_rel1" localSheetId="0" hidden="1">3</definedName>
    <definedName name="solver_rel2" localSheetId="2" hidden="1">2</definedName>
    <definedName name="solver_rel2" localSheetId="1" hidden="1">3</definedName>
    <definedName name="solver_rel2" localSheetId="0" hidden="1">1</definedName>
    <definedName name="solver_rel3" localSheetId="2" hidden="1">2</definedName>
    <definedName name="solver_rel3" localSheetId="0" hidden="1">1</definedName>
    <definedName name="solver_rel4" localSheetId="0" hidden="1">1</definedName>
    <definedName name="solver_rhs0" localSheetId="2" hidden="1">'Robust Predictions'!#REF!</definedName>
    <definedName name="solver_rhs1" localSheetId="2" hidden="1">'Robust Predictions'!$G$19:$G$21</definedName>
    <definedName name="solver_rhs1" localSheetId="1" hidden="1">Scheduling!$H$14:$H$23</definedName>
    <definedName name="solver_rhs1" localSheetId="0" hidden="1">'UPS Problem'!$E$16</definedName>
    <definedName name="solver_rhs2" localSheetId="2" hidden="1">'Robust Predictions'!$F$21</definedName>
    <definedName name="solver_rhs2" localSheetId="1" hidden="1">Scheduling!$H$14:$H$23</definedName>
    <definedName name="solver_rhs2" localSheetId="0" hidden="1">'UPS Problem'!$E$17</definedName>
    <definedName name="solver_rhs3" localSheetId="2" hidden="1">'Robust Predictions'!$F$22</definedName>
    <definedName name="solver_rhs3" localSheetId="0" hidden="1">'UPS Problem'!$E$18</definedName>
    <definedName name="solver_rhs4" localSheetId="0" hidden="1">'UPS Problem'!$E$19</definedName>
    <definedName name="solver_rlx" localSheetId="2" hidden="1">2</definedName>
    <definedName name="solver_rlx" localSheetId="1" hidden="1">2</definedName>
    <definedName name="solver_rlx" localSheetId="0" hidden="1">1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1</definedName>
    <definedName name="solver_typ" localSheetId="1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/>
  <c r="B21" i="3"/>
  <c r="B19" i="3"/>
  <c r="B16" i="3"/>
  <c r="B15" i="3"/>
  <c r="B14" i="3"/>
  <c r="B13" i="3"/>
  <c r="B12" i="3"/>
  <c r="B11" i="3"/>
  <c r="B10" i="3"/>
  <c r="B9" i="3"/>
  <c r="B8" i="3"/>
  <c r="B7" i="3"/>
  <c r="F22" i="3"/>
  <c r="F21" i="3"/>
  <c r="F19" i="3"/>
  <c r="G14" i="2"/>
  <c r="G15" i="2"/>
  <c r="G16" i="2"/>
  <c r="G17" i="2"/>
  <c r="G18" i="2"/>
  <c r="G19" i="2"/>
  <c r="G20" i="2"/>
  <c r="G21" i="2"/>
  <c r="G22" i="2"/>
  <c r="G23" i="2"/>
  <c r="B10" i="2"/>
  <c r="F7" i="3"/>
  <c r="F8" i="3"/>
  <c r="F9" i="3"/>
  <c r="F10" i="3"/>
  <c r="F11" i="3"/>
  <c r="F12" i="3"/>
  <c r="F13" i="3"/>
  <c r="F14" i="3"/>
  <c r="F15" i="3"/>
  <c r="F16" i="3"/>
  <c r="B13" i="1"/>
  <c r="C16" i="1"/>
  <c r="C11" i="1"/>
  <c r="D9" i="1"/>
  <c r="C9" i="1"/>
  <c r="C18" i="1"/>
  <c r="C19" i="1"/>
  <c r="C17" i="1"/>
  <c r="B20" i="3" l="1"/>
  <c r="F20" i="3"/>
</calcChain>
</file>

<file path=xl/sharedStrings.xml><?xml version="1.0" encoding="utf-8"?>
<sst xmlns="http://schemas.openxmlformats.org/spreadsheetml/2006/main" count="90" uniqueCount="58">
  <si>
    <t>UPS Problem</t>
  </si>
  <si>
    <t>Constraints</t>
  </si>
  <si>
    <t>left-hand side</t>
  </si>
  <si>
    <t>right-hand side</t>
  </si>
  <si>
    <t>large trucks (x1)</t>
  </si>
  <si>
    <t>small trucks (x2)</t>
  </si>
  <si>
    <t>Decision Variables</t>
  </si>
  <si>
    <t>Objective Function</t>
  </si>
  <si>
    <t>&gt;=</t>
  </si>
  <si>
    <t>&lt;=</t>
  </si>
  <si>
    <t>decision variables (x1 , x2)</t>
  </si>
  <si>
    <t>type of constraint</t>
  </si>
  <si>
    <t>capacity (package)</t>
  </si>
  <si>
    <t>cost coefficient (USD)</t>
  </si>
  <si>
    <t>USD/package</t>
  </si>
  <si>
    <t>total delivery cost (USD)</t>
  </si>
  <si>
    <t>deliver all packages</t>
  </si>
  <si>
    <t>driver's availability</t>
  </si>
  <si>
    <t>large trucks availability</t>
  </si>
  <si>
    <t>small trucks availability</t>
  </si>
  <si>
    <t>Index</t>
  </si>
  <si>
    <t>non-negativity</t>
  </si>
  <si>
    <t>n/a</t>
  </si>
  <si>
    <t>12-6</t>
  </si>
  <si>
    <t>10-12</t>
  </si>
  <si>
    <t>8-10</t>
  </si>
  <si>
    <t>6-8</t>
  </si>
  <si>
    <t>4-6</t>
  </si>
  <si>
    <t>2-4</t>
  </si>
  <si>
    <t>12-2</t>
  </si>
  <si>
    <t>Agents Needed</t>
  </si>
  <si>
    <t>Agents Working</t>
  </si>
  <si>
    <t>Time Period</t>
  </si>
  <si>
    <t>Total Staffing Cost</t>
  </si>
  <si>
    <t># of agents per shift (decision variables)</t>
  </si>
  <si>
    <t>Shift</t>
  </si>
  <si>
    <t>Pr(D&gt;=8)</t>
  </si>
  <si>
    <t>Sum of probabilities</t>
  </si>
  <si>
    <t>E(D^2)</t>
  </si>
  <si>
    <t xml:space="preserve">Expectation </t>
  </si>
  <si>
    <t>Target</t>
  </si>
  <si>
    <t>Actual</t>
  </si>
  <si>
    <t>Probability Distribution ("decision variables")</t>
  </si>
  <si>
    <t>Possible Realizations Squared</t>
  </si>
  <si>
    <t>Possible Realizations</t>
  </si>
  <si>
    <t>decision variables (x1 , x2) are INTs</t>
  </si>
  <si>
    <t>INT</t>
  </si>
  <si>
    <t>6am - 2pm (x1)</t>
  </si>
  <si>
    <t>8am - 4pm (x2)</t>
  </si>
  <si>
    <t>12pm - 8pm (x3)</t>
  </si>
  <si>
    <t>4pm - 12am (x4)</t>
  </si>
  <si>
    <t>10pm - 6am (x5)</t>
  </si>
  <si>
    <t>Scheduling Problem</t>
  </si>
  <si>
    <t>Shift Working? (Binary Table)</t>
  </si>
  <si>
    <t>Staffing Cost/agent</t>
  </si>
  <si>
    <t>Robust Predictions (Max)</t>
  </si>
  <si>
    <t>Robust Predictions (Min)</t>
  </si>
  <si>
    <t>based on our robost analysis 0.1111&lt;=Pr(D&gt;=8) &lt;= .2698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</si>
</sst>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9" formatCode="0.0000%"/>
  </numFmts>
  <fonts count="17">
    <font>
      <sz val="12"/>
      <color theme="1"/>
      <name val="Anonymous Pro"/>
      <family val="2"/>
    </font>
    <font>
      <sz val="12"/>
      <color rgb="FF006100"/>
      <name val="Anonymous Pro"/>
      <family val="2"/>
    </font>
    <font>
      <sz val="12"/>
      <color rgb="FF9C0006"/>
      <name val="Anonymous Pro"/>
      <family val="2"/>
    </font>
    <font>
      <sz val="12"/>
      <color rgb="FF9C5700"/>
      <name val="Anonymous Pro"/>
      <family val="2"/>
    </font>
    <font>
      <b/>
      <sz val="28"/>
      <color theme="0"/>
      <name val="Anonymous Pro"/>
      <family val="1"/>
    </font>
    <font>
      <sz val="16"/>
      <color theme="1"/>
      <name val="Anonymous Pro"/>
      <family val="1"/>
    </font>
    <font>
      <sz val="22"/>
      <color rgb="FF006100"/>
      <name val="Anonymous Pro"/>
      <family val="2"/>
    </font>
    <font>
      <sz val="22"/>
      <color rgb="FF9C5700"/>
      <name val="Anonymous Pro"/>
      <family val="2"/>
    </font>
    <font>
      <sz val="22"/>
      <color rgb="FF9C0006"/>
      <name val="Anonymous Pro"/>
      <family val="2"/>
    </font>
    <font>
      <sz val="16"/>
      <color rgb="FF9C0006"/>
      <name val="Anonymous Pro"/>
      <family val="2"/>
    </font>
    <font>
      <sz val="11"/>
      <color theme="1"/>
      <name val="Calibri"/>
      <family val="2"/>
      <scheme val="minor"/>
    </font>
    <font>
      <b/>
      <sz val="11"/>
      <color rgb="FFFF0000"/>
      <name val="Anonymous Pro Regular"/>
    </font>
    <font>
      <sz val="11"/>
      <color theme="1"/>
      <name val="Anonymous Pro Regular"/>
    </font>
    <font>
      <b/>
      <sz val="11"/>
      <color theme="3"/>
      <name val="Anonymous Pro Regular"/>
    </font>
    <font>
      <b/>
      <sz val="11"/>
      <name val="Anonymous Pro Regular"/>
    </font>
    <font>
      <b/>
      <sz val="11"/>
      <color theme="0"/>
      <name val="Anonymous Pro Regular"/>
    </font>
    <font>
      <sz val="12"/>
      <color theme="1"/>
      <name val="Anonymous Pro Regula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/>
  </cellStyleXfs>
  <cellXfs count="5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9" fillId="3" borderId="1" xfId="2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6" fillId="2" borderId="1" xfId="1" applyNumberFormat="1" applyFont="1" applyBorder="1" applyAlignment="1">
      <alignment horizontal="center" vertical="center"/>
    </xf>
    <xf numFmtId="1" fontId="9" fillId="3" borderId="1" xfId="2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4" applyFont="1" applyBorder="1" applyAlignment="1">
      <alignment vertical="center" wrapText="1"/>
    </xf>
    <xf numFmtId="0" fontId="12" fillId="0" borderId="0" xfId="4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4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0" fontId="12" fillId="0" borderId="0" xfId="4" applyFont="1" applyAlignment="1">
      <alignment horizontal="center" vertical="center" wrapText="1"/>
    </xf>
    <xf numFmtId="0" fontId="12" fillId="0" borderId="1" xfId="4" applyFont="1" applyBorder="1" applyAlignment="1">
      <alignment vertical="center" wrapText="1"/>
    </xf>
    <xf numFmtId="164" fontId="13" fillId="0" borderId="1" xfId="4" applyNumberFormat="1" applyFont="1" applyBorder="1" applyAlignment="1">
      <alignment horizontal="center" vertical="center" wrapText="1"/>
    </xf>
    <xf numFmtId="0" fontId="14" fillId="0" borderId="0" xfId="4" applyFont="1" applyAlignment="1">
      <alignment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49" fontId="11" fillId="0" borderId="1" xfId="4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2" fillId="0" borderId="1" xfId="4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164" fontId="7" fillId="4" borderId="1" xfId="3" applyNumberFormat="1" applyFont="1" applyBorder="1" applyAlignment="1">
      <alignment horizontal="center" vertical="center"/>
    </xf>
    <xf numFmtId="164" fontId="7" fillId="4" borderId="2" xfId="3" applyNumberFormat="1" applyFont="1" applyBorder="1" applyAlignment="1">
      <alignment horizontal="center" vertical="center" wrapText="1"/>
    </xf>
    <xf numFmtId="164" fontId="7" fillId="4" borderId="3" xfId="3" applyNumberFormat="1" applyFont="1" applyBorder="1" applyAlignment="1">
      <alignment horizontal="center" vertical="center" wrapText="1"/>
    </xf>
    <xf numFmtId="164" fontId="7" fillId="4" borderId="4" xfId="3" applyNumberFormat="1" applyFont="1" applyBorder="1" applyAlignment="1">
      <alignment horizontal="center" vertical="center" wrapText="1"/>
    </xf>
    <xf numFmtId="0" fontId="15" fillId="5" borderId="5" xfId="4" applyFont="1" applyFill="1" applyBorder="1" applyAlignment="1">
      <alignment horizontal="center"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" borderId="6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7" fillId="4" borderId="6" xfId="3" applyFont="1" applyBorder="1" applyAlignment="1">
      <alignment horizontal="center" vertical="center" wrapText="1"/>
    </xf>
    <xf numFmtId="0" fontId="7" fillId="4" borderId="0" xfId="3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 wrapText="1"/>
    </xf>
    <xf numFmtId="0" fontId="8" fillId="3" borderId="0" xfId="2" applyFont="1" applyBorder="1" applyAlignment="1">
      <alignment horizontal="center" vertical="center" wrapText="1"/>
    </xf>
    <xf numFmtId="0" fontId="15" fillId="5" borderId="1" xfId="4" applyFont="1" applyFill="1" applyBorder="1" applyAlignment="1">
      <alignment horizontal="center" vertical="center"/>
    </xf>
    <xf numFmtId="169" fontId="3" fillId="4" borderId="1" xfId="3" applyNumberFormat="1" applyBorder="1" applyAlignment="1">
      <alignment horizontal="center" vertical="center"/>
    </xf>
    <xf numFmtId="169" fontId="1" fillId="2" borderId="1" xfId="1" applyNumberFormat="1" applyBorder="1" applyAlignment="1">
      <alignment horizontal="center" vertical="center"/>
    </xf>
    <xf numFmtId="0" fontId="16" fillId="0" borderId="0" xfId="4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1D65F1A2-235B-3249-8DF4-16267C2B7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0726-EAF3-8044-B71A-3570ED1A189D}">
  <dimension ref="A1:E20"/>
  <sheetViews>
    <sheetView workbookViewId="0">
      <pane ySplit="4" topLeftCell="A5" activePane="bottomLeft" state="frozen"/>
      <selection pane="bottomLeft" activeCell="B23" sqref="B23"/>
    </sheetView>
  </sheetViews>
  <sheetFormatPr baseColWidth="10" defaultColWidth="10.7109375" defaultRowHeight="20"/>
  <cols>
    <col min="1" max="1" width="10.7109375" style="1"/>
    <col min="2" max="2" width="39.28515625" style="3" bestFit="1" customWidth="1"/>
    <col min="3" max="3" width="23.42578125" style="2" bestFit="1" customWidth="1"/>
    <col min="4" max="4" width="24.7109375" style="2" bestFit="1" customWidth="1"/>
    <col min="5" max="5" width="23.42578125" style="2" bestFit="1" customWidth="1"/>
    <col min="6" max="16384" width="10.7109375" style="1"/>
  </cols>
  <sheetData>
    <row r="1" spans="1:5" ht="34">
      <c r="A1" s="36" t="s">
        <v>0</v>
      </c>
      <c r="B1" s="36"/>
      <c r="C1" s="36"/>
      <c r="D1" s="36"/>
      <c r="E1" s="36"/>
    </row>
    <row r="2" spans="1:5" customFormat="1" ht="27">
      <c r="A2" s="37" t="s">
        <v>6</v>
      </c>
      <c r="B2" s="37"/>
      <c r="C2" s="37"/>
      <c r="D2" s="37"/>
      <c r="E2" s="37"/>
    </row>
    <row r="3" spans="1:5" customFormat="1" ht="27">
      <c r="A3" s="38" t="s">
        <v>7</v>
      </c>
      <c r="B3" s="38"/>
      <c r="C3" s="38"/>
      <c r="D3" s="38"/>
      <c r="E3" s="38"/>
    </row>
    <row r="4" spans="1:5" customFormat="1" ht="27">
      <c r="A4" s="39" t="s">
        <v>1</v>
      </c>
      <c r="B4" s="39"/>
      <c r="C4" s="39"/>
      <c r="D4" s="39"/>
      <c r="E4" s="39"/>
    </row>
    <row r="5" spans="1:5">
      <c r="A5"/>
      <c r="B5"/>
      <c r="C5"/>
      <c r="D5"/>
      <c r="E5"/>
    </row>
    <row r="6" spans="1:5">
      <c r="A6" s="13"/>
      <c r="B6" s="5"/>
      <c r="C6" s="4" t="s">
        <v>4</v>
      </c>
      <c r="D6" s="4" t="s">
        <v>5</v>
      </c>
      <c r="E6" s="12"/>
    </row>
    <row r="7" spans="1:5">
      <c r="A7" s="13"/>
      <c r="B7" s="6" t="s">
        <v>13</v>
      </c>
      <c r="C7" s="11">
        <v>50</v>
      </c>
      <c r="D7" s="11">
        <v>30</v>
      </c>
      <c r="E7" s="12"/>
    </row>
    <row r="8" spans="1:5">
      <c r="A8" s="13"/>
      <c r="B8" s="6" t="s">
        <v>12</v>
      </c>
      <c r="C8" s="8">
        <v>40</v>
      </c>
      <c r="D8" s="8">
        <v>25</v>
      </c>
      <c r="E8" s="12"/>
    </row>
    <row r="9" spans="1:5">
      <c r="A9" s="13"/>
      <c r="B9" s="6" t="s">
        <v>14</v>
      </c>
      <c r="C9" s="11">
        <f>C7/C8</f>
        <v>1.25</v>
      </c>
      <c r="D9" s="11">
        <f>D7/D8</f>
        <v>1.2</v>
      </c>
      <c r="E9" s="12"/>
    </row>
    <row r="10" spans="1:5" ht="27">
      <c r="A10" s="13"/>
      <c r="B10" s="6" t="s">
        <v>10</v>
      </c>
      <c r="C10" s="9">
        <v>4.9999983333333331</v>
      </c>
      <c r="D10" s="9">
        <v>8.0000026666666653</v>
      </c>
      <c r="E10" s="12"/>
    </row>
    <row r="11" spans="1:5" ht="27">
      <c r="A11" s="13"/>
      <c r="B11" s="6" t="s">
        <v>15</v>
      </c>
      <c r="C11" s="40">
        <f>(C10*C7)+(D7*D10)</f>
        <v>489.99999666666662</v>
      </c>
      <c r="D11" s="40"/>
      <c r="E11" s="12"/>
    </row>
    <row r="13" spans="1:5">
      <c r="A13" s="4" t="s">
        <v>20</v>
      </c>
      <c r="B13" s="4" t="str">
        <f>_xlfn.CONCAT(COUNTA(A13:A101)-1, " Constraint(s)")</f>
        <v>6 Constraint(s)</v>
      </c>
      <c r="C13" s="4" t="s">
        <v>2</v>
      </c>
      <c r="D13" s="4" t="s">
        <v>11</v>
      </c>
      <c r="E13" s="4" t="s">
        <v>3</v>
      </c>
    </row>
    <row r="14" spans="1:5">
      <c r="A14" s="4">
        <v>0</v>
      </c>
      <c r="B14" s="14" t="s">
        <v>21</v>
      </c>
      <c r="C14" s="4" t="s">
        <v>22</v>
      </c>
      <c r="D14" s="4" t="s">
        <v>22</v>
      </c>
      <c r="E14" s="4" t="s">
        <v>22</v>
      </c>
    </row>
    <row r="15" spans="1:5" ht="42">
      <c r="A15" s="4">
        <v>1</v>
      </c>
      <c r="B15" s="15" t="s">
        <v>45</v>
      </c>
      <c r="C15" s="4" t="s">
        <v>22</v>
      </c>
      <c r="D15" s="4" t="s">
        <v>46</v>
      </c>
      <c r="E15" s="4" t="s">
        <v>22</v>
      </c>
    </row>
    <row r="16" spans="1:5">
      <c r="A16" s="4">
        <v>2</v>
      </c>
      <c r="B16" s="5" t="s">
        <v>16</v>
      </c>
      <c r="C16" s="10">
        <f>(C8*C10)+(D8*D10)</f>
        <v>400</v>
      </c>
      <c r="D16" s="7" t="s">
        <v>8</v>
      </c>
      <c r="E16" s="10">
        <v>400</v>
      </c>
    </row>
    <row r="17" spans="1:5">
      <c r="A17" s="4">
        <v>3</v>
      </c>
      <c r="B17" s="5" t="s">
        <v>17</v>
      </c>
      <c r="C17" s="10">
        <f>C10+D10</f>
        <v>13.000000999999997</v>
      </c>
      <c r="D17" s="7" t="s">
        <v>9</v>
      </c>
      <c r="E17" s="10">
        <v>13</v>
      </c>
    </row>
    <row r="18" spans="1:5">
      <c r="A18" s="4">
        <v>4</v>
      </c>
      <c r="B18" s="5" t="s">
        <v>18</v>
      </c>
      <c r="C18" s="10">
        <f>C10</f>
        <v>4.9999983333333331</v>
      </c>
      <c r="D18" s="7" t="s">
        <v>9</v>
      </c>
      <c r="E18" s="10">
        <v>10</v>
      </c>
    </row>
    <row r="19" spans="1:5" customFormat="1">
      <c r="A19" s="4">
        <v>5</v>
      </c>
      <c r="B19" s="5" t="s">
        <v>19</v>
      </c>
      <c r="C19" s="10">
        <f>D10</f>
        <v>8.0000026666666653</v>
      </c>
      <c r="D19" s="7" t="s">
        <v>9</v>
      </c>
      <c r="E19" s="10">
        <v>11</v>
      </c>
    </row>
    <row r="20" spans="1:5">
      <c r="A20"/>
      <c r="B20"/>
      <c r="C20"/>
      <c r="D20"/>
      <c r="E20"/>
    </row>
  </sheetData>
  <mergeCells count="5">
    <mergeCell ref="A1:E1"/>
    <mergeCell ref="A2:E2"/>
    <mergeCell ref="A3:E3"/>
    <mergeCell ref="A4:E4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DDF-326D-354A-BA8A-728F6FE7C662}">
  <dimension ref="A1:H23"/>
  <sheetViews>
    <sheetView zoomScale="102" zoomScaleNormal="102" workbookViewId="0">
      <pane ySplit="4" topLeftCell="A5" activePane="bottomLeft" state="frozen"/>
      <selection pane="bottomLeft" activeCell="A5" sqref="A5:XFD5"/>
    </sheetView>
  </sheetViews>
  <sheetFormatPr baseColWidth="10" defaultColWidth="7.5703125" defaultRowHeight="14"/>
  <cols>
    <col min="1" max="1" width="20.85546875" style="17" bestFit="1" customWidth="1"/>
    <col min="2" max="2" width="26.85546875" style="17" customWidth="1"/>
    <col min="3" max="3" width="13" style="17" bestFit="1" customWidth="1"/>
    <col min="4" max="4" width="16.5703125" style="17" bestFit="1" customWidth="1"/>
    <col min="5" max="7" width="13.85546875" style="17" bestFit="1" customWidth="1"/>
    <col min="8" max="9" width="13" style="17" bestFit="1" customWidth="1"/>
    <col min="10" max="10" width="16.7109375" style="17" customWidth="1"/>
    <col min="11" max="16384" width="7.5703125" style="17"/>
  </cols>
  <sheetData>
    <row r="1" spans="1:8" ht="34">
      <c r="A1" s="46" t="s">
        <v>52</v>
      </c>
      <c r="B1" s="47"/>
      <c r="C1" s="47"/>
      <c r="D1" s="47"/>
      <c r="E1" s="47"/>
      <c r="F1" s="47"/>
      <c r="G1" s="47"/>
      <c r="H1" s="47"/>
    </row>
    <row r="2" spans="1:8" ht="27">
      <c r="A2" s="48" t="s">
        <v>6</v>
      </c>
      <c r="B2" s="49"/>
      <c r="C2" s="49"/>
      <c r="D2" s="49"/>
      <c r="E2" s="49"/>
      <c r="F2" s="49"/>
      <c r="G2" s="49"/>
      <c r="H2" s="49"/>
    </row>
    <row r="3" spans="1:8" ht="27">
      <c r="A3" s="50" t="s">
        <v>7</v>
      </c>
      <c r="B3" s="51"/>
      <c r="C3" s="51"/>
      <c r="D3" s="51"/>
      <c r="E3" s="51"/>
      <c r="F3" s="51"/>
      <c r="G3" s="51"/>
      <c r="H3" s="51"/>
    </row>
    <row r="4" spans="1:8" ht="27">
      <c r="A4" s="52" t="s">
        <v>1</v>
      </c>
      <c r="B4" s="53"/>
      <c r="C4" s="53"/>
      <c r="D4" s="53"/>
      <c r="E4" s="53"/>
      <c r="F4" s="53"/>
      <c r="G4" s="53"/>
      <c r="H4" s="53"/>
    </row>
    <row r="5" spans="1:8" s="18" customFormat="1" ht="15"/>
    <row r="6" spans="1:8" ht="15" customHeight="1">
      <c r="B6" s="44" t="s">
        <v>35</v>
      </c>
      <c r="C6" s="44"/>
      <c r="D6" s="44"/>
      <c r="E6" s="44"/>
      <c r="F6" s="44"/>
    </row>
    <row r="7" spans="1:8" s="21" customFormat="1" ht="15">
      <c r="A7" s="19"/>
      <c r="B7" s="20" t="s">
        <v>47</v>
      </c>
      <c r="C7" s="20" t="s">
        <v>48</v>
      </c>
      <c r="D7" s="20" t="s">
        <v>49</v>
      </c>
      <c r="E7" s="20" t="s">
        <v>50</v>
      </c>
      <c r="F7" s="20" t="s">
        <v>51</v>
      </c>
    </row>
    <row r="8" spans="1:8" ht="15">
      <c r="A8" s="22" t="s">
        <v>54</v>
      </c>
      <c r="B8" s="23">
        <v>170</v>
      </c>
      <c r="C8" s="23">
        <v>160</v>
      </c>
      <c r="D8" s="23">
        <v>175</v>
      </c>
      <c r="E8" s="23">
        <v>180</v>
      </c>
      <c r="F8" s="23">
        <v>195</v>
      </c>
    </row>
    <row r="9" spans="1:8" ht="30">
      <c r="A9" s="16" t="s">
        <v>34</v>
      </c>
      <c r="B9" s="30">
        <v>48</v>
      </c>
      <c r="C9" s="30">
        <v>31</v>
      </c>
      <c r="D9" s="30">
        <v>39</v>
      </c>
      <c r="E9" s="30">
        <v>43</v>
      </c>
      <c r="F9" s="30">
        <v>15</v>
      </c>
    </row>
    <row r="10" spans="1:8" ht="27">
      <c r="A10" s="16" t="s">
        <v>33</v>
      </c>
      <c r="B10" s="41">
        <f>SUMPRODUCT(B8:F8, B9:F9)</f>
        <v>30610</v>
      </c>
      <c r="C10" s="42"/>
      <c r="D10" s="42"/>
      <c r="E10" s="42"/>
      <c r="F10" s="43"/>
    </row>
    <row r="11" spans="1:8" ht="15">
      <c r="B11" s="24"/>
      <c r="C11" s="18"/>
      <c r="D11" s="18"/>
      <c r="E11" s="18"/>
      <c r="F11" s="18"/>
      <c r="G11" s="18"/>
    </row>
    <row r="12" spans="1:8">
      <c r="B12" s="45" t="s">
        <v>53</v>
      </c>
      <c r="C12" s="45"/>
      <c r="D12" s="45"/>
      <c r="E12" s="45"/>
      <c r="F12" s="45"/>
    </row>
    <row r="13" spans="1:8" ht="15">
      <c r="A13" s="26" t="s">
        <v>32</v>
      </c>
      <c r="B13" s="20" t="s">
        <v>47</v>
      </c>
      <c r="C13" s="20" t="s">
        <v>48</v>
      </c>
      <c r="D13" s="20" t="s">
        <v>49</v>
      </c>
      <c r="E13" s="20" t="s">
        <v>50</v>
      </c>
      <c r="F13" s="20" t="s">
        <v>51</v>
      </c>
      <c r="G13" s="25" t="s">
        <v>31</v>
      </c>
      <c r="H13" s="25" t="s">
        <v>30</v>
      </c>
    </row>
    <row r="14" spans="1:8" ht="15">
      <c r="A14" s="27" t="s">
        <v>26</v>
      </c>
      <c r="B14" s="28">
        <v>1</v>
      </c>
      <c r="C14" s="28">
        <v>0</v>
      </c>
      <c r="D14" s="28">
        <v>0</v>
      </c>
      <c r="E14" s="28">
        <v>0</v>
      </c>
      <c r="F14" s="28">
        <v>0</v>
      </c>
      <c r="G14" s="29">
        <f>SUMPRODUCT(B14:F14, $B$9:$F$9)</f>
        <v>48</v>
      </c>
      <c r="H14" s="29">
        <v>48</v>
      </c>
    </row>
    <row r="15" spans="1:8" ht="15" customHeight="1">
      <c r="A15" s="27" t="s">
        <v>25</v>
      </c>
      <c r="B15" s="28">
        <v>1</v>
      </c>
      <c r="C15" s="28">
        <v>1</v>
      </c>
      <c r="D15" s="28">
        <v>0</v>
      </c>
      <c r="E15" s="28">
        <v>0</v>
      </c>
      <c r="F15" s="28">
        <v>0</v>
      </c>
      <c r="G15" s="29">
        <f t="shared" ref="G15:G23" si="0">SUMPRODUCT(B15:F15, $B$9:$F$9)</f>
        <v>79</v>
      </c>
      <c r="H15" s="29">
        <v>79</v>
      </c>
    </row>
    <row r="16" spans="1:8" ht="15">
      <c r="A16" s="27" t="s">
        <v>24</v>
      </c>
      <c r="B16" s="28">
        <v>1</v>
      </c>
      <c r="C16" s="28">
        <v>1</v>
      </c>
      <c r="D16" s="28">
        <v>0</v>
      </c>
      <c r="E16" s="28">
        <v>0</v>
      </c>
      <c r="F16" s="28">
        <v>0</v>
      </c>
      <c r="G16" s="29">
        <f t="shared" si="0"/>
        <v>79</v>
      </c>
      <c r="H16" s="29">
        <v>65</v>
      </c>
    </row>
    <row r="17" spans="1:8" ht="15">
      <c r="A17" s="27" t="s">
        <v>29</v>
      </c>
      <c r="B17" s="28">
        <v>1</v>
      </c>
      <c r="C17" s="28">
        <v>1</v>
      </c>
      <c r="D17" s="28">
        <v>1</v>
      </c>
      <c r="E17" s="28">
        <v>0</v>
      </c>
      <c r="F17" s="28">
        <v>0</v>
      </c>
      <c r="G17" s="29">
        <f t="shared" si="0"/>
        <v>118</v>
      </c>
      <c r="H17" s="29">
        <v>87</v>
      </c>
    </row>
    <row r="18" spans="1:8" ht="15">
      <c r="A18" s="27" t="s">
        <v>28</v>
      </c>
      <c r="B18" s="28">
        <v>0</v>
      </c>
      <c r="C18" s="28">
        <v>1</v>
      </c>
      <c r="D18" s="28">
        <v>1</v>
      </c>
      <c r="E18" s="28">
        <v>0</v>
      </c>
      <c r="F18" s="28">
        <v>0</v>
      </c>
      <c r="G18" s="29">
        <f t="shared" si="0"/>
        <v>70</v>
      </c>
      <c r="H18" s="29">
        <v>64</v>
      </c>
    </row>
    <row r="19" spans="1:8" ht="15">
      <c r="A19" s="27" t="s">
        <v>27</v>
      </c>
      <c r="B19" s="28">
        <v>0</v>
      </c>
      <c r="C19" s="28">
        <v>0</v>
      </c>
      <c r="D19" s="28">
        <v>1</v>
      </c>
      <c r="E19" s="28">
        <v>1</v>
      </c>
      <c r="F19" s="28">
        <v>0</v>
      </c>
      <c r="G19" s="29">
        <f t="shared" si="0"/>
        <v>82</v>
      </c>
      <c r="H19" s="29">
        <v>73</v>
      </c>
    </row>
    <row r="20" spans="1:8" ht="15">
      <c r="A20" s="27" t="s">
        <v>26</v>
      </c>
      <c r="B20" s="28">
        <v>0</v>
      </c>
      <c r="C20" s="28">
        <v>0</v>
      </c>
      <c r="D20" s="28">
        <v>1</v>
      </c>
      <c r="E20" s="28">
        <v>1</v>
      </c>
      <c r="F20" s="28">
        <v>0</v>
      </c>
      <c r="G20" s="29">
        <f t="shared" si="0"/>
        <v>82</v>
      </c>
      <c r="H20" s="29">
        <v>82</v>
      </c>
    </row>
    <row r="21" spans="1:8" ht="15">
      <c r="A21" s="27" t="s">
        <v>25</v>
      </c>
      <c r="B21" s="28">
        <v>0</v>
      </c>
      <c r="C21" s="28">
        <v>0</v>
      </c>
      <c r="D21" s="28">
        <v>0</v>
      </c>
      <c r="E21" s="28">
        <v>1</v>
      </c>
      <c r="F21" s="28">
        <v>0</v>
      </c>
      <c r="G21" s="29">
        <f t="shared" si="0"/>
        <v>43</v>
      </c>
      <c r="H21" s="29">
        <v>43</v>
      </c>
    </row>
    <row r="22" spans="1:8" ht="15">
      <c r="A22" s="27" t="s">
        <v>24</v>
      </c>
      <c r="B22" s="28">
        <v>0</v>
      </c>
      <c r="C22" s="28">
        <v>0</v>
      </c>
      <c r="D22" s="28">
        <v>0</v>
      </c>
      <c r="E22" s="28">
        <v>1</v>
      </c>
      <c r="F22" s="28">
        <v>1</v>
      </c>
      <c r="G22" s="29">
        <f t="shared" si="0"/>
        <v>58</v>
      </c>
      <c r="H22" s="29">
        <v>52</v>
      </c>
    </row>
    <row r="23" spans="1:8" ht="15">
      <c r="A23" s="27" t="s">
        <v>23</v>
      </c>
      <c r="B23" s="28">
        <v>0</v>
      </c>
      <c r="C23" s="28">
        <v>0</v>
      </c>
      <c r="D23" s="28">
        <v>0</v>
      </c>
      <c r="E23" s="28">
        <v>0</v>
      </c>
      <c r="F23" s="28">
        <v>1</v>
      </c>
      <c r="G23" s="29">
        <f t="shared" si="0"/>
        <v>15</v>
      </c>
      <c r="H23" s="29">
        <v>15</v>
      </c>
    </row>
  </sheetData>
  <mergeCells count="7">
    <mergeCell ref="B10:F10"/>
    <mergeCell ref="B6:F6"/>
    <mergeCell ref="B12:F12"/>
    <mergeCell ref="A1:H1"/>
    <mergeCell ref="A2:H2"/>
    <mergeCell ref="A3:H3"/>
    <mergeCell ref="A4:H4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829A-1203-1141-8D9C-31C2D3F625F7}">
  <dimension ref="A1:K24"/>
  <sheetViews>
    <sheetView tabSelected="1" zoomScale="120" zoomScaleNormal="120" workbookViewId="0">
      <pane ySplit="4" topLeftCell="A5" activePane="bottomLeft" state="frozen"/>
      <selection pane="bottomLeft" activeCell="E28" sqref="E28"/>
    </sheetView>
  </sheetViews>
  <sheetFormatPr baseColWidth="10" defaultColWidth="7.5703125" defaultRowHeight="14"/>
  <cols>
    <col min="1" max="1" width="19.140625" style="32" bestFit="1" customWidth="1"/>
    <col min="2" max="2" width="26.140625" style="32" bestFit="1" customWidth="1"/>
    <col min="3" max="3" width="42.140625" style="32" bestFit="1" customWidth="1"/>
    <col min="4" max="4" width="7.5703125" style="32"/>
    <col min="5" max="5" width="19.140625" style="32" bestFit="1" customWidth="1"/>
    <col min="6" max="6" width="26.140625" style="32" bestFit="1" customWidth="1"/>
    <col min="7" max="7" width="42.140625" style="32" bestFit="1" customWidth="1"/>
    <col min="8" max="9" width="7.5703125" style="32"/>
    <col min="10" max="10" width="26.140625" style="32" bestFit="1" customWidth="1"/>
    <col min="11" max="11" width="42.140625" style="32" bestFit="1" customWidth="1"/>
    <col min="12" max="16384" width="7.5703125" style="32"/>
  </cols>
  <sheetData>
    <row r="1" spans="1:7" s="31" customFormat="1" ht="33.75" customHeight="1">
      <c r="A1" s="46" t="s">
        <v>56</v>
      </c>
      <c r="B1" s="47"/>
      <c r="C1" s="47"/>
      <c r="E1" s="46" t="s">
        <v>55</v>
      </c>
      <c r="F1" s="47"/>
      <c r="G1" s="47"/>
    </row>
    <row r="2" spans="1:7" s="31" customFormat="1" ht="27" customHeight="1">
      <c r="A2" s="48" t="s">
        <v>6</v>
      </c>
      <c r="B2" s="49"/>
      <c r="C2" s="49"/>
      <c r="E2" s="48" t="s">
        <v>6</v>
      </c>
      <c r="F2" s="49"/>
      <c r="G2" s="49"/>
    </row>
    <row r="3" spans="1:7" s="31" customFormat="1" ht="27" customHeight="1">
      <c r="A3" s="50" t="s">
        <v>7</v>
      </c>
      <c r="B3" s="51"/>
      <c r="C3" s="51"/>
      <c r="E3" s="50" t="s">
        <v>7</v>
      </c>
      <c r="F3" s="51"/>
      <c r="G3" s="51"/>
    </row>
    <row r="4" spans="1:7" s="31" customFormat="1" ht="27">
      <c r="A4" s="52" t="s">
        <v>1</v>
      </c>
      <c r="B4" s="53"/>
      <c r="C4" s="53"/>
      <c r="E4" s="52" t="s">
        <v>1</v>
      </c>
      <c r="F4" s="53"/>
      <c r="G4" s="53"/>
    </row>
    <row r="6" spans="1:7">
      <c r="A6" s="54" t="s">
        <v>44</v>
      </c>
      <c r="B6" s="54" t="s">
        <v>43</v>
      </c>
      <c r="C6" s="54" t="s">
        <v>42</v>
      </c>
      <c r="E6" s="54" t="s">
        <v>44</v>
      </c>
      <c r="F6" s="54" t="s">
        <v>43</v>
      </c>
      <c r="G6" s="54" t="s">
        <v>42</v>
      </c>
    </row>
    <row r="7" spans="1:7" ht="15">
      <c r="A7" s="33">
        <v>1</v>
      </c>
      <c r="B7" s="33">
        <f t="shared" ref="B7:B16" si="0">A7^2</f>
        <v>1</v>
      </c>
      <c r="C7" s="56">
        <v>0.72222222222222243</v>
      </c>
      <c r="E7" s="33">
        <v>1</v>
      </c>
      <c r="F7" s="33">
        <f t="shared" ref="F7:F16" si="1">E7^2</f>
        <v>1</v>
      </c>
      <c r="G7" s="56">
        <v>0.73015873015873034</v>
      </c>
    </row>
    <row r="8" spans="1:7" ht="15">
      <c r="A8" s="33">
        <v>2</v>
      </c>
      <c r="B8" s="33">
        <f t="shared" si="0"/>
        <v>4</v>
      </c>
      <c r="C8" s="56">
        <v>0</v>
      </c>
      <c r="E8" s="33">
        <v>2</v>
      </c>
      <c r="F8" s="33">
        <f t="shared" si="1"/>
        <v>4</v>
      </c>
      <c r="G8" s="56">
        <v>0</v>
      </c>
    </row>
    <row r="9" spans="1:7" ht="15">
      <c r="A9" s="33">
        <v>3</v>
      </c>
      <c r="B9" s="33">
        <f t="shared" si="0"/>
        <v>9</v>
      </c>
      <c r="C9" s="56">
        <v>0</v>
      </c>
      <c r="E9" s="33">
        <v>3</v>
      </c>
      <c r="F9" s="33">
        <f t="shared" si="1"/>
        <v>9</v>
      </c>
      <c r="G9" s="56">
        <v>0</v>
      </c>
    </row>
    <row r="10" spans="1:7" ht="15">
      <c r="A10" s="33">
        <v>4</v>
      </c>
      <c r="B10" s="33">
        <f t="shared" si="0"/>
        <v>16</v>
      </c>
      <c r="C10" s="56">
        <v>0</v>
      </c>
      <c r="E10" s="33">
        <v>4</v>
      </c>
      <c r="F10" s="33">
        <f t="shared" si="1"/>
        <v>16</v>
      </c>
      <c r="G10" s="56">
        <v>0</v>
      </c>
    </row>
    <row r="11" spans="1:7" ht="15">
      <c r="A11" s="33">
        <v>5</v>
      </c>
      <c r="B11" s="33">
        <f t="shared" si="0"/>
        <v>25</v>
      </c>
      <c r="C11" s="56">
        <v>0</v>
      </c>
      <c r="E11" s="33">
        <v>5</v>
      </c>
      <c r="F11" s="33">
        <f t="shared" si="1"/>
        <v>25</v>
      </c>
      <c r="G11" s="56">
        <v>0</v>
      </c>
    </row>
    <row r="12" spans="1:7" ht="15">
      <c r="A12" s="33">
        <v>6</v>
      </c>
      <c r="B12" s="33">
        <f t="shared" si="0"/>
        <v>36</v>
      </c>
      <c r="C12" s="56">
        <v>0</v>
      </c>
      <c r="E12" s="33">
        <v>6</v>
      </c>
      <c r="F12" s="33">
        <f t="shared" si="1"/>
        <v>36</v>
      </c>
      <c r="G12" s="56">
        <v>0</v>
      </c>
    </row>
    <row r="13" spans="1:7" ht="15">
      <c r="A13" s="33">
        <v>7</v>
      </c>
      <c r="B13" s="33">
        <f t="shared" si="0"/>
        <v>49</v>
      </c>
      <c r="C13" s="56">
        <v>0.16666666666666655</v>
      </c>
      <c r="E13" s="33">
        <v>7</v>
      </c>
      <c r="F13" s="33">
        <f t="shared" si="1"/>
        <v>49</v>
      </c>
      <c r="G13" s="56">
        <v>0</v>
      </c>
    </row>
    <row r="14" spans="1:7" ht="15">
      <c r="A14" s="33">
        <v>8</v>
      </c>
      <c r="B14" s="33">
        <f t="shared" si="0"/>
        <v>64</v>
      </c>
      <c r="C14" s="56">
        <v>0</v>
      </c>
      <c r="E14" s="33">
        <v>8</v>
      </c>
      <c r="F14" s="33">
        <f t="shared" si="1"/>
        <v>64</v>
      </c>
      <c r="G14" s="56">
        <v>0.21428571428571414</v>
      </c>
    </row>
    <row r="15" spans="1:7" ht="15">
      <c r="A15" s="33">
        <v>9</v>
      </c>
      <c r="B15" s="33">
        <f t="shared" si="0"/>
        <v>81</v>
      </c>
      <c r="C15" s="56">
        <v>0</v>
      </c>
      <c r="E15" s="33">
        <v>9</v>
      </c>
      <c r="F15" s="33">
        <f t="shared" si="1"/>
        <v>81</v>
      </c>
      <c r="G15" s="56">
        <v>0</v>
      </c>
    </row>
    <row r="16" spans="1:7" ht="15.75" customHeight="1">
      <c r="A16" s="33">
        <v>10</v>
      </c>
      <c r="B16" s="33">
        <f t="shared" si="0"/>
        <v>100</v>
      </c>
      <c r="C16" s="56">
        <v>0.11111111111111117</v>
      </c>
      <c r="E16" s="33">
        <v>10</v>
      </c>
      <c r="F16" s="33">
        <f t="shared" si="1"/>
        <v>100</v>
      </c>
      <c r="G16" s="56">
        <v>5.5555555555555657E-2</v>
      </c>
    </row>
    <row r="17" spans="1:11" customFormat="1" ht="15.75" customHeight="1">
      <c r="I17" s="32"/>
      <c r="J17" s="32"/>
      <c r="K17" s="32"/>
    </row>
    <row r="18" spans="1:11" ht="13.5" customHeight="1">
      <c r="B18" s="54" t="s">
        <v>41</v>
      </c>
      <c r="C18" s="54" t="s">
        <v>40</v>
      </c>
      <c r="F18" s="54" t="s">
        <v>41</v>
      </c>
      <c r="G18" s="54" t="s">
        <v>40</v>
      </c>
    </row>
    <row r="19" spans="1:11" ht="15">
      <c r="A19" s="35" t="s">
        <v>39</v>
      </c>
      <c r="B19" s="34">
        <f>SUMPRODUCT(A7:A16, C7:C16)</f>
        <v>3</v>
      </c>
      <c r="C19" s="34">
        <v>3</v>
      </c>
      <c r="E19" s="35" t="s">
        <v>39</v>
      </c>
      <c r="F19" s="34">
        <f>SUMPRODUCT(E7:E16, G7:G16)</f>
        <v>3</v>
      </c>
      <c r="G19" s="34">
        <v>3</v>
      </c>
    </row>
    <row r="20" spans="1:11" ht="15">
      <c r="A20" s="35" t="s">
        <v>38</v>
      </c>
      <c r="B20" s="34">
        <f>SUMPRODUCT(B7:B16, C7:C16)</f>
        <v>20</v>
      </c>
      <c r="C20" s="34">
        <v>20</v>
      </c>
      <c r="E20" s="35" t="s">
        <v>38</v>
      </c>
      <c r="F20" s="34">
        <f>SUMPRODUCT(F7:F16, G7:G16)</f>
        <v>20</v>
      </c>
      <c r="G20" s="34">
        <v>20</v>
      </c>
    </row>
    <row r="21" spans="1:11" ht="15">
      <c r="A21" s="35" t="s">
        <v>37</v>
      </c>
      <c r="B21" s="34">
        <f>SUM(C7:C16)</f>
        <v>1.0000000000000002</v>
      </c>
      <c r="C21" s="34">
        <v>1</v>
      </c>
      <c r="E21" s="35" t="s">
        <v>37</v>
      </c>
      <c r="F21" s="34">
        <f>SUM(G7:G16)</f>
        <v>1</v>
      </c>
      <c r="G21" s="34">
        <v>1</v>
      </c>
    </row>
    <row r="22" spans="1:11" ht="15">
      <c r="A22" s="35" t="s">
        <v>36</v>
      </c>
      <c r="B22" s="55">
        <f>SUM(C14:C16)</f>
        <v>0.11111111111111117</v>
      </c>
      <c r="E22" s="35" t="s">
        <v>36</v>
      </c>
      <c r="F22" s="55">
        <f>SUM(G14:G16)</f>
        <v>0.26984126984126977</v>
      </c>
    </row>
    <row r="24" spans="1:11" ht="15">
      <c r="B24" s="57" t="s">
        <v>57</v>
      </c>
    </row>
  </sheetData>
  <mergeCells count="8">
    <mergeCell ref="E1:G1"/>
    <mergeCell ref="E2:G2"/>
    <mergeCell ref="E3:G3"/>
    <mergeCell ref="E4:G4"/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UPS Problem</vt:lpstr>
      <vt:lpstr>Scheduling</vt:lpstr>
      <vt:lpstr>Robust Predictions</vt:lpstr>
      <vt:lpstr>Scheduling!Print_Area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2023-08-23T00:45:51Z</dcterms:created>
  <dcterms:modified xsi:type="dcterms:W3CDTF">2023-08-29T23:18:44Z</dcterms:modified>
</cp:coreProperties>
</file>