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hidePivotFieldList="1"/>
  <mc:AlternateContent xmlns:mc="http://schemas.openxmlformats.org/markup-compatibility/2006">
    <mc:Choice Requires="x15">
      <x15ac:absPath xmlns:x15ac="http://schemas.microsoft.com/office/spreadsheetml/2010/11/ac" url="C:\Users\qinzen\Downloads\"/>
    </mc:Choice>
  </mc:AlternateContent>
  <xr:revisionPtr revIDLastSave="0" documentId="8_{091CAD45-5951-4253-8B76-8D948380CC49}" xr6:coauthVersionLast="47" xr6:coauthVersionMax="47" xr10:uidLastSave="{00000000-0000-0000-0000-000000000000}"/>
  <bookViews>
    <workbookView xWindow="0" yWindow="0" windowWidth="28800" windowHeight="13905" firstSheet="1" activeTab="3" xr2:uid="{00000000-000D-0000-FFFF-FFFF00000000}"/>
  </bookViews>
  <sheets>
    <sheet name="Ideal - Thematic Analysis" sheetId="5" r:id="rId1"/>
    <sheet name="Engagement Methods" sheetId="6" r:id="rId2"/>
    <sheet name="2050 - Thematic Analysis" sheetId="4" r:id="rId3"/>
    <sheet name="Full Data" sheetId="1" r:id="rId4"/>
  </sheets>
  <calcPr calcId="191028"/>
  <pivotCaches>
    <pivotCache cacheId="4204" r:id="rId5"/>
    <pivotCache cacheId="420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5" l="1"/>
  <c r="AC50" i="1"/>
  <c r="N48" i="1"/>
  <c r="N49" i="1"/>
  <c r="O48" i="1"/>
  <c r="O49" i="1"/>
  <c r="P48" i="1"/>
  <c r="P49" i="1"/>
  <c r="Q48" i="1"/>
  <c r="Q49" i="1"/>
  <c r="R48" i="1"/>
  <c r="R49" i="1"/>
  <c r="AE48" i="1"/>
  <c r="AE49" i="1"/>
  <c r="AF48" i="1"/>
  <c r="AF49" i="1"/>
  <c r="AG48" i="1"/>
  <c r="AG49" i="1"/>
  <c r="AH48" i="1"/>
  <c r="AH49" i="1"/>
  <c r="AI48" i="1"/>
  <c r="AI49" i="1"/>
  <c r="AJ48" i="1"/>
  <c r="AJ49" i="1"/>
  <c r="AK48" i="1"/>
  <c r="AK49" i="1"/>
  <c r="AL48" i="1"/>
  <c r="AL49" i="1"/>
  <c r="AM48" i="1"/>
  <c r="AM49" i="1"/>
  <c r="AN48" i="1"/>
  <c r="AN49" i="1"/>
  <c r="AO48" i="1"/>
  <c r="AO49" i="1"/>
  <c r="AP48" i="1"/>
  <c r="AP49" i="1"/>
  <c r="AS48" i="1"/>
  <c r="AS49" i="1"/>
  <c r="AT48" i="1"/>
  <c r="AT49" i="1"/>
  <c r="AU48" i="1"/>
  <c r="AU49" i="1"/>
  <c r="AV48" i="1"/>
  <c r="AV49" i="1"/>
  <c r="AW48" i="1"/>
  <c r="AW49" i="1"/>
  <c r="AX48" i="1"/>
  <c r="AX49" i="1"/>
  <c r="AY48" i="1"/>
  <c r="AY49" i="1"/>
  <c r="AZ48" i="1"/>
  <c r="AZ49" i="1"/>
  <c r="BA48" i="1"/>
  <c r="BA49" i="1"/>
  <c r="BB48" i="1"/>
  <c r="BB49" i="1"/>
  <c r="BI48" i="1"/>
  <c r="BI49" i="1"/>
  <c r="BJ48" i="1"/>
  <c r="BJ49" i="1"/>
  <c r="BK48" i="1"/>
  <c r="BK49" i="1"/>
  <c r="BL48" i="1"/>
  <c r="BL49" i="1"/>
  <c r="BM48" i="1"/>
  <c r="BM49" i="1"/>
  <c r="BN48" i="1"/>
  <c r="BN49" i="1"/>
  <c r="BO48" i="1"/>
  <c r="BO49" i="1"/>
  <c r="BP48" i="1"/>
  <c r="BP49" i="1"/>
  <c r="BQ48" i="1"/>
  <c r="BQ49" i="1"/>
  <c r="Z49" i="1"/>
  <c r="E49" i="5"/>
  <c r="BQ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P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O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N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M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L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K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J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I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A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AZ2" i="1"/>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Y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X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W2" i="1"/>
  <c r="AW3" i="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V2" i="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U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T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S2" i="1"/>
  <c r="BB2" i="1" s="1"/>
  <c r="AS3" i="1"/>
  <c r="BB3" i="1" s="1"/>
  <c r="AS4" i="1"/>
  <c r="BB4" i="1" s="1"/>
  <c r="AS5" i="1"/>
  <c r="BB5" i="1" s="1"/>
  <c r="AS6" i="1"/>
  <c r="BB6" i="1" s="1"/>
  <c r="AS7" i="1"/>
  <c r="BB7" i="1" s="1"/>
  <c r="AS8" i="1"/>
  <c r="BB8" i="1" s="1"/>
  <c r="AS9" i="1"/>
  <c r="BB9" i="1" s="1"/>
  <c r="AS10" i="1"/>
  <c r="BB10" i="1" s="1"/>
  <c r="AS11" i="1"/>
  <c r="BB11" i="1" s="1"/>
  <c r="AS12" i="1"/>
  <c r="BB12" i="1" s="1"/>
  <c r="AS13" i="1"/>
  <c r="BB13" i="1" s="1"/>
  <c r="AS14" i="1"/>
  <c r="BB14" i="1" s="1"/>
  <c r="AS15" i="1"/>
  <c r="BB15" i="1" s="1"/>
  <c r="AS16" i="1"/>
  <c r="BB16" i="1" s="1"/>
  <c r="AS17" i="1"/>
  <c r="BB17" i="1" s="1"/>
  <c r="AS18" i="1"/>
  <c r="BB18" i="1" s="1"/>
  <c r="AS19" i="1"/>
  <c r="BB19" i="1" s="1"/>
  <c r="AS20" i="1"/>
  <c r="BB20" i="1" s="1"/>
  <c r="AS21" i="1"/>
  <c r="BB21" i="1" s="1"/>
  <c r="AS22" i="1"/>
  <c r="BB22" i="1" s="1"/>
  <c r="AS23" i="1"/>
  <c r="BB23" i="1" s="1"/>
  <c r="AS24" i="1"/>
  <c r="BB24" i="1" s="1"/>
  <c r="AS25" i="1"/>
  <c r="BB25" i="1" s="1"/>
  <c r="AS26" i="1"/>
  <c r="BB26" i="1" s="1"/>
  <c r="AS27" i="1"/>
  <c r="BB27" i="1" s="1"/>
  <c r="AS28" i="1"/>
  <c r="BB28" i="1" s="1"/>
  <c r="AS29" i="1"/>
  <c r="BB29" i="1" s="1"/>
  <c r="AS30" i="1"/>
  <c r="BB30" i="1" s="1"/>
  <c r="AS31" i="1"/>
  <c r="BB31" i="1" s="1"/>
  <c r="AS32" i="1"/>
  <c r="BB32" i="1" s="1"/>
  <c r="AS33" i="1"/>
  <c r="BB33" i="1" s="1"/>
  <c r="AS34" i="1"/>
  <c r="BB34" i="1" s="1"/>
  <c r="AS35" i="1"/>
  <c r="BB35" i="1" s="1"/>
  <c r="AS36" i="1"/>
  <c r="BB36" i="1" s="1"/>
  <c r="AS37" i="1"/>
  <c r="BB37" i="1" s="1"/>
  <c r="AS38" i="1"/>
  <c r="BB38" i="1" s="1"/>
  <c r="AS39" i="1"/>
  <c r="BB39" i="1" s="1"/>
  <c r="AS40" i="1"/>
  <c r="BB40" i="1" s="1"/>
  <c r="AS41" i="1"/>
  <c r="BB41" i="1" s="1"/>
  <c r="AS42" i="1"/>
  <c r="BB42" i="1" s="1"/>
  <c r="AS43" i="1"/>
  <c r="BB43" i="1" s="1"/>
  <c r="AS44" i="1"/>
  <c r="BB44" i="1" s="1"/>
  <c r="AS45" i="1"/>
  <c r="BB45" i="1" s="1"/>
  <c r="AS46" i="1"/>
  <c r="BB46" i="1" s="1"/>
  <c r="AS47" i="1"/>
  <c r="BB47" i="1" s="1"/>
  <c r="AO2"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N2" i="1"/>
  <c r="AN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M2" i="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H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E2" i="1"/>
  <c r="AP2" i="1" s="1"/>
  <c r="AE3" i="1"/>
  <c r="AP3" i="1" s="1"/>
  <c r="AE4" i="1"/>
  <c r="AP4" i="1" s="1"/>
  <c r="AE5" i="1"/>
  <c r="AP5" i="1" s="1"/>
  <c r="AE6" i="1"/>
  <c r="AP6" i="1" s="1"/>
  <c r="AE7" i="1"/>
  <c r="AP7" i="1" s="1"/>
  <c r="AE8" i="1"/>
  <c r="AP8" i="1" s="1"/>
  <c r="AE9" i="1"/>
  <c r="AP9" i="1" s="1"/>
  <c r="AE10" i="1"/>
  <c r="AP10" i="1" s="1"/>
  <c r="AE11" i="1"/>
  <c r="AP11" i="1" s="1"/>
  <c r="AE12" i="1"/>
  <c r="AP12" i="1" s="1"/>
  <c r="AE13" i="1"/>
  <c r="AP13" i="1" s="1"/>
  <c r="AE14" i="1"/>
  <c r="AP14" i="1" s="1"/>
  <c r="AE15" i="1"/>
  <c r="AP15" i="1" s="1"/>
  <c r="AE16" i="1"/>
  <c r="AP16" i="1" s="1"/>
  <c r="AE17" i="1"/>
  <c r="AP17" i="1" s="1"/>
  <c r="AE18" i="1"/>
  <c r="AP18" i="1" s="1"/>
  <c r="AE19" i="1"/>
  <c r="AP19" i="1" s="1"/>
  <c r="AE20" i="1"/>
  <c r="AP20" i="1" s="1"/>
  <c r="AE21" i="1"/>
  <c r="AP21" i="1" s="1"/>
  <c r="AE22" i="1"/>
  <c r="AP22" i="1" s="1"/>
  <c r="AE23" i="1"/>
  <c r="AP23" i="1" s="1"/>
  <c r="AE24" i="1"/>
  <c r="AP24" i="1" s="1"/>
  <c r="AE25" i="1"/>
  <c r="AP25" i="1" s="1"/>
  <c r="AE26" i="1"/>
  <c r="AP26" i="1" s="1"/>
  <c r="AE27" i="1"/>
  <c r="AP27" i="1" s="1"/>
  <c r="AE28" i="1"/>
  <c r="AP28" i="1" s="1"/>
  <c r="AE29" i="1"/>
  <c r="AP29" i="1" s="1"/>
  <c r="AE30" i="1"/>
  <c r="AP30" i="1" s="1"/>
  <c r="AE31" i="1"/>
  <c r="AP31" i="1" s="1"/>
  <c r="AE32" i="1"/>
  <c r="AP32" i="1" s="1"/>
  <c r="AE33" i="1"/>
  <c r="AP33" i="1" s="1"/>
  <c r="AE34" i="1"/>
  <c r="AP34" i="1" s="1"/>
  <c r="AE35" i="1"/>
  <c r="AP35" i="1" s="1"/>
  <c r="AE36" i="1"/>
  <c r="AP36" i="1" s="1"/>
  <c r="AE37" i="1"/>
  <c r="AP37" i="1" s="1"/>
  <c r="AE38" i="1"/>
  <c r="AP38" i="1" s="1"/>
  <c r="AE39" i="1"/>
  <c r="AP39" i="1" s="1"/>
  <c r="AE40" i="1"/>
  <c r="AP40" i="1" s="1"/>
  <c r="AE41" i="1"/>
  <c r="AP41" i="1" s="1"/>
  <c r="AE42" i="1"/>
  <c r="AP42" i="1" s="1"/>
  <c r="AE43" i="1"/>
  <c r="AP43" i="1" s="1"/>
  <c r="AE44" i="1"/>
  <c r="AP44" i="1" s="1"/>
  <c r="AE45" i="1"/>
  <c r="AP45" i="1" s="1"/>
  <c r="AE46" i="1"/>
  <c r="AP46" i="1" s="1"/>
  <c r="AE47" i="1"/>
  <c r="AP47" i="1" s="1"/>
  <c r="N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N9" i="1"/>
  <c r="N3" i="1"/>
  <c r="N4" i="1"/>
  <c r="N5" i="1"/>
  <c r="N6" i="1"/>
  <c r="N7" i="1"/>
  <c r="N8"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60"/>
        </ext>
      </extLst>
    </bk>
    <bk>
      <extLst>
        <ext uri="{3e2802c4-a4d2-4d8b-9148-e3be6c30e623}">
          <xlrd:rvb i="164"/>
        </ext>
      </extLst>
    </bk>
    <bk>
      <extLst>
        <ext uri="{3e2802c4-a4d2-4d8b-9148-e3be6c30e623}">
          <xlrd:rvb i="237"/>
        </ext>
      </extLst>
    </bk>
    <bk>
      <extLst>
        <ext uri="{3e2802c4-a4d2-4d8b-9148-e3be6c30e623}">
          <xlrd:rvb i="275"/>
        </ext>
      </extLst>
    </bk>
  </futureMetadata>
  <valueMetadata count="5">
    <bk>
      <rc t="1" v="0"/>
    </bk>
    <bk>
      <rc t="1" v="1"/>
    </bk>
    <bk>
      <rc t="1" v="2"/>
    </bk>
    <bk>
      <rc t="1" v="3"/>
    </bk>
    <bk>
      <rc t="1" v="4"/>
    </bk>
  </valueMetadata>
</metadata>
</file>

<file path=xl/sharedStrings.xml><?xml version="1.0" encoding="utf-8"?>
<sst xmlns="http://schemas.openxmlformats.org/spreadsheetml/2006/main" count="2818" uniqueCount="981">
  <si>
    <t>Participant ID</t>
  </si>
  <si>
    <t>Text</t>
  </si>
  <si>
    <t>Theme (axial codes)</t>
  </si>
  <si>
    <t>Mumford_category</t>
  </si>
  <si>
    <t>Disheartened?</t>
  </si>
  <si>
    <t>rk01bc</t>
  </si>
  <si>
    <t xml:space="preserve">an anarchist / solar punk community without laws or government. where the only common denominator between people is their humanity. </t>
  </si>
  <si>
    <t>Anarchy, Humanity</t>
  </si>
  <si>
    <t>escape</t>
  </si>
  <si>
    <t>N</t>
  </si>
  <si>
    <t>Your_psuedonyms_are_too_identifiable</t>
  </si>
  <si>
    <t>Brussels</t>
  </si>
  <si>
    <t>Real place</t>
  </si>
  <si>
    <t>not utopian</t>
  </si>
  <si>
    <t>Li02Do</t>
  </si>
  <si>
    <t xml:space="preserve">At this point I want to just own a tiny piece of land somewhere remote, I think I’d only feel politically and socially content if I withdrew from society that way. </t>
  </si>
  <si>
    <t>Remote</t>
  </si>
  <si>
    <t>Y</t>
  </si>
  <si>
    <t>KI2003CA</t>
  </si>
  <si>
    <t xml:space="preserve">all I really want is clarity and consistency. Once you have that, you can work within it. Judgement based on anything other than the ideas people have in their head would be gone. Regulation and policy would be easy to navigate. Hard work would be rewarded with improved quality of life. </t>
  </si>
  <si>
    <t>Clarity, Consistency</t>
  </si>
  <si>
    <t>reconstruction</t>
  </si>
  <si>
    <t>Ni02La</t>
  </si>
  <si>
    <t>A place where people are free to be who they want as long as it doesn't harm others and a world in which wealth is distributed more evenly</t>
  </si>
  <si>
    <t>Distributed wealth, Freedom</t>
  </si>
  <si>
    <t>He06Cl</t>
  </si>
  <si>
    <t>Where trump is no longer in office</t>
  </si>
  <si>
    <t>Trump-free</t>
  </si>
  <si>
    <t>Iv01Ky</t>
  </si>
  <si>
    <t>UK</t>
  </si>
  <si>
    <t>SA00BR</t>
  </si>
  <si>
    <t xml:space="preserve">I find it hard to imagine what this society would look like, without looking for flaws in my own narrative. However, my place would be: socially liberated (particularly on issues of gender and sexuality), the infrastructure that currently upholds institutionalised discrimination will be dismantled (e.g. current prison system), and will have an economy focused on sustained equality not growth. </t>
  </si>
  <si>
    <t>Socially liberated, Equality</t>
  </si>
  <si>
    <t>Za04Si</t>
  </si>
  <si>
    <t>I would genuinely love to live in a little 
 commune of people who share resources and live and work together. I don’t know if I ever could because I would feel I am missing something if I am living so far from traditional society, but seeing groups of people who help raise each others children and grow food for each other feels really valuable to me and represents what community should be</t>
  </si>
  <si>
    <t>Community</t>
  </si>
  <si>
    <t>EL02BA</t>
  </si>
  <si>
    <t>London (normally!)</t>
  </si>
  <si>
    <t>Ma01Me</t>
  </si>
  <si>
    <t xml:space="preserve">A place in which education, food, health, and culture are ensured. A place in which we learn to live together as a society despite our differences, a place where we respect each other. A place where nobody is a threat </t>
  </si>
  <si>
    <t>Cooperation, Respect, Safe</t>
  </si>
  <si>
    <t>Ba02No</t>
  </si>
  <si>
    <t xml:space="preserve">I think we need a true meritocracy with a strong social safety net. We need a place where people would have genuinely equal opportunities - which are supported or necessitated by the state. I think this is the only way we actually achieve freedom and is a way that we can dissipate power and avoid the concentrations we see </t>
  </si>
  <si>
    <t>Meritocracy, Freedom, Dissipated power</t>
  </si>
  <si>
    <t>So03Ed</t>
  </si>
  <si>
    <t>No discrimination or inequality - GENUINELY. None at all. Redistribution of wealth, increased welfare, prison and police abolitionism, rehabilitative and reformist approaches to crime</t>
  </si>
  <si>
    <t>Equal, Redistribution</t>
  </si>
  <si>
    <t>Sa04Br</t>
  </si>
  <si>
    <t>The government play a central role in the economy and are able to ensure that all citizens can access services like healthcare, education and housing. The gap between the rich and poor is significantly reduced to what it is now.</t>
  </si>
  <si>
    <t>Socialist</t>
  </si>
  <si>
    <t>Ma02Ne</t>
  </si>
  <si>
    <t>Walkable cities with social hubs, people are free to be themselves without judgement. I don’t have to worry about the threat of guns, hate crimes, terrorism, war, etc. Presidents would be focused on improving society as a whole without radically affecting the quality of life of those abroad and in the US.</t>
  </si>
  <si>
    <t>Safety, Community</t>
  </si>
  <si>
    <t>Sa03Li</t>
  </si>
  <si>
    <t>Ideally, a society which aims to lift up the most disadvantaged person. I believe this approach cannot fail and I aim to vote with the same ethos. I want political freedom but not a freedom from consequence. I also believe that wealth should not be hoarded, as this is bad for all of society. Not whilst billions of people struggle to put food on plates. I could go on for hours but after so much discours, my utopia seems unrealistic and hard to recall. It feels like describing something which doesn’t exist.</t>
  </si>
  <si>
    <t>Freedom, Socialist</t>
  </si>
  <si>
    <t>Yv03Ke</t>
  </si>
  <si>
    <t xml:space="preserve">A world with no billionaires, homelessness, and politicians could be anyone. Taxes on the top 1% earning people and business would fund a universal basic income, which covered living costs and would allow people to pursue the jobs they desire, not the ones they need to live. A truly equal state, in which there is no bigotry or hatred, because we no longer have manufactured “others” to point the finger at for our dissatisfaction with life, because we would be happy. Free healthcare and education, no private school and state funded university education, or equivalent. Axe privately owned public services, so that they exist solely to serve the people and not to make a significant profit for ceo’s. Renewable energy is our only source of power. All nuclear bombs and wmd’s would be disarmed. Abolish all “boarders” and land ownership. People are free to move and travel and live where they will be happy. Maslow’s hierarchy of needs is fulfilled for all, with emphasis on community projects and events that celebrate and support society. The de-capitalisation of society would also remove a number of insecurities that are targeted by companies in order to sell things, particularly in women. </t>
  </si>
  <si>
    <t>Socialist, Equal, Green, Abolish borders, Community</t>
  </si>
  <si>
    <t>Cl00Lo</t>
  </si>
  <si>
    <t xml:space="preserve">Whilst not perfect, I’d say I’d feel most content somewhere like New Zealand whilst Jacinda Arden was PM. </t>
  </si>
  <si>
    <t>Real place, Return to past</t>
  </si>
  <si>
    <t>Ch01To</t>
  </si>
  <si>
    <t xml:space="preserve">To feel content, we must provide a space where there is no discrimination against basic humanity. Another aspect of feeling politically and socially content would be knowing that governments are actively working towards helping the planet and its people. </t>
  </si>
  <si>
    <t>Non-discriminatory, Safe</t>
  </si>
  <si>
    <t>Kath02</t>
  </si>
  <si>
    <t>Matriarchy</t>
  </si>
  <si>
    <t>rhirhi</t>
  </si>
  <si>
    <t xml:space="preserve">Politically I admire Sweden Finland and denmarks policies however I do know that socially they are built on white supremacy and the cracks are starting to show now that there’s more immigration. So I have no idea
I believe in small community based change 
Singapore has a great political system that focuses a lot on education and healthcare </t>
  </si>
  <si>
    <t>Community, Real place</t>
  </si>
  <si>
    <t>Ho07Be</t>
  </si>
  <si>
    <t>None</t>
  </si>
  <si>
    <t>N/A</t>
  </si>
  <si>
    <t xml:space="preserve">Sa01bfd </t>
  </si>
  <si>
    <t xml:space="preserve">Somewhere there’s no discrimination. </t>
  </si>
  <si>
    <t>Non-discriminatory</t>
  </si>
  <si>
    <t>An02Lo</t>
  </si>
  <si>
    <t>I just want a world where people are free to be themselves without consequence and people don't invest so much of their time and energy into hate. Fundamentally, I would be politically and socially content in a world where people tried to care about each other as a baseline.</t>
  </si>
  <si>
    <t>Freedom, Community</t>
  </si>
  <si>
    <t>Ma00Bo</t>
  </si>
  <si>
    <t>There is no time or place in which I may be fully content-- I am happy with my life today, but am greatly unnerved by the politics and social developments seen arising across the globe. Politically, I might feel more content in the period between the fall of the Soviet Union and 9/11, but that would be due to the optimism of the period which obscured political reality. Socially, LGBTQ and human rights, and gender equality were completely unacceptable, and any contentment would be borne of ignorance. I feel that there is no society in which I would feel completely content, as society can always be improved and the idea of a 'perfect society' for all individuals is a false ideal.</t>
  </si>
  <si>
    <t>Impossible, Return to past</t>
  </si>
  <si>
    <t>Sa01Ho</t>
  </si>
  <si>
    <t>place where everyone is given access to proper education so that they can make better decisions about their lifestyles and voting choices, mainly coming from how I think misinformation is the most destructive practice at the moment and free safe and well informed education practices that encourage empathy and helping others would combat this</t>
  </si>
  <si>
    <t>Education</t>
  </si>
  <si>
    <t>Jo03Si</t>
  </si>
  <si>
    <t xml:space="preserve">Singapore. I don’t believe the people should be concerned about their government as it is a distraction from daily life. While Singapore would be described as ‘politically controlled’, I think it’s appropriate given the effectiveness of the government and the results of their work (healthcare, safety, public transport, education). </t>
  </si>
  <si>
    <t>Vi07Du</t>
  </si>
  <si>
    <t>I think it would be a place where the government and citizens are well integrated together, where people can have their voices heard without making decisions become slow. In addition, I do imagine a place where historical and cultural values or ideas are discussed and debated, where people understand the complex layers of our past and present and how it affects us so as to make more informed decisions and create better understanding.</t>
  </si>
  <si>
    <t>Discourse</t>
  </si>
  <si>
    <t>Do01Kø</t>
  </si>
  <si>
    <t xml:space="preserve">Total Utopia but somewhere free from discrimination of any form. 
I think, ideally, I would love some form of anarchy, but only if everyone agreed on the societal form and no drastic measures had to be taken to introduce it. I would love if we could all contribute and take care of each other. </t>
  </si>
  <si>
    <t>Non-discriminatory, Anarchy, Community</t>
  </si>
  <si>
    <t>Ma05Ga</t>
  </si>
  <si>
    <t>After going to Singapore I felt like that was a place where I could feel socially and politically content. As a woman, it’s hard to feel safe in many American cities, and as a young adult it feels scary going into an economy that’s failing. In singapore it felt like I could walk around at night safely, it was clean, it had wonderful public services like transportation, public housing (that is actually nice), cheap (and healthy/good) food, and walkable infrastructure. It seemed like citizens were proud to be from Singapore. To me, it was a drastic difference from America and while it’s not perfect, it’s a place that I hope the entire world can learn from. I hope that I can be proud that I am from America in the future.</t>
  </si>
  <si>
    <t>Real place, Safety</t>
  </si>
  <si>
    <t>Va02Br</t>
  </si>
  <si>
    <t>Somewhere with equality</t>
  </si>
  <si>
    <t>Equality</t>
  </si>
  <si>
    <t>SA01KO</t>
  </si>
  <si>
    <t>Socialist Democratic with equal opportunities, no borders, religious harmony and pristine nature</t>
  </si>
  <si>
    <t>Socialist, Abolish borders</t>
  </si>
  <si>
    <t>Gi01La</t>
  </si>
  <si>
    <t>I’m not a political person because I feel that my strengths lie elsewhere. I vote, I read the news occasionally, and I research to make informed decisions. However, I don’t want or let politics consume my social media or my day to day life. Recently, some people make me feel like my decisions to not completely engage in the policial world, are irresponsible. I wish that people could have their political opinions, engage in friendly debates if they want, but not expect that everyone around them will have the same opinions as them. I also completely dislike Trump and his platform, but I’m not gonna unfollow or chastise someone when I learn that they voted for him. Another thing I would change is the corruptness and clout chasing of politicians. I feel that politicians want to get everyone fighting about hot topics just to distract from the horrible things they are doing and the fact that they aren’t actually there to make any positive change. Also the two party systems in America doesn’t make any sense.</t>
  </si>
  <si>
    <t>Va02Si</t>
  </si>
  <si>
    <t xml:space="preserve">A country which values the environment and protects human rights. Where corporations are controlled by regulations designed to protect consumers. Where media and information is less polarised and more focused on the truth. Where education systems are updated in line with current research and children’s access to social media is limited until their brains have developed. </t>
  </si>
  <si>
    <t>Green, Safety, Education, Regulation</t>
  </si>
  <si>
    <t>Su06Ox</t>
  </si>
  <si>
    <t>I think my ideal society, politically and socially is realistically flawed, hence I can’t see it realistically happening. Things like true equity and equality I would love, but I also believe in democracy, which a strong democracy has to cater to a difference in beliefs. But to strip it down to more basic and perhaps much more conceptual ideas, I want a society that is passionate, a society that seeks to be interested in things and dynamic, not the stagnation that we see today, where there’s such a strong feeling that people don’t care about anything or don’t feel deeply about anything. In a more practical sense, I hope for a society of ecological utopia, a society that remembers that it is not independent from the natural world. A society that loves and is kind.</t>
  </si>
  <si>
    <t>Equality, Democracy, Community</t>
  </si>
  <si>
    <t>He06Ut</t>
  </si>
  <si>
    <t xml:space="preserve">I don’t even know at this point. I’m happy here, in Ireland, but I also don’t know the politics and government here. </t>
  </si>
  <si>
    <t>Ca05Au</t>
  </si>
  <si>
    <t>climate conscious, equitable, democratic, peaceful. all peoples needs met</t>
  </si>
  <si>
    <t>Green, Equal, Peaceful</t>
  </si>
  <si>
    <t>Em04No</t>
  </si>
  <si>
    <t>I think the way the UK was in the noughties is about right economically. Globally, I would feel content if environmental issues were more feasible to tackle and it felt as if the world was on a clearer path towards sustainable change. Peace in war torn areas and economic development in sub-saharan africa is also a big part of what I hope for, as well as Russia, China and the US being less dominant on the world stage</t>
  </si>
  <si>
    <t>Return to past, Green, Peace</t>
  </si>
  <si>
    <t>Ca00Lo</t>
  </si>
  <si>
    <t>In this world, I would like to live somewhere with greater social cohesion. In various places in (east) Asia I have been stunned at sights like 6 year olds walking themselves to school. This tight social fabric is immensely desireable, though I acknowledge that in Japan or mainland China say it is immensely difficult to part of it as a foreigner. An easier way to go about this is to talk to your neighbours. I think Taiwan would be my number one choice in the real world, communist invasion nonwithstanding. Singapore number 2, Germany number 3. I won't entertain the idea of living in the past.
As for fiction, I like the idea of words that, for whatever else goes on, the universe as a whole is essentially 'steady-state' or eternal rather than not one where we seem to be heading towards resource decline followed by heat death. There's war and suffering, but the universe as a whole will persist in much the same way as it always has. Another appealing option are universes where mankind has 'cracked' its ecological problems, or where they are otherwise a non-issue.</t>
  </si>
  <si>
    <t>Green, Safety, Real place</t>
  </si>
  <si>
    <t>Au02Re</t>
  </si>
  <si>
    <t xml:space="preserve">Strong welfare state, high levels of participation in democracy, low levels of conflict in society. </t>
  </si>
  <si>
    <t>Socialist, Peace, Democratic</t>
  </si>
  <si>
    <t>Sa04Ho</t>
  </si>
  <si>
    <t>Where people (especially politicians) cared about our collective future and held true to their promises to help make change</t>
  </si>
  <si>
    <t>Democratic</t>
  </si>
  <si>
    <t>Je00Br</t>
  </si>
  <si>
    <t xml:space="preserve">A world ruled entirely by women without jobs and with a community driven economy, free to do fulfilling and creative pursuits as the base of society is catered for by shared labour </t>
  </si>
  <si>
    <t>Meritocracy, Communist</t>
  </si>
  <si>
    <t>Ay98Ku</t>
  </si>
  <si>
    <t xml:space="preserve">Maybe fully automated luxury communism, a book by Aaron Bastani:
Aaron Bastani's "Fully Automated Luxury Communism" argues for a future where technology is harnessed to create an abundance of resources, enabling a society where material needs are met, and luxury goods are readily available, all under a post-scarcity communist framework. The Guardian review of the book Bastani believes that technology can be used to not only solve global crises but also to extend our mastery of the planet. He envisions a society organized around the principle of communism, but with a focus on technological advancement and abundance, contrasting with traditional left-wing solutions. 
Key aspects of Bastani's vision include:
Optimism about the future:
He sees humanity's long-term prospects as bright and emphasizes the potential of technology.
Faith in technology:
He believes that technology can be used to address global problems and create a more equitable and abundant society.
Enthusiasm for material goods:
He argues that material wealth and luxury should not be viewed as inherently negative but rather as tools for improving human well-being.
Post-scarcity:
Bastani's vision is based on the idea that through technological advancements, we can move beyond scarcity and create a world where basic needs are met for all.
Updated communism:
He proposes a modernized form of communism, where technology plays a central role in resource allocation and distribution. </t>
  </si>
  <si>
    <t>Communist, Technology</t>
  </si>
  <si>
    <t>Be02Ch</t>
  </si>
  <si>
    <t xml:space="preserve">I would feel socially content where I could access fulfilling work, enjoy the freedom to exist without fear of my safety from men, the ability to access affordable housing - a safe place I could make my own, and healthcare that is fit for purpose. 
I would feel politically content where I saw female representation (including trans representation) and where abuses on human rights are immediately condemned rather than open to debate. 
I feel this place is imagined far more than closer to being real. </t>
  </si>
  <si>
    <t>Freedom, Fulfilled, Safety</t>
  </si>
  <si>
    <t>Ra02Zu</t>
  </si>
  <si>
    <t xml:space="preserve">social liberalism. the aim to reduce economic equality, human rights would not be politicized, social welfare is prioritized </t>
  </si>
  <si>
    <t>Equality, Socialist</t>
  </si>
  <si>
    <t>Ka03Fr</t>
  </si>
  <si>
    <t>Think about your top 3 answers. Why these methods?</t>
  </si>
  <si>
    <t>Theme</t>
  </si>
  <si>
    <t>Barriers</t>
  </si>
  <si>
    <t xml:space="preserve">Directly changing my behaviour in relation to the world - my consumption my time and my recourses. </t>
  </si>
  <si>
    <t>Behavioural</t>
  </si>
  <si>
    <t xml:space="preserve">There is no answer for interpersonal discussion </t>
  </si>
  <si>
    <t>I participate in most of the above, the top 3 is what I have seen have the most impact</t>
  </si>
  <si>
    <t>Impact</t>
  </si>
  <si>
    <t xml:space="preserve">I believe in the power of voting and the power of not spending your money somewhere. Those you want to impact have to listen. </t>
  </si>
  <si>
    <t>Powerful</t>
  </si>
  <si>
    <t xml:space="preserve">Low effort/not too time consuming </t>
  </si>
  <si>
    <t>Time</t>
  </si>
  <si>
    <t xml:space="preserve">I think that these are things that are easily accessible for our age </t>
  </si>
  <si>
    <t>Accessible</t>
  </si>
  <si>
    <t>Age</t>
  </si>
  <si>
    <t>Easy, engaging, most far-reaching</t>
  </si>
  <si>
    <t>Accessible, Broad, Engagement</t>
  </si>
  <si>
    <t xml:space="preserve">Best ones to do consistently and also probably the most effective when it comes to issues I care about </t>
  </si>
  <si>
    <t>Consistency</t>
  </si>
  <si>
    <t>voting for me feels like something unethical to NOT take part in. I think morally I must do it. I like attending protests because I get to engage with people in my community, in person, who care about similar things to me. I also learn a lot from people at protests, can take photos/videos (as a filmmaker), and get invited to other events/gatherings from there. I also find donating important to me personally as I feel like there is only so much campaigning and protesting can do - raising and sending money is a more concerted way to help a cause I care about.</t>
  </si>
  <si>
    <t>Engagement</t>
  </si>
  <si>
    <t>quickly engage people, easy for someone not in the political sector to do</t>
  </si>
  <si>
    <t>Engagement, Accessible</t>
  </si>
  <si>
    <t>Knowledge</t>
  </si>
  <si>
    <t>Probably because they are the ones that feel more accessible</t>
  </si>
  <si>
    <t>I think they are low cost and easy ways to engage- are they the most effective? Probably not but they spread awareness and info and I think that is my spo</t>
  </si>
  <si>
    <t>Cost</t>
  </si>
  <si>
    <t>Most accessible, easiest to incorporate into every day life, can be conducted privately</t>
  </si>
  <si>
    <t>Accessible, Private</t>
  </si>
  <si>
    <t>Privacy</t>
  </si>
  <si>
    <t>These are the 3 easiest ones to do.</t>
  </si>
  <si>
    <t>I would like to express myself without having my views tied to my name</t>
  </si>
  <si>
    <t>Private</t>
  </si>
  <si>
    <t>They are the most accessible to me as a student. I would like to be more proactive but unfortunately, I don’t have the time or resources to handle the conservation of good protest (arrest).</t>
  </si>
  <si>
    <t>Time, Cost</t>
  </si>
  <si>
    <t>They are the most accessible to me</t>
  </si>
  <si>
    <t>Easily accessible without the risk of negative/confronting ramifications</t>
  </si>
  <si>
    <t>Safety</t>
  </si>
  <si>
    <t xml:space="preserve">Part of what I do is sharing educational information in entertaining ways through social platforms. I also think boycotting brands is something that everyone can do, and should do. </t>
  </si>
  <si>
    <t>Reading / sharing on social media is the most readily available form</t>
  </si>
  <si>
    <t>I do what I can with the time that I’ve got. My entire full time job is engaging in political activism as my company serves the step in and fill the gap where the government fails in the social housing sector. It doesn’t leave me much time for formal campaigning or door knocking. Additionally I live in a somewhat rural area where there aren’t many protests and such, when there are protests they’re usually when I’m working. I’m doing and in person campaign this weekend about social housing dissatisfaction, taking surveys on the street</t>
  </si>
  <si>
    <t>Only ones available to me where the personal costs to participate are low enough</t>
  </si>
  <si>
    <t>Cost, Safety</t>
  </si>
  <si>
    <t xml:space="preserve">Private options </t>
  </si>
  <si>
    <t>I think they're things everyone can do fairly easily and not have to put themselves in danger to participate in</t>
  </si>
  <si>
    <t>They are the most accessible means of personal change which do not require me to persuade or levy other peoples actions</t>
  </si>
  <si>
    <t>Collectivity</t>
  </si>
  <si>
    <t>Think they are really accessible and quite an easy way to engage</t>
  </si>
  <si>
    <t>Least time taken haha</t>
  </si>
  <si>
    <t>They are simple and effective ways to get the message through to a wide range of people to make them aware of what’s happening. It also tends to be the safest.</t>
  </si>
  <si>
    <t>Accessible, Safe</t>
  </si>
  <si>
    <t>I feel that these are the way to try to make my voice heard</t>
  </si>
  <si>
    <t>Expression</t>
  </si>
  <si>
    <t xml:space="preserve">These methods are more about getting my own and other’s voices heard. I think these methods are attractive to many people because it gives them an outlet to express how they personally feel. </t>
  </si>
  <si>
    <t>Ease, lack of time, and constraints caused by employment</t>
  </si>
  <si>
    <t xml:space="preserve">Minimal effort </t>
  </si>
  <si>
    <t>Effort</t>
  </si>
  <si>
    <t xml:space="preserve">These feel like the methods I have the most personal control over, whereas other methods like protesting feel more futile. </t>
  </si>
  <si>
    <t>Control</t>
  </si>
  <si>
    <t>As a teenager, especially in Singapore, that’s largely the extent of what I can do, but it also allows me to engage people in a way that shows people a human side and I control how I share my message</t>
  </si>
  <si>
    <t xml:space="preserve">They’re the most subtle but would still help make a difference. </t>
  </si>
  <si>
    <t xml:space="preserve">Simple and easy </t>
  </si>
  <si>
    <t>voting seems to be the most direct way to express my desire for change, the others are more aligned with the strength of my desire for change - i’m usually skeptical of any claim made on social media, but I prefer to sign petitions and discuss/ share information I know to be true</t>
  </si>
  <si>
    <t>Direct</t>
  </si>
  <si>
    <t>Voting is a right that we should all exploit. Petitions are focussed on singular issues, and cultural events are often better informed and able to have more nuanced conversation</t>
  </si>
  <si>
    <t>Breadth</t>
  </si>
  <si>
    <t>i think these are the most directly impactful behaviours</t>
  </si>
  <si>
    <t>I think they are the simplest to incorporate into my life, and all are examples where one person helps make a bigger change</t>
  </si>
  <si>
    <t>Easy, Impact</t>
  </si>
  <si>
    <t>I think they feel the most influential to me, and also are lower in effort and more traditional and anonymous</t>
  </si>
  <si>
    <t>Impact, Easy, Private</t>
  </si>
  <si>
    <t>Time, Privacy</t>
  </si>
  <si>
    <t xml:space="preserve">Personal element - make myself feel like I have agency </t>
  </si>
  <si>
    <t>Agency</t>
  </si>
  <si>
    <t>Social media is most accessible and knowledge is power + donating because the little money each of us can donate adds up to a huge amount to create progressive change</t>
  </si>
  <si>
    <t xml:space="preserve">Because they’re the easiest to do quickly without as much investment of time </t>
  </si>
  <si>
    <t xml:space="preserve">They are active political engagement with the government, not performative or adding to the mess that is online discourse </t>
  </si>
  <si>
    <t>Count of Barriers</t>
  </si>
  <si>
    <t>Grand Total</t>
  </si>
  <si>
    <t>Count of Theme</t>
  </si>
  <si>
    <t>Easy = 2</t>
  </si>
  <si>
    <t>Broad = 1</t>
  </si>
  <si>
    <t>Sentiment</t>
  </si>
  <si>
    <t xml:space="preserve">Exactly the same as it is not but with the quality of life rapidly declining </t>
  </si>
  <si>
    <t>Similar, Declining</t>
  </si>
  <si>
    <t>Negative</t>
  </si>
  <si>
    <t xml:space="preserve">Similar social climate to 2014.
</t>
  </si>
  <si>
    <t>Similar</t>
  </si>
  <si>
    <t>Neutral</t>
  </si>
  <si>
    <t>I really really don’t know. I feel like there is a massive crossroads and it’s a toss of the coin whether things get better or worse. Sometimes I feel optimistic, sometimes not.</t>
  </si>
  <si>
    <t>Crossroads</t>
  </si>
  <si>
    <t>Unsure</t>
  </si>
  <si>
    <t xml:space="preserve">Much the same foundationally - we will live in the same manner, have similar broad divisions of work, live and die at the same time. Technology will of course advance, with both AI and quantum computing becoming prevalent - advances in medical science will be significant. However, most people will still work 5 days a week, live to around 80, there will still be homelessness and war - these are such socially embedded norms it will not change. </t>
  </si>
  <si>
    <t>Similar, Advanced Technology, Unchanging</t>
  </si>
  <si>
    <t xml:space="preserve">Not alot of change, history tends to repeat itself </t>
  </si>
  <si>
    <t>Unchanging</t>
  </si>
  <si>
    <t>I think that there could be climate issues</t>
  </si>
  <si>
    <t>Climate</t>
  </si>
  <si>
    <t>Highly personalised; more human-value centric; longer lifespans.</t>
  </si>
  <si>
    <t>Personalised, Human-centric</t>
  </si>
  <si>
    <t>Positive</t>
  </si>
  <si>
    <t xml:space="preserve">I think the world in 2050 is likely to be more politically polarised, with fewer people willing to change their minds and fewer politicians that will encourage doing so. In 2050 I am most worried about increased war, the past 3 years in particular have made me more concerned about this. I think this could also lead to cuts in public sector funding across the UK in order to fund increased defence spending, which those services cannot afford. I think both of these factors (polarisation and war) will lead to less of a focus on existential issues such as the climate. </t>
  </si>
  <si>
    <t>Polarisation, Conflict, Climate</t>
  </si>
  <si>
    <t>I genuinely worry with the United States’ descent into racism that part of the world (where I currently live) will be genuinely trapped and unable to create meaningful change for their own. But I do hope maybe this extremism can push more meaningful change on a small, community level. I’m kind of holding out hope that there are places that will be better than they are now (like the UK), that may be a better place to live. But I think much of this is just naive/blind hope on my part because I am so scared of the future.</t>
  </si>
  <si>
    <t>Fear, Extremism, Trapped, Racism</t>
  </si>
  <si>
    <t xml:space="preserve">More community orientated, back to how it was post-war etc </t>
  </si>
  <si>
    <t>Community-oriented</t>
  </si>
  <si>
    <t>I imagine a society in which the environmental and social crises have made us ditch individualism for collectivism. However, I’m unsure about where critical thinking, are we going to become more and more like sheep or will this be a skill that is urged to be developed by society</t>
  </si>
  <si>
    <t>Collective</t>
  </si>
  <si>
    <t>It’s difficult to predict- I see one of two paths (or a linked path). I think there’d be consolidation of power and concentration which would lead to a negative worldview. However I think this path will lead to opposing action- eventually- which would deconstruct the oppressive systems. To the extent that it deconstructs the ones we currently accept too. This is a better world (hopefully)</t>
  </si>
  <si>
    <t>Crossroads, Power, Action</t>
  </si>
  <si>
    <t>Looks similar on the surface but social politics and underlying structures of power will be worse. Discrimination and inequality and violence will have increased substantially</t>
  </si>
  <si>
    <t>Discrimination, Violence, Poverty</t>
  </si>
  <si>
    <t xml:space="preserve">Ai to have a huge influence in all ways, potentially including choices made for countries and also more war and tension between countries.  </t>
  </si>
  <si>
    <t>War, Artificial Intelligence</t>
  </si>
  <si>
    <t>I have hope that America can turn around and improve politically, but am not sure. I think environmentally we’ll still be declining. I think there is a chance of unrest continuing in the world, but no major world wars, simply continuation of current conflict. I would be fine living here as long as the US has a proper president</t>
  </si>
  <si>
    <t>Similar, Wars, Climate</t>
  </si>
  <si>
    <t>I have little to no faith in us improving as a society between now and 2050. Thanks largely to mass neglect of climate change, and a loss in empathy across the board. I genuinely believe that we are in for a very difficult few decades. With right wing extremist ideologies flourishing like weeds, and an overwhelmingly large population of typically good people being converted to fascist populism, our leadership will reflect that. Things will get a lot worse before they get better. The power will be in the hands of those who are the loudest and not of those who are morally correct as this does not make profit.</t>
  </si>
  <si>
    <t>Fascism, Capitalism, Climate</t>
  </si>
  <si>
    <t xml:space="preserve">In 25 years I think things will be very similar today, but that our political leanings and cultural wars will have reached a more extreme length, the disparity between left and right leaning people will have increased in size, with a rise of both socialist and fascist ideals, but I believe that the former will be a response to the latter being the active state of most powerful countries. Ongoing threats of wars and active conflicts will have created particularly popular forms of racism and discrimination (e.g. like the rise in Asian related hate crimes during the pandemic).  I do not want to live in this place, but as an active member of society politically I would make efforts to discuss politics with my peers and campaign for change. 
Climate change will have continued to deteriorate and we will probably realise any efforts have been too little, too late. Tradwife, patriarchal ideology will reach an all time high and I believe many progressive current laws for queer and feminist rights will have been rolled back. </t>
  </si>
  <si>
    <t>Polarisation, Similar, Climate, Patriarchy, Regression</t>
  </si>
  <si>
    <t>I think the climate will be dramatically different. There will be an increase in the number of and frequency of disasters and emergencies. I think poverty will have increased with the cost of living continuing to impact people. I also think it’s likely that there could be more wars going on.</t>
  </si>
  <si>
    <t>Climate, Poverty, War</t>
  </si>
  <si>
    <t xml:space="preserve">I would hope that we use technological advancements to better our planet, instead of destroying it. I imagine that the political leaders are not as radical as they have been in the last decade. </t>
  </si>
  <si>
    <t>Technology, Deradicalisation</t>
  </si>
  <si>
    <t>I think Gen Z may have influenced change in the western ways of life eg less hatred, less focus on working and more on living, more social connection and respect, more eduction and wellness. I’d hope power will be more representative and more voices will be heard and acknowledged, definitely with more women in higher positions, where politics doesn’t put social groups against one another and focused on compassion.</t>
  </si>
  <si>
    <t>Representative, Compassionate, Feminist</t>
  </si>
  <si>
    <t xml:space="preserve">Similar to now but with climate refugees, hopefully some legislation banning AI </t>
  </si>
  <si>
    <t>Similar, Climate, Refugees</t>
  </si>
  <si>
    <t xml:space="preserve">I don’t know if it’ll be positive or negative I think at the moment things feel like their going backwards. </t>
  </si>
  <si>
    <t>I grew up expecting that the world would get better over time, but seeing Trump be democratically re-elected and the general right wing shift in global politics does not give me hope for the future. It is not a place I'd want to live, and I am worried that it'll be right wingers who hold power</t>
  </si>
  <si>
    <t>Fascism</t>
  </si>
  <si>
    <t>I can't predict how society will look, the world is too diverse and the future too unpredictable to visualise. Nonetheless it is a world I would hope to live in. To see that change and try to do what I think is right would be of interest enough to live in it.</t>
  </si>
  <si>
    <t>I can’t even begin to think and imagine what this might look like considered how much the world has changed in the last 4-5 years</t>
  </si>
  <si>
    <t xml:space="preserve">The same but with more technology, and a significantly worse economy. </t>
  </si>
  <si>
    <t>Technology, Economic Decline</t>
  </si>
  <si>
    <t>At the direction we are currently going in, i imagine society being a highly technical and competitive environment, where we are not only competing with peers but also competing against the ever developing use and reliance of AI. However, I think the power dynamics would stay similar, where those with the money hold more power, but also those with more technical power or intellect would hold more stake in our future. It’s not necessarily a world I would want to live in, but it does drive me to try and make an impact on people for the better as much as possible to ensure that people don’t feel the weight of the future on them either.</t>
  </si>
  <si>
    <t>Technology, Capitalism</t>
  </si>
  <si>
    <t>I honestly haven’t thought about it, I don’t know. I’m afraid to think too much about it cause I’m afraid i won’t like the “answer” even though I try to hope for the best.</t>
  </si>
  <si>
    <t xml:space="preserve">I’d want to live in a place that cares about their people. Someplace that creates programs for those in need, is clean and safe, and where the government is run by common people, not elites </t>
  </si>
  <si>
    <t>Automated and widened gaps in income and social classes</t>
  </si>
  <si>
    <t>Inequity</t>
  </si>
  <si>
    <t xml:space="preserve">I think society will be pretty similar in 2050. The main problem I expect to be facing is climate change </t>
  </si>
  <si>
    <t>Similar, Climate</t>
  </si>
  <si>
    <t xml:space="preserve">Unless politics changes radically in the next few years, I believe societies around the world will be more divided politically and racially. I imagine that demagogues and corporations will be in power in more countries. I worry about the environment and how inhospitable the climate will be in so many countries. </t>
  </si>
  <si>
    <t>Polarisation, Capitalism, Climate</t>
  </si>
  <si>
    <t>Well, it depends. Generally I try to be an optimist, so I do imagine a future of a more equitable, loving and caring society, a passionate society and a compassionate society. But I do think that will take a lot. I can see society becoming ultra polarised. But I do strongly believe that polarisation will phase out over the next 25 years. (At least the extreme polarisation we see today with social media)</t>
  </si>
  <si>
    <t>Polarisation, Equitable</t>
  </si>
  <si>
    <t xml:space="preserve">Heavily reliant on technology, more so than today. Less humans having jobs. Even more corrupt governments. </t>
  </si>
  <si>
    <t>Technology, Economic Decline, Corrpution</t>
  </si>
  <si>
    <t>climate catastrophe, breakdown of international systems, authoritarian governments, increase in conflict. cost of living and poverty increased, marginalisation of minority groups increase</t>
  </si>
  <si>
    <t>Conflict, Climate, Destruction, Economic Decline</t>
  </si>
  <si>
    <t>I hope that the areas which most concern us at present have become regulated in some way, and that this period of economic and global uncertainty is followed by a lull and relative stability</t>
  </si>
  <si>
    <t>Regulation</t>
  </si>
  <si>
    <t xml:space="preserve">It’ll be a little worse than today, but won’t appear dramatically different. It is later when we are more severely in over shoot that we experience a gradual collapse or ‘simplification’ of our lives and the end of certain aspects of modernity. Things will likely be much, much worse in the final years of the century if our behaviour does not change.
I expect we will not have had any substantial growth in the West for the past 20 years. That said modern life largely continues. Technological improvements will lead to minor improvements in industrial efficiency and medical care but there will not be revolutionary change brought on by LLMs. The social contract is tremendously strained in the West. The Chinese middle class has a standard of living comparable to the West. Extreme weather events are common but the overall thrust of this is that modernity will likely still continue into 2050.  
Almost everybody wants this wild party of modernity to continue, and are desperate to restart growth, but (being a bit idealistic here) some acknowledge that the lack of growth is because we have overshot the biophysical basis on which our economy sits, therefore this lack of growth is an ecological correction to overextraction of resources that took hundreds of millions of years to accrue. Electrifying everything will not fix this as it facilitates greater material extraction. Things will get much worse from here as the oil used in essential products becomes too expensive to extract and we lose access to some aspects of modernity, such as pharmaceuticals, cement, etc. and global warming causes mass migration which will cause war  later in the century. 
</t>
  </si>
  <si>
    <t xml:space="preserve">I think relatively similar to now, we will have a unique set of issues, but will have successfully mitigated the most destructive effects of climate change. </t>
  </si>
  <si>
    <t>I hope it’s not too different but that the state of the world is better. I hope people are kinder and there are more robust systems in place to help people that need it. I hope that the people who hold power are better representations of the population not just the rich and privileged.</t>
  </si>
  <si>
    <t>Similar, Socialist</t>
  </si>
  <si>
    <t xml:space="preserve">I think we will be living in a migration crisis due to climate change, with a radically different means of employment for the working class, with greater inequality and further reduced social mobility </t>
  </si>
  <si>
    <t>Migration crisis, Climate, Inequality, Economic Decline</t>
  </si>
  <si>
    <t xml:space="preserve">hard to say - i think we are on the precipice of major social change whether its offline or AI. AI will happen. Offline it's hard to say because i think the culture wars get worse before they get better. id hope in 25 years we will be past the current discourse but maybe more likely in 50 years when today's genZ are leaders. i'd want to live in it just to witness and i think power remains relatively centralised at the top.  </t>
  </si>
  <si>
    <t>Polarised, Power, Techonology</t>
  </si>
  <si>
    <t xml:space="preserve">I have hope that society will have somewhat switched towards matriarchy after the failure of patriarchy. Women are surpassing male success in many fields, particularly education and it gives me hope that a switch to women holding power would produce beneficial and much needed change. Perhaps I am biased to attributing failures in society to the male ego though. 
I have some degree of hope for the future because I recognise how damaging it is to experience hopelessness. I feel like the world has got significantly more painful to exist in during my lifetime but I also recognise that I was born in a much more analogue time, and moved into a digital era where I have so much information available at all times, which can be very damaging. </t>
  </si>
  <si>
    <t>Matriarchy, Return to past</t>
  </si>
  <si>
    <t>I’m not exactly sure but I think the climate will be a lot hotter and there will be a lot more deaths due to that, i think China would hold most of the power, and the overall situation will have just gotten worse</t>
  </si>
  <si>
    <t xml:space="preserve">It is difficult to imagine - I don’t think anything is inevitable as actions every day can change the future. The decisions of governments feel particularly unpredictable at the moment but resistance to this has surprised me recently in how organised and expansive it has been </t>
  </si>
  <si>
    <t>Count of Sentiment</t>
  </si>
  <si>
    <t>Negative Total</t>
  </si>
  <si>
    <t>Neutral Total</t>
  </si>
  <si>
    <t>None Total</t>
  </si>
  <si>
    <t>Positive Total</t>
  </si>
  <si>
    <t>Unsure Total</t>
  </si>
  <si>
    <t>(blank)</t>
  </si>
  <si>
    <t>(blank) Total</t>
  </si>
  <si>
    <t>Id</t>
  </si>
  <si>
    <t>Start time</t>
  </si>
  <si>
    <t>Completion time</t>
  </si>
  <si>
    <t>Email</t>
  </si>
  <si>
    <t>Name</t>
  </si>
  <si>
    <t>Language</t>
  </si>
  <si>
    <t>Do you give informed consent to be a participant in this study?</t>
  </si>
  <si>
    <t xml:space="preserve">To help us link your answers across different parts of the study (without collecting personal data), please create a unique Participant ID using the following format. Please remember the ID - it will </t>
  </si>
  <si>
    <t>How old are you?</t>
  </si>
  <si>
    <t>Please select the gender you identify with</t>
  </si>
  <si>
    <t>Which country did you reside in March 2020?</t>
  </si>
  <si>
    <t>How do you feel about the future?</t>
  </si>
  <si>
    <t>When the future feels overwhelming, how do you usually respond?</t>
  </si>
  <si>
    <t>OVERWHELM_ORG_CHANGE</t>
  </si>
  <si>
    <t>OVERWHELM_ONLINE_DISCUSS</t>
  </si>
  <si>
    <t>OVERWHELM_DISENGAGE</t>
  </si>
  <si>
    <t>OVERWHELM_LEARN</t>
  </si>
  <si>
    <t>OVERWHELM_OTHER</t>
  </si>
  <si>
    <t>Can you name a specific societal event that has influenced how you feel about the future?</t>
  </si>
  <si>
    <t>SOCIAL_EVENT</t>
  </si>
  <si>
    <t>Thinking about that event, how does it make you feel?</t>
  </si>
  <si>
    <t>I believe the world will look radically different in 25 years.</t>
  </si>
  <si>
    <t>In 2050, I believe society will be better than it is today.</t>
  </si>
  <si>
    <t>Describe how you imagine society to look like in 2050. </t>
  </si>
  <si>
    <t>Describe a place (real or imagined) where you would feel politically and socially content.</t>
  </si>
  <si>
    <t>What makes this imagined place feel that way?</t>
  </si>
  <si>
    <t>What books, movies, shows, or online content do you feel have significantly influenced your perspectives on society and politics? </t>
  </si>
  <si>
    <t>Dystopia?</t>
  </si>
  <si>
    <t>Which, if any, of these books have you read?</t>
  </si>
  <si>
    <t>BOOK_HUNGERGAMES</t>
  </si>
  <si>
    <t>BOOK_DIVERGENT</t>
  </si>
  <si>
    <t>BOOK_MAZERUNNER</t>
  </si>
  <si>
    <t>BOOK_GIVER</t>
  </si>
  <si>
    <t>BOOK_MATCHED</t>
  </si>
  <si>
    <t>BOOK_DELIRIUM</t>
  </si>
  <si>
    <t>BOOK_LEGEND</t>
  </si>
  <si>
    <t>BOOK_UGLIES</t>
  </si>
  <si>
    <t>BOOK_SELECTION</t>
  </si>
  <si>
    <t>BOOK_SHATTER</t>
  </si>
  <si>
    <t>BOOK_NONE</t>
  </si>
  <si>
    <t>BOOK_TOTAL</t>
  </si>
  <si>
    <t>At what age did you first read the majority of books selected?</t>
  </si>
  <si>
    <t>Which, if any, of these films have you watched?</t>
  </si>
  <si>
    <t>FILM_HUNGERGAMES</t>
  </si>
  <si>
    <t>FILM_DIVERGENT</t>
  </si>
  <si>
    <t>FILM_MAZERUNNER</t>
  </si>
  <si>
    <t>FILM_GIVER</t>
  </si>
  <si>
    <t>FILM_5WAVE</t>
  </si>
  <si>
    <t>FILM_ENDERSGAME</t>
  </si>
  <si>
    <t>FILM_DARKESTMINDS</t>
  </si>
  <si>
    <t>FILM_HOST</t>
  </si>
  <si>
    <t>FILM_NONE</t>
  </si>
  <si>
    <t>FILM_TOTAL</t>
  </si>
  <si>
    <t>At what age did you first watch the majority of films selected?</t>
  </si>
  <si>
    <t>Would you consider yourself to be interested in politics and social issues?</t>
  </si>
  <si>
    <t>Who first got you interested in politics? </t>
  </si>
  <si>
    <t>INSPO_PERSON</t>
  </si>
  <si>
    <t>What about this person inspired you?</t>
  </si>
  <si>
    <t>Where do you get your information about politics from?</t>
  </si>
  <si>
    <t>INFO_NEWSPAPER</t>
  </si>
  <si>
    <t>INFO_NEWS_SOC_MEDIA</t>
  </si>
  <si>
    <t>INFO_SOC_MEDIA_INF</t>
  </si>
  <si>
    <t>INFO_MEMES</t>
  </si>
  <si>
    <t>INFO_CAMPAIGNS</t>
  </si>
  <si>
    <t>INFO_ACADEMIC</t>
  </si>
  <si>
    <t>INFO_INDIE_MEDIA</t>
  </si>
  <si>
    <t>INFO_WORD_MOUTH</t>
  </si>
  <si>
    <t>INFO_AVOID</t>
  </si>
  <si>
    <t>INFO_OTHER</t>
  </si>
  <si>
    <t>How would you describe your level of political engagement right now?</t>
  </si>
  <si>
    <t>Rank the following methods by how likely you are to use them to engage with politics</t>
  </si>
  <si>
    <t>ENGAGE_VOTING</t>
  </si>
  <si>
    <t>ENGAGE_PROTESTS</t>
  </si>
  <si>
    <t>ENGAGE_PETITION</t>
  </si>
  <si>
    <t>ENGAGE_SHARE_CONTENT</t>
  </si>
  <si>
    <t>ENGAGE_DONATE</t>
  </si>
  <si>
    <t>ENGAGE_CAMPAIGN</t>
  </si>
  <si>
    <t>ENGAGE_BOYCOTT</t>
  </si>
  <si>
    <t>ENGAGE_CREATIVE</t>
  </si>
  <si>
    <t>ENGAGE_CREATE_CONTENT</t>
  </si>
  <si>
    <t>ENGAGE_DISCUSS_FORUMS</t>
  </si>
  <si>
    <t>How do you feel when you use these methods of engagement?</t>
  </si>
  <si>
    <t>If there were an election tomorrow, who would you be most likely to vote for?</t>
  </si>
  <si>
    <t>Why would you vote for them?</t>
  </si>
  <si>
    <t>VOTE_LEADER</t>
  </si>
  <si>
    <t>VOTE_VALUES</t>
  </si>
  <si>
    <t>VOTE_PARENTS</t>
  </si>
  <si>
    <t>VOTE_TACTICAL</t>
  </si>
  <si>
    <t>VOTE_AGREE_POLICIES</t>
  </si>
  <si>
    <t>VOTE_SERVE_NEEDS</t>
  </si>
  <si>
    <t>Please indicate how much you agree or disagree with the following statement: "When one group in society moves forward, another group usually has to give something up."</t>
  </si>
  <si>
    <t>anonymous</t>
  </si>
  <si>
    <t>Yes</t>
  </si>
  <si>
    <t>Woman</t>
  </si>
  <si>
    <t>Try to get involved in organising change;Join online discussions (e.g. Reddit Forums, TikTok);Learn more about the issues that concern me;</t>
  </si>
  <si>
    <t xml:space="preserve">Global response to the genocide and ecocide being committed by Isreal. </t>
  </si>
  <si>
    <t>Palestine</t>
  </si>
  <si>
    <t xml:space="preserve">what does it make me feel? that’s not an easy answer. rage and grief and despair </t>
  </si>
  <si>
    <t>'The Hunger Games' trilogy by Suzanne Collins;'Divergent' trilogy by Veronica Roth;'The Maze Runner' series by James Dashner;'Shatter Me' series by Tahereh Mafi;'The Selection' series by Kiera Cass;'Matched' trilogy by Allie Condie;'The Giver' quartet by Lois Lowry;</t>
  </si>
  <si>
    <t>10-12 years old</t>
  </si>
  <si>
    <t>'The Hunger Games' trilogy;'Divergent' trilogy ;'The Maze Runner' series;'Ender's Game';</t>
  </si>
  <si>
    <t>My mum</t>
  </si>
  <si>
    <t>Family_positive</t>
  </si>
  <si>
    <t>she cares about people. and she’s so smart</t>
  </si>
  <si>
    <t>News-based social media accounts (e.g. PoliticsUK);Mainstream newspapers;Campaigns (e.g. posters, street campaigners);Academic sources (e.g. lectures, articles);Indie media (e.g. blogs, Substack);Word of mouth;</t>
  </si>
  <si>
    <t>Very engaged – I actively participate in political or social causes regularly</t>
  </si>
  <si>
    <t>Boycotting brands or practicing ethnical consumption;Attending protests;Donating to political or activist causes;Voting;Creating political or issue-based social media content;Expressing political views creatively (e.g. creating art, going to cultural events);Signing online petitions;Sharing political content on social media (e.g. infographics);Participate in formal campaigning (e.g. phone-banking, door-knocking);Engaging in online political discussion forums (e.g. Reddit);</t>
  </si>
  <si>
    <t>Normal i guess?</t>
  </si>
  <si>
    <t>A green or environmentalist party (e.g., Green Party, Europe Écologie Les Verts)</t>
  </si>
  <si>
    <t>The values of the party align with my personal ones;I agree with their policies;I believe they will best serve my needs;Tactical voting;I like the leader;My parents vote for them;</t>
  </si>
  <si>
    <t>Man</t>
  </si>
  <si>
    <t>Discuss in person ;Learn more about the issues that concern me;</t>
  </si>
  <si>
    <t>Discuss in person</t>
  </si>
  <si>
    <t>Election of Trump</t>
  </si>
  <si>
    <t>Election_Trump</t>
  </si>
  <si>
    <t>Hopelessness</t>
  </si>
  <si>
    <t>I believe in the European project.</t>
  </si>
  <si>
    <t>Markings by Dag Hammarskjold. The best and the brightest by David Halberstam, Zen and the Art of Motorcycle maintenance by Robert Pirsig, Twighlight of Democracy by Anne Applebaum. Ender’s game by Orson Scott Card (the film was awful).</t>
  </si>
  <si>
    <t>'The Hunger Games' trilogy by Suzanne Collins;</t>
  </si>
  <si>
    <t>'The Hunger Games' trilogy;'The Maze Runner' series;'Ender's Game';</t>
  </si>
  <si>
    <t>14-16 years old</t>
  </si>
  <si>
    <t>No single person, rather reading about the history of the European project and the UN and their founding ideals.</t>
  </si>
  <si>
    <t>Non-fiction books</t>
  </si>
  <si>
    <t>The commitment of people like Olof Palme and Urho Kekkonen to creating a more peaceful world.</t>
  </si>
  <si>
    <t>Mainstream newspapers;Academic sources (e.g. lectures, articles);Word of mouth;</t>
  </si>
  <si>
    <t>Voting;Sharing political content on social media (e.g. infographics);Expressing political views creatively (e.g. creating art, going to cultural events);Engaging in online political discussion forums (e.g. Reddit);Creating political or issue-based social media content;Attending protests;Donating to political or activist causes;Signing online petitions;Boycotting brands or practicing ethnical consumption;Participate in formal campaigning (e.g. phone-banking, door-knocking);</t>
  </si>
  <si>
    <t>Hopeful— This was meant to be included for the final question but your form only takes email addresses there: I’d prefer not to take the incentive. Also given that this is meant to be anonymous I feel this question should be on a separate but attached form, so my name and email aren’t linked to my responses, but I can be reached at (see question 31 for email)</t>
  </si>
  <si>
    <t>A major centrist or liberal party (e.g., Liberal Democrats, Liberal Party, En Marche)</t>
  </si>
  <si>
    <t>The values of the party align with my personal ones;I agree with their policies;I believe they will best serve my needs;I like the leader;My parents vote for them;Tactical voting;</t>
  </si>
  <si>
    <t>Try to get involved in organising change;Disengage and try think about something else;Learn more about the issues that concern me;</t>
  </si>
  <si>
    <t xml:space="preserve">Trumps election (twice), Reform UKs rise. </t>
  </si>
  <si>
    <t>Election_Trump; Reform</t>
  </si>
  <si>
    <t>Scared, definitely negative. I’d really want to leave the UK if Reform ever came into power</t>
  </si>
  <si>
    <t>Because it would be beyond other influence, it would be outside of politics.</t>
  </si>
  <si>
    <t>I consume a lot of science fiction and dystopian fiction. I also think Ghibli Studio movies have had a strong impression re a kind of peaceful and remote utopia.</t>
  </si>
  <si>
    <t>'Divergent' trilogy by Veronica Roth;</t>
  </si>
  <si>
    <t>'The Maze Runner' series;</t>
  </si>
  <si>
    <t>I did some work experience at a local museum and then got involved through the museum director with the local council and writing to my MP</t>
  </si>
  <si>
    <t>Work experience</t>
  </si>
  <si>
    <t>Her proactive nature and confidence. If she could think to do it then she would. I think that made me realise you can go out an change things</t>
  </si>
  <si>
    <t>Mainstream newspapers;Campaigns (e.g. posters, street campaigners);Academic sources (e.g. lectures, articles);</t>
  </si>
  <si>
    <t>Participate in formal campaigning (e.g. phone-banking, door-knocking);Boycotting brands or practicing ethnical consumption;Attending protests;Expressing political views creatively (e.g. creating art, going to cultural events);Donating to political or activist causes;Voting;Creating political or issue-based social media content;Engaging in online political discussion forums (e.g. Reddit);Sharing political content on social media (e.g. infographics);Signing online petitions;</t>
  </si>
  <si>
    <t>Active and engaged mostly, though in the past I have gotten extremely overwhelmed and depressed when most involved in direct action protest movements because it can really take over your life.</t>
  </si>
  <si>
    <t>The values of the party align with my personal ones;I agree with their policies;Tactical voting;I like the leader;My parents vote for them;I believe they will best serve my needs;</t>
  </si>
  <si>
    <t>Break the issues down into manageable, actionable options. ;</t>
  </si>
  <si>
    <t>Break the issues down into manageable, actionable options</t>
  </si>
  <si>
    <t xml:space="preserve">Election of President Trump. </t>
  </si>
  <si>
    <t xml:space="preserve">I try to find the positive in large societal events - however, it is hard to find in this one. Whether I look personally, about what this event says about the voting population and the people I know who it may impact, or professionally, about the impact of this on my future employment, it is impossible to rationalise and understand due to the sheer volume of uncertainty the election created. </t>
  </si>
  <si>
    <t xml:space="preserve">Clarity and consistency. </t>
  </si>
  <si>
    <t>'Ender's Game';</t>
  </si>
  <si>
    <t xml:space="preserve">History teacher. </t>
  </si>
  <si>
    <t>Teacher</t>
  </si>
  <si>
    <t xml:space="preserve">He was a flag-waving communist and I enjoyed arguing with him. I always preferred critically engaging with ideas. </t>
  </si>
  <si>
    <t>Mainstream newspapers;Academic sources (e.g. lectures, articles);</t>
  </si>
  <si>
    <t>Somewhat engaged – I stay informed and occasionally participate</t>
  </si>
  <si>
    <t>Voting;Signing online petitions;Boycotting brands or practicing ethnical consumption;Expressing political views creatively (e.g. creating art, going to cultural events);Donating to political or activist causes;Engaging in online political discussion forums (e.g. Reddit);Participate in formal campaigning (e.g. phone-banking, door-knocking);Attending protests;Sharing political content on social media (e.g. infographics);Creating political or issue-based social media content;</t>
  </si>
  <si>
    <t xml:space="preserve">Proactive. </t>
  </si>
  <si>
    <t>The values of the party align with my personal ones;I believe they will best serve my needs;I agree with their policies;I like the leader;My parents vote for them;Tactical voting;</t>
  </si>
  <si>
    <t>Disengage and try think about something else;Learn more about the issues that concern me</t>
  </si>
  <si>
    <t xml:space="preserve">Brexit </t>
  </si>
  <si>
    <t>Brexit</t>
  </si>
  <si>
    <t xml:space="preserve">Negative </t>
  </si>
  <si>
    <t xml:space="preserve">Everyone would be better off and would have less suffering </t>
  </si>
  <si>
    <t>Andor</t>
  </si>
  <si>
    <t>'The Hunger Games' trilogy;'The Maze Runner' series</t>
  </si>
  <si>
    <t>16-18 years old</t>
  </si>
  <si>
    <t>n/a</t>
  </si>
  <si>
    <t>News-based social media accounts (e.g. PoliticsUK);Meme-based social media posts;Word of mouth;Mainstream newspapers</t>
  </si>
  <si>
    <t>Minimally engaged – I’m aware of political issues but rarely take action</t>
  </si>
  <si>
    <t>Voting;Boycotting brands or practicing ethnical consumption;Signing online petitions;Expressing political views creatively (e.g. creating art, going to cultural events);Engaging in online political discussion forums (e.g. Reddit);Sharing political content on social media (e.g. infographics);Donating to political or activist causes;Creating political or issue-based social media content;Participate in formal campaigning (e.g. phone-banking, door-knocking);Attending protests</t>
  </si>
  <si>
    <t>1</t>
  </si>
  <si>
    <t>10</t>
  </si>
  <si>
    <t>3</t>
  </si>
  <si>
    <t>6</t>
  </si>
  <si>
    <t>7</t>
  </si>
  <si>
    <t>9</t>
  </si>
  <si>
    <t>2</t>
  </si>
  <si>
    <t>4</t>
  </si>
  <si>
    <t>8</t>
  </si>
  <si>
    <t>5</t>
  </si>
  <si>
    <t xml:space="preserve">Somewhat hopeful </t>
  </si>
  <si>
    <t>A major left-leaning or progressive party (e.g., Labour, Democrats, Social Democrats)</t>
  </si>
  <si>
    <t>Tactical voting;I believe they will best serve my needs;I agree with their policies;The values of the party align with my personal ones;My parents vote for them;I like the leader</t>
  </si>
  <si>
    <t>Learn more about the issues that concern me</t>
  </si>
  <si>
    <t>The election</t>
  </si>
  <si>
    <t>Nervous for the next four years</t>
  </si>
  <si>
    <t>There is someone running our country who cares about the health of the world.</t>
  </si>
  <si>
    <t>I think the hunger games or Fahrenheit 451</t>
  </si>
  <si>
    <t>'The Hunger Games' trilogy by Suzanne Collins;'Divergent' trilogy by Veronica Roth</t>
  </si>
  <si>
    <t>'The Hunger Games' trilogy;'Divergent' trilogy ;'Ender's Game'</t>
  </si>
  <si>
    <t>I think that being of the age to vote</t>
  </si>
  <si>
    <t>I wanna do my civil duties</t>
  </si>
  <si>
    <t>Social media influencers;Campaigns (e.g. posters, street campaigners);Word of mouth</t>
  </si>
  <si>
    <t>Voting;Boycotting brands or practicing ethnical consumption;Creating political or issue-based social media content;Signing online petitions;Expressing political views creatively (e.g. creating art, going to cultural events);Engaging in online political discussion forums (e.g. Reddit);Donating to political or activist causes;Sharing political content on social media (e.g. infographics);Participate in formal campaigning (e.g. phone-banking, door-knocking);Attending protests</t>
  </si>
  <si>
    <t>I think that voting is a civil duty &amp; we have to to it to make an impact on social issues.</t>
  </si>
  <si>
    <t>I agree with their policies;I believe they will best serve my needs;The values of the party align with my personal ones;Tactical voting;I like the leader;My parents vote for them</t>
  </si>
  <si>
    <t>Learn more about the issues that concern me;Try to get involved in organising change</t>
  </si>
  <si>
    <t>War, AI</t>
  </si>
  <si>
    <t>War; Rise of AI</t>
  </si>
  <si>
    <t>War - world-ending, AI - world-saving</t>
  </si>
  <si>
    <t>Experience in contrast between third-world and UK</t>
  </si>
  <si>
    <t>The Pope (movie); Death, Love, Robots (show); Black Mirror (show)</t>
  </si>
  <si>
    <t>'The Hunger Games' trilogy by Suzanne Collins;'The Maze Runner' series by James Dashner</t>
  </si>
  <si>
    <t>Parents</t>
  </si>
  <si>
    <t>Not necessarily inspiring, but it was just a discourse prominent in my environment.</t>
  </si>
  <si>
    <t>News websites;Mainstream newspapers;News-based social media accounts (e.g. PoliticsUK);Social media influencers;Meme-based social media posts;Campaigns (e.g. posters, street campaigners);Academic sources (e.g. lectures, articles);Indie media (e.g. blogs, Substack);Word of mouth</t>
  </si>
  <si>
    <t>Voting;Creating political or issue-based social media content;Expressing political views creatively (e.g. creating art, going to cultural events);Attending protests;Sharing political content on social media (e.g. infographics);Boycotting brands or practicing ethnical consumption;Signing online petitions;Engaging in online political discussion forums (e.g. Reddit);Donating to political or activist causes;Participate in formal campaigning (e.g. phone-banking, door-knocking)</t>
  </si>
  <si>
    <t>Depending on the situation: if something devastating - angry, if something promising - hopeful.</t>
  </si>
  <si>
    <t>I am not eligible to vote</t>
  </si>
  <si>
    <t>I agree with their policies;The values of the party align with my personal ones;I believe they will best serve my needs;I like the leader;My parents vote for them;Tactical voting</t>
  </si>
  <si>
    <t xml:space="preserve">2019 election, 2025 local elections </t>
  </si>
  <si>
    <t>Election_UK</t>
  </si>
  <si>
    <t xml:space="preserve">Angry, disappointment </t>
  </si>
  <si>
    <t>I would be safe in my own sexuality and also see greater equality and better quality of life for those who do not have the same privileges as me</t>
  </si>
  <si>
    <t xml:space="preserve">The thick of it (political satire), 1984, Novara media </t>
  </si>
  <si>
    <t>'The Hunger Games' trilogy by Suzanne Collins</t>
  </si>
  <si>
    <t>'The Hunger Games' trilogy</t>
  </si>
  <si>
    <t xml:space="preserve">My grandad </t>
  </si>
  <si>
    <t>Family_negative</t>
  </si>
  <si>
    <t xml:space="preserve">Didn’t inspire- disagreed with him and wanted to argue back </t>
  </si>
  <si>
    <t>Mainstream newspapers;Academic sources (e.g. lectures, articles);Indie media (e.g. blogs, Substack)</t>
  </si>
  <si>
    <t>Donating to political or activist causes;Voting;Signing online petitions;Attending protests;Sharing political content on social media (e.g. infographics);Boycotting brands or practicing ethnical consumption;Participate in formal campaigning (e.g. phone-banking, door-knocking);Expressing political views creatively (e.g. creating art, going to cultural events);Creating political or issue-based social media content;Engaging in online political discussion forums (e.g. Reddit)</t>
  </si>
  <si>
    <t>Not sure these methods would make me feel much</t>
  </si>
  <si>
    <t>I agree with their policies;The values of the party align with my personal ones;Tactical voting;I believe they will best serve my needs;I like the leader;My parents vote for them</t>
  </si>
  <si>
    <t>Disengage and try think about something else;Join online discussions (e.g. Reddit Forums, TikTok);Try to get involved in organising change</t>
  </si>
  <si>
    <t>I think the way that many educational institutions responded to the Pro-palestine demonstrations really altered my perception of institutions as a whole, particularly educational ones.</t>
  </si>
  <si>
    <t>I think despondent is probably the best word. It makes me really averse to joining or working for companies in the future because I feel that they do not care about me apart from my ability to work and make them money; even if they masquerade as otherwise.</t>
  </si>
  <si>
    <t>I think self sufficiency is really important. The idea of having support systems that are personal and meaningful, as well as the idea of growing our own food means that we aren’t reliant on grocery store prices, etc. I think my reliance on things that are constantly changing and at risk really scares me.</t>
  </si>
  <si>
    <t>Midwinterblood by Marcus Sedgwick, The Book Thief, Breath of the Wild, Subnautica</t>
  </si>
  <si>
    <t>'The Hunger Games' trilogy by Suzanne Collins;'Divergent' trilogy by Veronica Roth;'The Giver' quartet by Lois Lowry</t>
  </si>
  <si>
    <t>'The Hunger Games' trilogy;'Divergent' trilogy </t>
  </si>
  <si>
    <t>Probably a teacher, but I don’t really remember. I went to quite a politically/ecologically engaged school from kindergarten that very deeply contrasted the way my family treated politics (not politically minded at all) so I actually think my family not being engaged in politics is what got me engaged.</t>
  </si>
  <si>
    <t>I guess I could compare the knowledge level/critical thinking skills of people I knew that were not politically minded compared to my friends or teachers who were, and I felt there is a clear difference. I think optimism and a belief that things can change if we take them into our own hands is really inspiring, too.</t>
  </si>
  <si>
    <t>News-based social media accounts (e.g. PoliticsUK);Social media influencers;Meme-based social media posts;Campaigns (e.g. posters, street campaigners);Indie media (e.g. blogs, Substack);Word of mouth</t>
  </si>
  <si>
    <t>Voting;Attending protests;Donating to political or activist causes;Boycotting brands or practicing ethnical consumption;Sharing political content on social media (e.g. infographics);Signing online petitions;Expressing political views creatively (e.g. creating art, going to cultural events);Engaging in online political discussion forums (e.g. Reddit);Creating political or issue-based social media content;Participate in formal campaigning (e.g. phone-banking, door-knocking)</t>
  </si>
  <si>
    <t>I think sometimes voting can be empowering  but often I do not feel hopeful because I am only one voice. I am definitely very anxious leading up to attending a protest but I always feel like it was worth it afterwards ; i feel empowered and like I am making change I can see and feel.</t>
  </si>
  <si>
    <t>Tactical voting;The values of the party align with my personal ones;I agree with their policies;I believe they will best serve my needs;I like the leader;My parents vote for them</t>
  </si>
  <si>
    <t>Join online discussions (e.g. Reddit Forums, TikTok);Learn more about the issues that concern me</t>
  </si>
  <si>
    <t>Angry</t>
  </si>
  <si>
    <t>liberal</t>
  </si>
  <si>
    <t>1984</t>
  </si>
  <si>
    <t xml:space="preserve">Grandfather </t>
  </si>
  <si>
    <t xml:space="preserve">I disagreed with his views </t>
  </si>
  <si>
    <t>Mainstream newspapers;News-based social media accounts (e.g. PoliticsUK);Social media influencers;Campaigns (e.g. posters, street campaigners);Academic sources (e.g. lectures, articles);Indie media (e.g. blogs, Substack)</t>
  </si>
  <si>
    <t>Sharing political content on social media (e.g. infographics);Signing online petitions;Boycotting brands or practicing ethnical consumption;Engaging in online political discussion forums (e.g. Reddit);Attending protests;Participate in formal campaigning (e.g. phone-banking, door-knocking);Voting;Donating to political or activist causes;Creating political or issue-based social media content;Expressing political views creatively (e.g. creating art, going to cultural events)</t>
  </si>
  <si>
    <t>hopeful but feel they do not go far enough</t>
  </si>
  <si>
    <t>The values of the party align with my personal ones;I agree with their policies;I believe they will best serve my needs;Tactical voting;I like the leader;My parents vote for them</t>
  </si>
  <si>
    <t>Try to get involved in organising change;Disengage and try think about something else;Learn more about the issues that concern me</t>
  </si>
  <si>
    <t xml:space="preserve">The Palestinian genocide, the last US elections and its consequence, the judge election in Mexico </t>
  </si>
  <si>
    <t>Palestine; Election_Trump; Election_other</t>
  </si>
  <si>
    <t xml:space="preserve">Impending feeling of doom, powerlessness. Often I feel like there’s nothing I can do in the large scheme of things. Personal growth and some people in my community and the world give me hope against all the odds </t>
  </si>
  <si>
    <t>I think the growing inequalities have desensitized most of us, we have learned to ignore the others struggle as a coping mechanism and I dream of a world in which people have the resources to live a good life</t>
  </si>
  <si>
    <t>Animal farm, La ley de Herodes, 1984, women talking, las tinieblas de tu memoria negra</t>
  </si>
  <si>
    <t>'The Hunger Games' trilogy by Suzanne Collins;'Divergent' trilogy by Veronica Roth;'The Selection' series by Kiera Cass</t>
  </si>
  <si>
    <t>'The Hunger Games' trilogy;'Divergent' trilogy ;'The Giver' </t>
  </si>
  <si>
    <t>I don’t know, but growing up we talked about politics at home so it was never a foreign topic. Probably the first presidential election I got to experience as a teenager back in 2018 was when I started to really pay attention in debates, candidates, etc</t>
  </si>
  <si>
    <t xml:space="preserve">About that event… not inspirational but the debate became part of the pop culture of the moment, and the winning candidate had campaigned for 18 years and his win was a historical moment. I think that crisis moments have made me pay attention, and have also made me dream of something better </t>
  </si>
  <si>
    <t>News-based social media accounts (e.g. PoliticsUK);Academic sources (e.g. lectures, articles);Word of mouth;Meme-based social media posts;Social media influencers;Mainstream newspapers;Indie media (e.g. blogs, Substack)</t>
  </si>
  <si>
    <t>Voting;Sharing political content on social media (e.g. infographics);Boycotting brands or practicing ethnical consumption;Signing online petitions;Attending protests;Engaging in online political discussion forums (e.g. Reddit);Creating political or issue-based social media content;Expressing political views creatively (e.g. creating art, going to cultural events);Donating to political or activist causes;Participate in formal campaigning (e.g. phone-banking, door-knocking)</t>
  </si>
  <si>
    <t xml:space="preserve">I feel like I have no power as an individual in a system </t>
  </si>
  <si>
    <t>The values of the party align with my personal ones;Tactical voting;I agree with their policies;I believe they will best serve my needs;I like the leader;My parents vote for them</t>
  </si>
  <si>
    <t xml:space="preserve">The effect of Gaza genocide on the international order </t>
  </si>
  <si>
    <t xml:space="preserve">Mixture of negative aspects but a sort of gritty optimism </t>
  </si>
  <si>
    <t xml:space="preserve">Because it allows for real freedom and equality </t>
  </si>
  <si>
    <t xml:space="preserve">Tik toks- particularly political ones- dystopian novels, political theory books. </t>
  </si>
  <si>
    <t>'The Hunger Games' trilogy by Suzanne Collins;'Divergent' trilogy by Veronica Roth;'The Maze Runner' series by James Dashner;'The Giver' quartet by Lois Lowry</t>
  </si>
  <si>
    <t>'The Hunger Games' trilogy;'Divergent' trilogy ;'The Maze Runner' series;'The 5th Wave';'Ender's Game'</t>
  </si>
  <si>
    <t xml:space="preserve">Parents </t>
  </si>
  <si>
    <t xml:space="preserve">Their experiences under apartheid </t>
  </si>
  <si>
    <t>News-based social media accounts (e.g. PoliticsUK);Social media influencers;Campaigns (e.g. posters, street campaigners);Academic sources (e.g. lectures, articles);Word of mouth;Meme-based social media posts;Indie media (e.g. blogs, Substack);Mainstream newspapers</t>
  </si>
  <si>
    <t>Sharing political content on social media (e.g. infographics);Signing online petitions;Attending protests;Boycotting brands or practicing ethnical consumption;Creating political or issue-based social media content;Voting;Donating to political or activist causes;Engaging in online political discussion forums (e.g. Reddit);Participate in formal campaigning (e.g. phone-banking, door-knocking);Expressing political views creatively (e.g. creating art, going to cultural events)</t>
  </si>
  <si>
    <t>Hopeful and angry but empowered in that I am able to do something rather than nothing at all</t>
  </si>
  <si>
    <t xml:space="preserve">Overturn of Roe v Wade, genocide of Palestinians and complicity of the West </t>
  </si>
  <si>
    <t>Palestine; RoeVWade</t>
  </si>
  <si>
    <t>Infuriating, horrifying, terrifying, traumatising, depressing</t>
  </si>
  <si>
    <t>I am not scared to live in this place. I feel peace and ability to live my life without constant guilt and anguish about what is happening in the world and my inability and complacency to change it</t>
  </si>
  <si>
    <t>Dystopian, philosophical, political</t>
  </si>
  <si>
    <t>'The Hunger Games' trilogy by Suzanne Collins;'Divergent' trilogy by Veronica Roth;'The Maze Runner' series by James Dashner;'Legend' series by Marie Lu</t>
  </si>
  <si>
    <t>8-10 years old</t>
  </si>
  <si>
    <t>'The Hunger Games' trilogy;'Divergent' trilogy ;'The Maze Runner' series;'Ender's Game'</t>
  </si>
  <si>
    <t>Donald Trump</t>
  </si>
  <si>
    <t>Politician_negative</t>
  </si>
  <si>
    <t>Opened my eyes to the reality of politics - it’s not about good decisions and logical thinking and expertise, but character and feeding into public fervour. I also didn’t realise how right wing the majority of the US is and the extent of the conservatism in their policy</t>
  </si>
  <si>
    <t>Mainstream newspapers;News-based social media accounts (e.g. PoliticsUK);Campaigns (e.g. posters, street campaigners);Academic sources (e.g. lectures, articles);Word of mouth</t>
  </si>
  <si>
    <t>Voting;Boycotting brands or practicing ethnical consumption;Signing online petitions;Sharing political content on social media (e.g. infographics);Attending protests;Donating to political or activist causes;Engaging in online political discussion forums (e.g. Reddit);Expressing political views creatively (e.g. creating art, going to cultural events);Creating political or issue-based social media content;Participate in formal campaigning (e.g. phone-banking, door-knocking)</t>
  </si>
  <si>
    <t>Slightly less guilty about my lack of action and participation in more active methods</t>
  </si>
  <si>
    <t>The values of the party align with my personal ones;I agree with their policies;Tactical voting;I believe they will best serve my needs;I like the leader;My parents vote for them</t>
  </si>
  <si>
    <t>United Kingdom</t>
  </si>
  <si>
    <t>Disengage and try think about something else</t>
  </si>
  <si>
    <t>Donald trumps recent election and his economic and foreign policy’s, worry’s me for the future as he is one of, if not the most powerful person in the world.</t>
  </si>
  <si>
    <t>Extremely negative moment, only thinking about the negatives that can come from this event and can’t think of any positives.</t>
  </si>
  <si>
    <t xml:space="preserve">i believe people will be able to benefit more and there will be less struggle and stress for everyone including myself. </t>
  </si>
  <si>
    <t xml:space="preserve">1984, no logo </t>
  </si>
  <si>
    <t>'The Maze Runner' series by James Dashner</t>
  </si>
  <si>
    <t>'The Hunger Games' trilogy;'Divergent' trilogy ;'The Maze Runner' series</t>
  </si>
  <si>
    <t xml:space="preserve">Sister </t>
  </si>
  <si>
    <t>how determined she was to see and try make change.</t>
  </si>
  <si>
    <t>News-based social media accounts (e.g. PoliticsUK);Academic sources (e.g. lectures, articles);Word of mouth;Mainstream newspapers</t>
  </si>
  <si>
    <t>Voting;Signing online petitions;Boycotting brands or practicing ethnical consumption;Sharing political content on social media (e.g. infographics);Donating to political or activist causes;Attending protests;Expressing political views creatively (e.g. creating art, going to cultural events);Engaging in online political discussion forums (e.g. Reddit);Participate in formal campaigning (e.g. phone-banking, door-knocking);Creating political or issue-based social media content</t>
  </si>
  <si>
    <t xml:space="preserve">Empowered </t>
  </si>
  <si>
    <t>A socialist, communist, or far-left party (e.g., Democratic Socialists, Left Bloc)</t>
  </si>
  <si>
    <t>I agree with their policies;The values of the party align with my personal ones;I believe they will best serve my needs;I like the leader;Tactical voting;My parents vote for them</t>
  </si>
  <si>
    <t>United States of America</t>
  </si>
  <si>
    <t>The Re-election of Donald Trump</t>
  </si>
  <si>
    <t>Frustrated, anxious, upset, disappointed in America</t>
  </si>
  <si>
    <t>I feel as if there would be less worry and more happiness and love. That and I would feel a lot safer and more sure about my future.</t>
  </si>
  <si>
    <t>I feel like the news influences me more.</t>
  </si>
  <si>
    <t>'The Hunger Games' trilogy by Suzanne Collins;'The Maze Runner' series by James Dashner;'The Selection' series by Kiera Cass</t>
  </si>
  <si>
    <t>My boyfriend</t>
  </si>
  <si>
    <t>Friend</t>
  </si>
  <si>
    <t>He is passionate about the law and aspires to be President of the US one day</t>
  </si>
  <si>
    <t>Meme-based social media posts;Word of mouth;News on TV (nbc, abc)</t>
  </si>
  <si>
    <t>News on TV (nbc, abc)</t>
  </si>
  <si>
    <t>Signing online petitions;Voting;Expressing political views creatively (e.g. creating art, going to cultural events);Boycotting brands or practicing ethnical consumption;Donating to political or activist causes;Creating political or issue-based social media content;Engaging in online political discussion forums (e.g. Reddit);Sharing political content on social media (e.g. infographics);Participate in formal campaigning (e.g. phone-banking, door-knocking);Attending protests</t>
  </si>
  <si>
    <t>Pretty neutral, but nervous that if someone knew what my stance was that they would judge me</t>
  </si>
  <si>
    <t>The values of the party align with my personal ones;I believe they will best serve my needs;Tactical voting;I like the leader;I agree with their policies;My parents vote for them</t>
  </si>
  <si>
    <t xml:space="preserve">US 2024 election </t>
  </si>
  <si>
    <t xml:space="preserve">Anger, despair. A genuine sense sense that bad things were going to happen, and could not be avoided </t>
  </si>
  <si>
    <t>Knowing that your neighbor is looking out for your interests, and that you’re looking out for them.</t>
  </si>
  <si>
    <t xml:space="preserve">Mass psychology of facism by Wilhelm Reich helped me understand right wing populism, however a lot of my political beliefs stemmed from music. Recently I have become very interested in The Hunger Games thanks to my partner. </t>
  </si>
  <si>
    <t>As an adult</t>
  </si>
  <si>
    <t>I vividly remember a wild family party when Margaret Thatcher died, that certainly prompted a bit of investigation. Also, as an ecologically minded bisexual man, a lot of current political topics feel like things that I need to speak up about for my own wellbeing. So in a way, I inspired myself.</t>
  </si>
  <si>
    <t>Family_positive; Self</t>
  </si>
  <si>
    <t>I am lucky to have a family which are staunchly anti-facist, anti-racist and proactive about both. I am also lucky to be apart of a city which carries these values in its stride. This alone inspires me.</t>
  </si>
  <si>
    <t>News-based social media accounts (e.g. PoliticsUK);Mainstream newspapers;Campaigns (e.g. posters, street campaigners);Academic sources (e.g. lectures, articles);Indie media (e.g. blogs, Substack)</t>
  </si>
  <si>
    <t>Engaging in online political discussion forums (e.g. Reddit);Donating to political or activist causes;Sharing political content on social media (e.g. infographics);Voting;Signing online petitions;Boycotting brands or practicing ethnical consumption;Expressing political views creatively (e.g. creating art, going to cultural events);Attending protests;Participate in formal campaigning (e.g. phone-banking, door-knocking);Creating political or issue-based social media content</t>
  </si>
  <si>
    <t>I hope that I can change someone’s mind in a reasonable and meaningful way. I try and avoid patronising people, even if they are being truely hateful:”.</t>
  </si>
  <si>
    <t>The values of the party align with my personal ones;I agree with their policies;I like the leader;I believe they will best serve my needs;My parents vote for them;Tactical voting</t>
  </si>
  <si>
    <t>Non-binary</t>
  </si>
  <si>
    <t>Join online discussions (e.g. Reddit Forums, TikTok)</t>
  </si>
  <si>
    <t xml:space="preserve">The overturning of Roe v Wade and election of trump this year. Our current Labour governments stance on Gaza genocide </t>
  </si>
  <si>
    <t>RoeVWade; Election_Trump, Palestine</t>
  </si>
  <si>
    <t>Very very bad</t>
  </si>
  <si>
    <t xml:space="preserve">People would be free to persue what makes them happy, whilst being safe and healthy. </t>
  </si>
  <si>
    <t xml:space="preserve">The hunger games, maze runner, uglies, 1984, the handmaids tale, a streetcat named Tom, call the midwife, greys anatomy, Harry Potter (the books, not jk rowlings views), the chaos walking series, more than this </t>
  </si>
  <si>
    <t>'The Hunger Games' trilogy by Suzanne Collins;'Divergent' trilogy by Veronica Roth;'The Maze Runner' series by James Dashner;'Matched' trilogy by Allie Condie;'Uglies' series by Scott Westerfield</t>
  </si>
  <si>
    <t>'The Hunger Games' trilogy;'Divergent' trilogy ;'The Maze Runner' series;'The Darkest Minds'</t>
  </si>
  <si>
    <t xml:space="preserve">Queer friends when I was in highschool </t>
  </si>
  <si>
    <t>The were proud and opinionated despite being in an environment that wanted to silence them</t>
  </si>
  <si>
    <t>News-based social media accounts (e.g. PoliticsUK);Social media influencers;Meme-based social media posts;Academic sources (e.g. lectures, articles)</t>
  </si>
  <si>
    <t>Voting;Signing online petitions;Engaging in online political discussion forums (e.g. Reddit);Boycotting brands or practicing ethnical consumption;Sharing political content on social media (e.g. infographics);Attending protests;Expressing political views creatively (e.g. creating art, going to cultural events);Donating to political or activist causes;Participate in formal campaigning (e.g. phone-banking, door-knocking);Creating political or issue-based social media content</t>
  </si>
  <si>
    <t xml:space="preserve">Typically hopeful but often like I am not making enough impact </t>
  </si>
  <si>
    <t>Current ongoing wars</t>
  </si>
  <si>
    <t>War</t>
  </si>
  <si>
    <t>Petrified of potential escalation across the world</t>
  </si>
  <si>
    <t>I just feel how she led was so level headed, she didn’t have an ego that so many politicians have that get in the way of their decision making.</t>
  </si>
  <si>
    <t>Black mirror</t>
  </si>
  <si>
    <t>'The Hunger Games' trilogy by Suzanne Collins;'Divergent' trilogy by Veronica Roth;'The Maze Runner' series by James Dashner</t>
  </si>
  <si>
    <t>'The Hunger Games' trilogy;'Divergent' trilogy ;'The Maze Runner' series;'The Host'</t>
  </si>
  <si>
    <t>Their passion for making a change</t>
  </si>
  <si>
    <t>Mainstream newspapers;My place of work send daily updates on topics relating to this</t>
  </si>
  <si>
    <t>Place of work</t>
  </si>
  <si>
    <t>Voting;Sharing political content on social media (e.g. infographics);Donating to political or activist causes;Boycotting brands or practicing ethnical consumption;Signing online petitions;Participate in formal campaigning (e.g. phone-banking, door-knocking);Creating political or issue-based social media content;Expressing political views creatively (e.g. creating art, going to cultural events);Engaging in online political discussion forums (e.g. Reddit);Attending protests</t>
  </si>
  <si>
    <t xml:space="preserve">Empowered for a short period of time. </t>
  </si>
  <si>
    <t>The values of the party align with my personal ones;I agree with their policies;I believe they will best serve my needs;I like the leader;Tactical voting;My parents vote for them</t>
  </si>
  <si>
    <t>Try to get involved in organising change;Learn more about the issues that concern me</t>
  </si>
  <si>
    <t xml:space="preserve">Trumps election, followed by his reelection </t>
  </si>
  <si>
    <t>Makes me question our future and what we are capable of.</t>
  </si>
  <si>
    <t xml:space="preserve">For people to change and care about the environment, they need to have their basic human rights met. If those issues are actively being addressed, we could feel generally more content. </t>
  </si>
  <si>
    <t>The Book of Hope. Our Planet.</t>
  </si>
  <si>
    <t>Teachers.</t>
  </si>
  <si>
    <t>Seeing them speak passionately about politics made me realise it’s something to actually care about.</t>
  </si>
  <si>
    <t>News-based social media accounts (e.g. PoliticsUK);Mainstream news on TV</t>
  </si>
  <si>
    <t>Mainstream News on TV</t>
  </si>
  <si>
    <t>Expressing political views creatively (e.g. creating art, going to cultural events);Boycotting brands or practicing ethnical consumption;Sharing political content on social media (e.g. infographics);Signing online petitions;Voting;Creating political or issue-based social media content;Attending protests;Donating to political or activist causes;Engaging in online political discussion forums (e.g. Reddit);Participate in formal campaigning (e.g. phone-banking, door-knocking)</t>
  </si>
  <si>
    <t>I think it’s just the right thing to do to be honest.</t>
  </si>
  <si>
    <t>The values of the party align with my personal ones;I agree with their policies;Tactical voting;I like the leader;I believe they will best serve my needs;My parents vote for them</t>
  </si>
  <si>
    <t>The current events in Gaza, Trump being reelected, the rise in reform voters</t>
  </si>
  <si>
    <t>Palestine; Election_Trump; Reform</t>
  </si>
  <si>
    <t>Anxious, disappointed, angry</t>
  </si>
  <si>
    <t>Life centred around compassion, connection, understanding</t>
  </si>
  <si>
    <t xml:space="preserve">most recently watching Adolescence on netflix really highlighted how concerning male behaviour, thoughts, opinions and actions can be towards women and how it spreads anger, hatred and danger across most realms of society. Seeing the reaction and a lot of men saying they don’t get the point of the series or that nothing was that deep or significant so the show was really boring, is very concerning. It shows how important it is to challenge but it is good to see parliament discussing what could be done. Tiktok also highlights a lot of excellent progressive things that are occurring but also enables you to hear some of the horrors occurring in the world.  </t>
  </si>
  <si>
    <t xml:space="preserve">My degree </t>
  </si>
  <si>
    <t xml:space="preserve">Reading such varied articles and seeing however political beliefs or social ways of living impact people’s lives and how there are so many ways of living which could be better than the western capitalist focus </t>
  </si>
  <si>
    <t>Word of mouth;News-based social media accounts (e.g. PoliticsUK);Academic sources (e.g. lectures, articles)</t>
  </si>
  <si>
    <t>Sharing political content on social media (e.g. infographics);Signing online petitions;Voting;Attending protests;Engaging in online political discussion forums (e.g. Reddit);Donating to political or activist causes;Boycotting brands or practicing ethnical consumption;Expressing political views creatively (e.g. creating art, going to cultural events);Creating political or issue-based social media content;Participate in formal campaigning (e.g. phone-banking, door-knocking)</t>
  </si>
  <si>
    <t xml:space="preserve">Perhaps angry but hopeful people read and engage </t>
  </si>
  <si>
    <t>Palestinian genocide, policy changes on abortion, threats to trans and gay rights</t>
  </si>
  <si>
    <t>Palestine; RoeVWade; LGBT rights</t>
  </si>
  <si>
    <t xml:space="preserve">Hopeless, devastated, harrowing </t>
  </si>
  <si>
    <t xml:space="preserve">Hopeful, makes you feel like the people in power care about you </t>
  </si>
  <si>
    <t xml:space="preserve">The book thief, Enders games, boy in the striped pyjamas, hunger games, Jo Jo rabbit, wicked, the Lorax,sinners, </t>
  </si>
  <si>
    <t>'The Hunger Games' trilogy by Suzanne Collins;'Divergent' trilogy by Veronica Roth;'The Giver' quartet by Lois Lowry;'The Maze Runner' series by James Dashner;'Uglies' series by Scott Westerfield;'Shatter Me' series by Tahereh Mafi</t>
  </si>
  <si>
    <t>'The Hunger Games' trilogy;'Divergent' trilogy ;'The Maze Runner' series;'The Giver' ;'The 5th Wave';'Ender's Game';'The Darkest Minds'</t>
  </si>
  <si>
    <t>My dad</t>
  </si>
  <si>
    <t xml:space="preserve">Just that’s it’s important for your own growth to know what’s going on in the world </t>
  </si>
  <si>
    <t>News-based social media accounts (e.g. PoliticsUK);Word of mouth;Mainstream newspapers</t>
  </si>
  <si>
    <t>Boycotting brands or practicing ethnical consumption;Voting;Donating to political or activist causes;Signing online petitions;Sharing political content on social media (e.g. infographics);Creating political or issue-based social media content;Expressing political views creatively (e.g. creating art, going to cultural events);Attending protests;Engaging in online political discussion forums (e.g. Reddit);Participate in formal campaigning (e.g. phone-banking, door-knocking)</t>
  </si>
  <si>
    <t>Makes me feel like I’m doing the best I can, empowereed</t>
  </si>
  <si>
    <t>Global coral bleaching event 2024</t>
  </si>
  <si>
    <t>hopelessness</t>
  </si>
  <si>
    <t>'The Hunger Games' trilogy by Suzanne Collins;'The Giver' quartet by Lois Lowry</t>
  </si>
  <si>
    <t>CGPGrey YouTube channel</t>
  </si>
  <si>
    <t>Social Media</t>
  </si>
  <si>
    <t>Niche and clear explanation of some political concepts</t>
  </si>
  <si>
    <t>Mainstream newspapers;Academic sources (e.g. lectures, articles);Word of mouth</t>
  </si>
  <si>
    <t>Signing online petitions;Boycotting brands or practicing ethnical consumption;Expressing political views creatively (e.g. creating art, going to cultural events);Sharing political content on social media (e.g. infographics);Creating political or issue-based social media content;Donating to political or activist causes;Participate in formal campaigning (e.g. phone-banking, door-knocking);Voting;Attending protests;Engaging in online political discussion forums (e.g. Reddit)</t>
  </si>
  <si>
    <t>insignificant</t>
  </si>
  <si>
    <t xml:space="preserve">Mixed, I tend to not watch the news as it’s so sad but I don’t like being naive so I’ll talk to people I trust who can educate me in a safe environment. </t>
  </si>
  <si>
    <t>Talk to people I trust who can educate me in a safe environment</t>
  </si>
  <si>
    <t xml:space="preserve">The recent reform policy about trans women and bath rooms and ID evidence. </t>
  </si>
  <si>
    <t>LGBT rights</t>
  </si>
  <si>
    <t xml:space="preserve">I’ve not educated my self enough but from what I’ve heard it’s upset me as I’ve seen it’s scared people. </t>
  </si>
  <si>
    <t xml:space="preserve">People are being kind and staying out of strangers business. </t>
  </si>
  <si>
    <t xml:space="preserve">I don’t really watch or read things that make we think of society or politics. </t>
  </si>
  <si>
    <t xml:space="preserve">My sister </t>
  </si>
  <si>
    <t xml:space="preserve">My sister is so clever and educated and I felt almost embarrassed how little I new about  politics </t>
  </si>
  <si>
    <t xml:space="preserve">Family </t>
  </si>
  <si>
    <t>Family</t>
  </si>
  <si>
    <t>Voting;Boycotting brands or practicing ethnical consumption;Donating to political or activist causes;Signing online petitions;Attending protests;Engaging in online political discussion forums (e.g. Reddit);Sharing political content on social media (e.g. infographics);Expressing political views creatively (e.g. creating art, going to cultural events);Participate in formal campaigning (e.g. phone-banking, door-knocking);Creating political or issue-based social media content</t>
  </si>
  <si>
    <t xml:space="preserve">Don’t really think about it </t>
  </si>
  <si>
    <t>The values of the party align with my personal ones;I like the leader;I agree with their policies;I believe they will best serve my needs;Tactical voting;My parents vote for them</t>
  </si>
  <si>
    <t>The 2024 US Presidential Election</t>
  </si>
  <si>
    <t>Negative, I'm terrified for my friends who live in the states (or are moving back soon) and am having to change major life decisions</t>
  </si>
  <si>
    <t xml:space="preserve">People would feel safe, and even if parts of the world are always going to be a challenge, people wouldn't be making it more difficult for each other for no reason </t>
  </si>
  <si>
    <t>The Hunger Games, most recently, as well as growing up on books such as Percy Jackson and Harry Potter where kids stand up to seemingly undefeatable oppressors. I think the Captain America movies have also shone a light (possibly accidentally) on the government/military often being as bad as the Big Bad</t>
  </si>
  <si>
    <t>'The Hunger Games' trilogy;'Divergent' trilogy ;'The Maze Runner' series;'The 5th Wave'</t>
  </si>
  <si>
    <t>Probably my mum</t>
  </si>
  <si>
    <t>She just doesn't seem to ever let the world get her down, she's always been very reliable and makes me feel like I'm strong enough to deal with anything the world throws at me</t>
  </si>
  <si>
    <t>Academic sources (e.g. lectures, articles);Campaigns (e.g. posters, street campaigners);Word of mouth;News-based social media accounts (e.g. PoliticsUK)</t>
  </si>
  <si>
    <t>Voting;Boycotting brands or practicing ethnical consumption;Engaging in online political discussion forums (e.g. Reddit);Signing online petitions;Sharing political content on social media (e.g. infographics);Creating political or issue-based social media content;Expressing political views creatively (e.g. creating art, going to cultural events);Donating to political or activist causes;Attending protests;Participate in formal campaigning (e.g. phone-banking, door-knocking)</t>
  </si>
  <si>
    <t>I just think it's basic duty</t>
  </si>
  <si>
    <t>Tactical voting;I believe they will best serve my needs;The values of the party align with my personal ones;My parents vote for them;I agree with their policies;I like the leader</t>
  </si>
  <si>
    <t>Reassess my thinking and preconceptions with additional information, I.E. how can I reframe what worries me in a more positive light or a deeper timeframe.</t>
  </si>
  <si>
    <t>The 2025 United States Inauguration</t>
  </si>
  <si>
    <t>Negative, deep-seated anxiety, desire for action</t>
  </si>
  <si>
    <t>Just what comes to mind, Ralph Waldo Emerson's 'Nature' and essay series, Thoreau's 'Walden', Margaret Fuller's 'Woman in the Nineteenth Century', Carl Sagan's 'Contact' and 'Cosmos', John and Hank Green (videos &amp; books), Star Trek TOS &amp; TNG</t>
  </si>
  <si>
    <t>I cannot remember a single person, I feel that I was politically active from quite early and thus my memory is spotty. Nonetheless I was seriously inspired by my high school American history teacher.</t>
  </si>
  <si>
    <t>He had a command of American history which highlighted its constant importance in daily life today. He was deeply intelligent, kind, and approachable. As a part of our grade he required our participation in local politics and contribution to the local community via our town meetings. I would describe him as a fervent believer in civic religion, democratic values, and universal education, the lessons of which still inspite me.</t>
  </si>
  <si>
    <t>Social media influencers;Mainstream newspapers;Academic sources (e.g. lectures, articles);Word of mouth</t>
  </si>
  <si>
    <t>Voting;Attending protests;Boycotting brands or practicing ethnical consumption;Signing online petitions;Sharing political content on social media (e.g. infographics);Expressing political views creatively (e.g. creating art, going to cultural events);Engaging in online political discussion forums (e.g. Reddit);Donating to political or activist causes;Creating political or issue-based social media content;Participate in formal campaigning (e.g. phone-banking, door-knocking)</t>
  </si>
  <si>
    <t>I feel relatively indifferent. They are important actions to take, but I am sometimes doubtful of their efficacy. Regardless, the principle provides reason itself to take action.</t>
  </si>
  <si>
    <t>The values of the party align with my personal ones;I agree with their policies;Tactical voting;I believe they will best serve my needs;My parents vote for them;I like the leader</t>
  </si>
  <si>
    <t>US election</t>
  </si>
  <si>
    <t>Small, fighting an uphill battle against someone so anti climate change makes it really hard to try and engage</t>
  </si>
  <si>
    <t xml:space="preserve">I think at the moment a lot of the stuff I see on social media is being posted by right wing accounts and the arguments seem so shallow, I’m not as informed as I could be but when I see stuff about how trump has made a large portion of money on tariffs and knowing that it’s due to consumer taxation it just seems like education where this is made clearer to the average person would be much better. Having technical economic terms do not benefit the everyday person and just give people in power words that they can use to sound like they are doing what’s best  </t>
  </si>
  <si>
    <t>Sucession, Don’t look up</t>
  </si>
  <si>
    <t>'The Hunger Games' trilogy;'Divergent' trilogy ;'The Maze Runner' series;'Ender's Game';'The 5th Wave'</t>
  </si>
  <si>
    <t xml:space="preserve">Think it was just being online made me interested, feel the need to stay up to date with current events even though (possibly ignorant) not all of them would impact me </t>
  </si>
  <si>
    <t>Meme-based social media posts;Mainstream newspapers;Campaigns (e.g. posters, street campaigners);Word of mouth;Social media influencers</t>
  </si>
  <si>
    <t>Voting;Signing online petitions;Boycotting brands or practicing ethnical consumption;Engaging in online political discussion forums (e.g. Reddit);Sharing political content on social media (e.g. infographics);Donating to political or activist causes;Creating political or issue-based social media content;Attending protests;Expressing political views creatively (e.g. creating art, going to cultural events);Participate in formal campaigning (e.g. phone-banking, door-knocking)</t>
  </si>
  <si>
    <t>Annoyed that it’s come to the fact that we need to boycott companies to get them to change, frustrated that the only way to affect companies is to go after their earnings</t>
  </si>
  <si>
    <t>The second election of the orange man</t>
  </si>
  <si>
    <t xml:space="preserve">Slightly hopeless, it’s sad that people are so hateful enough to vote him in again. </t>
  </si>
  <si>
    <t>It is real :)</t>
  </si>
  <si>
    <t xml:space="preserve">None, honestly I just try to live my life and not involve myself in anything. I’m a little too Singaporean in that regard, I’ve never had much of a political interest. </t>
  </si>
  <si>
    <t>'The Hunger Games' trilogy by Suzanne Collins;'Divergent' trilogy by Veronica Roth;'The Maze Runner' series by James Dashner;'The Giver' quartet by Lois Lowry;'Uglies' series by Scott Westerfield</t>
  </si>
  <si>
    <t>Not particularly interested. Probably Lee Kuan Yew</t>
  </si>
  <si>
    <t>Politician_positive</t>
  </si>
  <si>
    <t xml:space="preserve">Drive and iron. </t>
  </si>
  <si>
    <t>Mainstream newspapers;I avoid information about politics;Meme-based social media posts;Word of mouth</t>
  </si>
  <si>
    <t>Voting;Signing online petitions;Donating to political or activist causes;Sharing political content on social media (e.g. infographics);Expressing political views creatively (e.g. creating art, going to cultural events);Boycotting brands or practicing ethnical consumption;Creating political or issue-based social media content;Engaging in online political discussion forums (e.g. Reddit);Attending protests;Participate in formal campaigning (e.g. phone-banking, door-knocking)</t>
  </si>
  <si>
    <t xml:space="preserve">Voting is always effective, it means you have a say. </t>
  </si>
  <si>
    <t>I agree with their policies;I believe they will best serve my needs;Tactical voting;The values of the party align with my personal ones;My parents vote for them;I like the leader</t>
  </si>
  <si>
    <t>Join online discussions (e.g. Reddit Forums, TikTok);Learn more about the issues that concern me;Try to get involved in organising change</t>
  </si>
  <si>
    <t xml:space="preserve">Mainly the French elections (as I am a French citizen) as it really made me think about the direction our world is going into as a collective </t>
  </si>
  <si>
    <t>Election_other</t>
  </si>
  <si>
    <t>It does evoke a bit of anxiety and was not a very positive moment as it made me feel a lot more worried about the future of our world.</t>
  </si>
  <si>
    <t xml:space="preserve">For a long time, I saw a lot of civil unrest in the places I felt very strongly close to (such as France and Malaysia), where I really felt like there was a large divide between people, so I think (and hope) that with the proper discussion, we would be able to find a resting ground </t>
  </si>
  <si>
    <t>Mainly Instagram posts/stories that people have posted (such as about the Israel-Gaza conflict), 12.12 - the day, “un jour un actu”</t>
  </si>
  <si>
    <t xml:space="preserve">My maternal grandfather </t>
  </si>
  <si>
    <t xml:space="preserve">He was a very strong man who went through a lot in his life without loosing his sense of self, so that gave me a lot of respect for him </t>
  </si>
  <si>
    <t>Mainstream newspapers;News-based social media accounts (e.g. PoliticsUK);Meme-based social media posts;Word of mouth</t>
  </si>
  <si>
    <t>Engaging in online political discussion forums (e.g. Reddit);Sharing political content on social media (e.g. infographics);Donating to political or activist causes;Signing online petitions;Boycotting brands or practicing ethnical consumption;Attending protests;Voting;Participate in formal campaigning (e.g. phone-banking, door-knocking);Expressing political views creatively (e.g. creating art, going to cultural events);Creating political or issue-based social media content</t>
  </si>
  <si>
    <t xml:space="preserve">It evokes a lot of mixed feelings, including empowerment, frustration, and confusion </t>
  </si>
  <si>
    <t>The values of the party align with my personal ones;I agree with their policies;I like the leader;Tactical voting;My parents vote for them;I believe they will best serve my needs</t>
  </si>
  <si>
    <t>Denmark</t>
  </si>
  <si>
    <t>Disengage and try think about something else;Try to get involved in organising change</t>
  </si>
  <si>
    <t xml:space="preserve">The election of Trump, The west ignoring Palestine and the war in Ukraine </t>
  </si>
  <si>
    <t>Election_Trump; Palestine; War</t>
  </si>
  <si>
    <t>All of the above makes me afraid and uncertain of what the future holds, both for me as a woman and on behalf of all others.</t>
  </si>
  <si>
    <t xml:space="preserve">The pressure being lifted and the feeling of being safe. </t>
  </si>
  <si>
    <t>I remember the book “christiane f.” Made me somewhat realize the inequalities in society.. other than that I don’t know, sorry.</t>
  </si>
  <si>
    <t>A friend from school, they were an activist.</t>
  </si>
  <si>
    <t>That they really did their best to fight for what mattered to them, and that they tried to use their voice to help those who had been silenced or didn’t have ressources to speak up.</t>
  </si>
  <si>
    <t>Mainstream newspapers;News-based social media accounts (e.g. PoliticsUK);Academic sources (e.g. lectures, articles);Word of mouth</t>
  </si>
  <si>
    <t>Voting;Signing online petitions;Attending protests;Sharing political content on social media (e.g. infographics);Boycotting brands or practicing ethnical consumption;Donating to political or activist causes;Expressing political views creatively (e.g. creating art, going to cultural events);Creating political or issue-based social media content;Participate in formal campaigning (e.g. phone-banking, door-knocking);Engaging in online political discussion forums (e.g. Reddit)</t>
  </si>
  <si>
    <t>Empowered is probably a good word</t>
  </si>
  <si>
    <t>United States</t>
  </si>
  <si>
    <t>Try to get involved in organising change;Join online discussions (e.g. Reddit Forums, TikTok)</t>
  </si>
  <si>
    <t>Trump Administration</t>
  </si>
  <si>
    <t xml:space="preserve">Scared and nervous </t>
  </si>
  <si>
    <t xml:space="preserve">I don’t feel as though this place is drowning in political turmoil. Citizens seem like they are more or less content with the government, and the people that oppose some of its policies are advocating for positive change, not for hate and exclusion. I feel like both parties in America create social divide between the people, not allowing us to come together to advocate for societal change. </t>
  </si>
  <si>
    <t xml:space="preserve">Definitely books like the hunger games, and in general dystopian movies and books. They make me scared for the future but also empowered, leading to my political engagement in wanting change. </t>
  </si>
  <si>
    <t>'The Hunger Games' trilogy by Suzanne Collins;'Divergent' trilogy by Veronica Roth;'The Giver' quartet by Lois Lowry;'The Maze Runner' series by James Dashner</t>
  </si>
  <si>
    <t>'The Hunger Games' trilogy;'Divergent' trilogy ;'The Maze Runner' series;'The Giver' ;'The 5th Wave'</t>
  </si>
  <si>
    <t xml:space="preserve">Definitely my father </t>
  </si>
  <si>
    <t xml:space="preserve">My father is incredibly politically engaged. While I don’t agree with some of his opinions, I think his political efforts are rooted in wanting the citizens to be provided for and cared about by the government, which is a theme in my political beliefs. </t>
  </si>
  <si>
    <t>News-based social media accounts (e.g. PoliticsUK);Meme-based social media posts;Word of mouth;Social media influencers</t>
  </si>
  <si>
    <t>Engaging in online political discussion forums (e.g. Reddit);Voting;Signing online petitions;Boycotting brands or practicing ethnical consumption;Creating political or issue-based social media content;Expressing political views creatively (e.g. creating art, going to cultural events);Donating to political or activist causes;Sharing political content on social media (e.g. infographics);Attending protests;Participate in formal campaigning (e.g. phone-banking, door-knocking)</t>
  </si>
  <si>
    <t xml:space="preserve">When I vote it often makes me feel a bit angry, knowing that my vote could potentially not mean anything after the outcome of the election. But discussing with others on social media gives me a way to express my feelings, making me feel empowered. </t>
  </si>
  <si>
    <t>I agree with their policies;The values of the party align with my personal ones;I believe they will best serve my needs;Tactical voting;My parents vote for them;I like the leader</t>
  </si>
  <si>
    <t>Belgium</t>
  </si>
  <si>
    <t>Learn more about the issues that concern me;Disengage and try think about something else</t>
  </si>
  <si>
    <t>Trump's Election</t>
  </si>
  <si>
    <t>Fear</t>
  </si>
  <si>
    <t>Mainstream newspapers;News-based social media accounts (e.g. PoliticsUK);Campaigns (e.g. posters, street campaigners);Academic sources (e.g. lectures, articles);Indie media (e.g. blogs, Substack)</t>
  </si>
  <si>
    <t>Voting;Attending protests;Boycotting brands or practicing ethnical consumption;Signing online petitions;Donating to political or activist causes;Expressing political views creatively (e.g. creating art, going to cultural events);Participate in formal campaigning (e.g. phone-banking, door-knocking);Engaging in online political discussion forums (e.g. Reddit);Sharing political content on social media (e.g. infographics);Creating political or issue-based social media content</t>
  </si>
  <si>
    <t>The values of the party align with my personal ones;I agree with their policies;I believe they will best serve my needs;My parents vote for them;I like the leader;Tactical voting</t>
  </si>
  <si>
    <t>Rise of right wing parties in power and re-election of bigots</t>
  </si>
  <si>
    <t>Anger, hopelessness</t>
  </si>
  <si>
    <t>Opportunities available, lack of barriers and hatred</t>
  </si>
  <si>
    <t>Animal Farm</t>
  </si>
  <si>
    <t>Grandparents</t>
  </si>
  <si>
    <t>Sense of civic and moral duty to the country</t>
  </si>
  <si>
    <t>Mainstream newspapers;News-based social media accounts (e.g. PoliticsUK);Meme-based social media posts;Campaigns (e.g. posters, street campaigners);Indie media (e.g. blogs, Substack);Academic sources (e.g. lectures, articles);Word of mouth</t>
  </si>
  <si>
    <t>Voting;Sharing political content on social media (e.g. infographics);Signing online petitions;Boycotting brands or practicing ethnical consumption;Engaging in online political discussion forums (e.g. Reddit);Attending protests;Expressing political views creatively (e.g. creating art, going to cultural events);Donating to political or activist causes;Creating political or issue-based social media content;Participate in formal campaigning (e.g. phone-banking, door-knocking)</t>
  </si>
  <si>
    <t>Empowered and Angry</t>
  </si>
  <si>
    <t>Overturning Roe v. Wade</t>
  </si>
  <si>
    <t>RoeVWade</t>
  </si>
  <si>
    <t xml:space="preserve">The first time I felt that the US has failed me personally </t>
  </si>
  <si>
    <t>I feel like people would actually feel like their vote matters more and have healthier conversations about their opinions.</t>
  </si>
  <si>
    <t xml:space="preserve">None </t>
  </si>
  <si>
    <t xml:space="preserve">When I took political science in High school and had an internship in congress </t>
  </si>
  <si>
    <t>Education; Work experience</t>
  </si>
  <si>
    <t>Was not a person</t>
  </si>
  <si>
    <t>Academic sources (e.g. lectures, articles);I avoid information about politics;Mainstream newspapers</t>
  </si>
  <si>
    <t>Voting;Signing online petitions;Boycotting brands or practicing ethnical consumption;Attending protests;Donating to political or activist causes;Engaging in online political discussion forums (e.g. Reddit);Participate in formal campaigning (e.g. phone-banking, door-knocking);Sharing political content on social media (e.g. infographics);Expressing political views creatively (e.g. creating art, going to cultural events);Creating political or issue-based social media content</t>
  </si>
  <si>
    <t>I feel angry every time I vote that I vote for the least horrible candidate every time.</t>
  </si>
  <si>
    <t>A single-issue or independent party</t>
  </si>
  <si>
    <t>I believe they will best serve my needs;The values of the party align with my personal ones;I agree with their policies;I like the leader;Tactical voting;My parents vote for them</t>
  </si>
  <si>
    <t>Singapore</t>
  </si>
  <si>
    <t xml:space="preserve">Disengage and try think about something else;Focus on what I can control in my daily life/career in relation to making positive change for the future. </t>
  </si>
  <si>
    <t>Focus on what I can control in my daily life/career in relation to making positive change for the future.</t>
  </si>
  <si>
    <t>2016 and 2024 US Presidential Elections, US detainment of visa holders at the border, Covid</t>
  </si>
  <si>
    <t>Election_Trump; Covid</t>
  </si>
  <si>
    <t xml:space="preserve">Disbelief, fear, despondency - negative. </t>
  </si>
  <si>
    <t xml:space="preserve">It makes me feel content because my fears about the environment, the state of education and the next generation, and the media would be assuaged by sensible government regulations based on evidence. </t>
  </si>
  <si>
    <t>Science fiction and dystopian literature. The classics (1984, Brave New World, Animal Farm) but also more modern sci-fi (Ted Chiang’s books, Children of Time, Ender’s Game, YA Dystopians from the 2010s)</t>
  </si>
  <si>
    <t>'The Hunger Games' trilogy by Suzanne Collins;'Divergent' trilogy by Veronica Roth;'The Maze Runner' series by James Dashner;'The Giver' quartet by Lois Lowry;'Matched' trilogy by Allie Condie;'The Selection' series by Kiera Cass;'Shatter Me' series by Tahereh Mafi;'Delirium' trilogy by Lauren Oliver</t>
  </si>
  <si>
    <t>'The Hunger Games' trilogy;'Divergent' trilogy ;'The Maze Runner' series;'The Giver' ;'The 5th Wave';'Ender's Game'</t>
  </si>
  <si>
    <t xml:space="preserve">The 2016 US presidential election and my history teacher at the time. </t>
  </si>
  <si>
    <t xml:space="preserve">They seemed so engaged with what was happening in a country so far from where we were, that it made me wonder why US politics was so important. It made me start to learn about why US politics affects everyone and why we should care. </t>
  </si>
  <si>
    <t>News-based social media accounts (e.g. PoliticsUK);Mainstream newspapers;Meme-based social media posts</t>
  </si>
  <si>
    <t>Voting;Boycotting brands or practicing ethnical consumption;Signing online petitions;Donating to political or activist causes;Sharing political content on social media (e.g. infographics);Engaging in online political discussion forums (e.g. Reddit);Expressing political views creatively (e.g. creating art, going to cultural events);Creating political or issue-based social media content;Participate in formal campaigning (e.g. phone-banking, door-knocking);Attending protests</t>
  </si>
  <si>
    <t xml:space="preserve">Neutral to somewhat positive. </t>
  </si>
  <si>
    <t>The values of the party align with my personal ones;I agree with their policies;I like the leader;I believe they will best serve my needs;Tactical voting;My parents vote for them</t>
  </si>
  <si>
    <t xml:space="preserve">Singapore </t>
  </si>
  <si>
    <t>Tory lockdown parties</t>
  </si>
  <si>
    <t>Covid</t>
  </si>
  <si>
    <t>Mixed feelings. On one hand enraged and hurt by the disrespect that these people had, confused how people could act like that. But also just that was the event that made me politically aware to all the other bad things the Tories were doing and the world</t>
  </si>
  <si>
    <t>Cultural stagnation leads to social stagnation that leads to political stagnation. Societal stagnation is the loss of hope, the loss of hope is the loss of truth and the loss of truth is the victory of evil. My imagined place feels safe, because it is the opposite of what I just described.</t>
  </si>
  <si>
    <t>Andor, social media environmental activism, peaceful direct action groups, Arcade Fire (band), Dafydd Iwan, The National, Harry Potter, Thom Yorke, The Rest is Politics</t>
  </si>
  <si>
    <t>Keir Starmer speaking out against the Tories after the lockdown parties.</t>
  </si>
  <si>
    <t>He spoke from a human perspective, he spoke with conviction but without loosing all sense of emotion. He called out the truth.</t>
  </si>
  <si>
    <t>Mainstream newspapers;News-based social media accounts (e.g. PoliticsUK);Campaigns (e.g. posters, street campaigners);Social media influencers;Word of mouth</t>
  </si>
  <si>
    <t>Sharing political content on social media (e.g. infographics);Expressing political views creatively (e.g. creating art, going to cultural events);Creating political or issue-based social media content;Voting;Signing online petitions;Attending protests;Boycotting brands or practicing ethnical consumption;Engaging in online political discussion forums (e.g. Reddit);Donating to political or activist causes;Participate in formal campaigning (e.g. phone-banking, door-knocking)</t>
  </si>
  <si>
    <t xml:space="preserve">Hopeful, positive, fulfilled </t>
  </si>
  <si>
    <t>The values of the party align with my personal ones;I agree with their policies;I believe they will best serve my needs;I like the leader;My parents vote for them;Tactical voting</t>
  </si>
  <si>
    <t>The rise in AI</t>
  </si>
  <si>
    <t>AI</t>
  </si>
  <si>
    <t xml:space="preserve">It’s terrifying. I hate the thought of a bot potentially taking over our daily lives </t>
  </si>
  <si>
    <t>The Truman Show</t>
  </si>
  <si>
    <t>'Divergent' trilogy ;'The Hunger Games' trilogy</t>
  </si>
  <si>
    <t>I avoid information about politics;News-based social media accounts (e.g. PoliticsUK)</t>
  </si>
  <si>
    <t>Boycotting brands or practicing ethnical consumption;Voting;Signing online petitions;Sharing political content on social media (e.g. infographics);Expressing political views creatively (e.g. creating art, going to cultural events);Donating to political or activist causes;Creating political or issue-based social media content;Participate in formal campaigning (e.g. phone-banking, door-knocking);Engaging in online political discussion forums (e.g. Reddit);Attending protests</t>
  </si>
  <si>
    <t xml:space="preserve">Like I’m at least doing SOMETHING </t>
  </si>
  <si>
    <t>The values of the party align with my personal ones;I believe they will best serve my needs;I agree with their policies;I like the leader;My parents vote for them;Tactical voting</t>
  </si>
  <si>
    <t xml:space="preserve">Australia </t>
  </si>
  <si>
    <t>Learn more about the issues that concern me;Join online discussions (e.g. Reddit Forums, TikTok);Disengage and try think about something else</t>
  </si>
  <si>
    <t>Palestinian genocide</t>
  </si>
  <si>
    <t xml:space="preserve">anger, frustration, and then apathy </t>
  </si>
  <si>
    <t>no more suffering</t>
  </si>
  <si>
    <t>'The Hunger Games' trilogy;'Divergent' trilogy ;'The Giver' ;'The Darkest Minds'</t>
  </si>
  <si>
    <t>Trump</t>
  </si>
  <si>
    <t>inspired me to pay attention to what was going on the world and start criticising what i didn’t like</t>
  </si>
  <si>
    <t>News-based social media accounts (e.g. PoliticsUK);Campaigns (e.g. posters, street campaigners);Academic sources (e.g. lectures, articles);Indie media (e.g. blogs, Substack);Social media influencers;Word of mouth</t>
  </si>
  <si>
    <t>Voting;Boycotting brands or practicing ethnical consumption;Signing online petitions;Donating to political or activist causes;Sharing political content on social media (e.g. infographics);Engaging in online political discussion forums (e.g. Reddit);Attending protests;Participate in formal campaigning (e.g. phone-banking, door-knocking);Creating political or issue-based social media content;Expressing political views creatively (e.g. creating art, going to cultural events)</t>
  </si>
  <si>
    <t>Irritated, should do more effective methods</t>
  </si>
  <si>
    <t>I agree with their policies;The values of the party align with my personal ones;I believe they will best serve my needs;Tactical voting;I like the leader;My parents vote for them</t>
  </si>
  <si>
    <t>Labour’s first budget</t>
  </si>
  <si>
    <t>Budget</t>
  </si>
  <si>
    <t xml:space="preserve">Disappointed, frightened. I became worried (and still am) that we’re about to enter a new era of austerity </t>
  </si>
  <si>
    <t>It just feels as if there are fewer things that can go disastrously wrong and create huge mayhem and disruption.</t>
  </si>
  <si>
    <t xml:space="preserve">Unsure, most of my societal and political views have come about through discussion and watching lectures or debates </t>
  </si>
  <si>
    <t>'The Hunger Games' trilogy;'The Maze Runner' series;'Ender's Game'</t>
  </si>
  <si>
    <t xml:space="preserve">My parents </t>
  </si>
  <si>
    <t>They both had very active opinions on politics and I was surrounded by discussion from and early age - their politics were also influenced by a basic humanist perspective of being a decent person and looking out for the disadvantaged which was inspiring.</t>
  </si>
  <si>
    <t>Academic sources (e.g. lectures, articles);Word of mouth;Meme-based social media posts;News-based social media accounts (e.g. PoliticsUK)</t>
  </si>
  <si>
    <t>Voting;Signing online petitions;Sharing political content on social media (e.g. infographics);Expressing political views creatively (e.g. creating art, going to cultural events);Donating to political or activist causes;Engaging in online political discussion forums (e.g. Reddit);Attending protests;Boycotting brands or practicing ethnical consumption;Creating political or issue-based social media content;Participate in formal campaigning (e.g. phone-banking, door-knocking)</t>
  </si>
  <si>
    <t>I’m usually angered but then trick myself into being hopeful for change</t>
  </si>
  <si>
    <t>Japan</t>
  </si>
  <si>
    <t xml:space="preserve">The coronavirus pandemic, and in particular the increasing opinion that it was caused by a lab leak rather than being a zoonotic disease from a wet market. </t>
  </si>
  <si>
    <t>Such things make me worry about a Chinese world order – anxious, fearful, powerless, and like I’m on the edge of the world. I can’t believe that so much misery has been caused by mistakes that come down to very few individuals. I would like to note that looking for a specific social event that changed my view of the future deflects attention away from things that more profoundly influence my view of the future. It is my education, in particular the teaching by Ducan Austin in the Engaging Complexity module at the London Interdisciplinary school, that has completely reframed my view of the future to one that is much more negative. I have gone from someone completely disinterested in ecology and climate change as a problem to someone grimly concerned about the gradual winding down of modernity, the question being which bits of it we can preserve.</t>
  </si>
  <si>
    <t>Explained in the response above</t>
  </si>
  <si>
    <t xml:space="preserve">In order of influence: Starship Troopers (science fiction novel), Fullmetal Alchemist 2003 (anime), Foundation (science fiction novel), Ender's Game/Ender's Shadow (science fiction novel), Brazil (1986 film), the Forever War (science fiction novel), Brave New World (science fiction novel), Hetalia (anime), Dune (science fiction novel). </t>
  </si>
  <si>
    <t>'The Hunger Games' trilogy;'Ender's Game'</t>
  </si>
  <si>
    <t>Rory Stewart</t>
  </si>
  <si>
    <t>His books; Occupational Hazards, The Places in Between, and Can Intervention Work?</t>
  </si>
  <si>
    <t>Mainstream newspapers;News-based social media accounts (e.g. PoliticsUK);Word of mouth</t>
  </si>
  <si>
    <t>Voting;Signing online petitions;Expressing political views creatively (e.g. creating art, going to cultural events);Sharing political content on social media (e.g. infographics);Boycotting brands or practicing ethnical consumption;Attending protests;Creating political or issue-based social media content;Donating to political or activist causes;Participate in formal campaigning (e.g. phone-banking, door-knocking);Engaging in online political discussion forums (e.g. Reddit)</t>
  </si>
  <si>
    <t>Angry but hopeful too.</t>
  </si>
  <si>
    <t>Tactical voting;The values of the party align with my personal ones;I believe they will best serve my needs;I agree with their policies;My parents vote for them;I like the leader</t>
  </si>
  <si>
    <t>The rise of school shootings in the US</t>
  </si>
  <si>
    <t>Shooting</t>
  </si>
  <si>
    <t>Negative, upset, concern</t>
  </si>
  <si>
    <t>I think it would be a safer and happier society. I think greed and individualism affect all negatively, even those who it seems to benefit.</t>
  </si>
  <si>
    <t>My family</t>
  </si>
  <si>
    <t xml:space="preserve">They are engaged in politics and discussed it with me </t>
  </si>
  <si>
    <t>Mainstream newspapers;Word of mouth</t>
  </si>
  <si>
    <t>Voting;Boycotting brands or practicing ethnical consumption;Donating to political or activist causes;Signing online petitions;Attending protests;Sharing political content on social media (e.g. infographics);Participate in formal campaigning (e.g. phone-banking, door-knocking);Engaging in online political discussion forums (e.g. Reddit);Expressing political views creatively (e.g. creating art, going to cultural events);Creating political or issue-based social media content</t>
  </si>
  <si>
    <t>I see it as a duty to do so, so I feel neutral but engaged</t>
  </si>
  <si>
    <t>Disengage and try think about something else;Find things that make it less overwhelming</t>
  </si>
  <si>
    <t>Find things that make it less overwhelming</t>
  </si>
  <si>
    <t>2024 US election</t>
  </si>
  <si>
    <t>A sense of community and forward thinking</t>
  </si>
  <si>
    <t>The whole hunger games series and how it it represented in the media is kinda bone chilling</t>
  </si>
  <si>
    <t>'The Hunger Games' trilogy by Suzanne Collins;'Divergent' trilogy by Veronica Roth;'The Maze Runner' series by James Dashner;'The Giver' quartet by Lois Lowry;'Legend' series by Marie Lu;'Uglies' series by Scott Westerfield;'Shatter Me' series by Tahereh Mafi</t>
  </si>
  <si>
    <t>'The Hunger Games' trilogy;'Divergent' trilogy ;'The Maze Runner' series;'The 5th Wave';'Ender's Game';'The Darkest Minds'</t>
  </si>
  <si>
    <t>My school as a whole</t>
  </si>
  <si>
    <t>encouraged critical thinking about everything, which prompted me to learn more about the government and politics</t>
  </si>
  <si>
    <t>Mainstream newspapers;Word of mouth;Campaigns (e.g. posters, street campaigners);Academic sources (e.g. lectures, articles);Meme-based social media posts</t>
  </si>
  <si>
    <t>Voting;Boycotting brands or practicing ethnical consumption;Signing online petitions;Sharing political content on social media (e.g. infographics);Engaging in online political discussion forums (e.g. Reddit);Attending protests;Expressing political views creatively (e.g. creating art, going to cultural events);Creating political or issue-based social media content;Donating to political or activist causes;Participate in formal campaigning (e.g. phone-banking, door-knocking)</t>
  </si>
  <si>
    <t>Hopeful but also a little angry</t>
  </si>
  <si>
    <t>Consistent rise in more traditional views through elections, for example Reform UK's performance in the last general election, and also how fast it feels AI is already taking over</t>
  </si>
  <si>
    <t>Reform; AI</t>
  </si>
  <si>
    <t>It makes me lose my faith not in humanity, but in the systems we have created, which seem to benefit and thrive when deceiving the most vulnerable and creating division with the apparent aim of wielding power, money, and influence</t>
  </si>
  <si>
    <t>My personal experience of female friendship and leaders compared to the world which has been predominantly built by men makes this more extreme imagined society feel safe as it is essentially the antithesis of my reality</t>
  </si>
  <si>
    <t xml:space="preserve">So many, but the stand out is 'Patriarchy of the Wage' by Silvia Federici - completely transformed my view of women's position in society </t>
  </si>
  <si>
    <t xml:space="preserve">she had played a role in her local community </t>
  </si>
  <si>
    <t>Academic sources (e.g. lectures, articles);Word of mouth;Mainstream newspapers</t>
  </si>
  <si>
    <t>Voting;Signing online petitions;Expressing political views creatively (e.g. creating art, going to cultural events);Boycotting brands or practicing ethnical consumption;Donating to political or activist causes;Attending protests;Participate in formal campaigning (e.g. phone-banking, door-knocking);Sharing political content on social media (e.g. infographics);Engaging in online political discussion forums (e.g. Reddit);Creating political or issue-based social media content</t>
  </si>
  <si>
    <t>Powerless most of the time, excluding attending spaces which are indirectly or creatively political as that makes me feel that there are others who feel how i do and hopeful</t>
  </si>
  <si>
    <t>Join online discussions (e.g. Reddit Forums, TikTok);Disengage and try think about something else</t>
  </si>
  <si>
    <t xml:space="preserve">2019 UK general election </t>
  </si>
  <si>
    <t>Negative, Jeremy Corbyn losing in a landslide made me disillusioned with politics (as a politics student) and I knew it would take at least another decade to even have the chance of widespread socialism again</t>
  </si>
  <si>
    <t xml:space="preserve">Using the power of tech for good - also with reference to Mariana Mazzucato Mariana Mazzucato's "Mission Economy: A Moonshot Guide to Changing Capitalism" argues for a government-led approach to tackling complex challenges by adopting a "moonshot" mindset, inspired by the Apollo program. The core idea is to reframe the role of government, not as a regulator or a "fixer," but as a driving force for innovation and systemic change. This approach involves setting ambitious, inspirational goals that can catalyze innovation across multiple sectors and actors in the economy. </t>
  </si>
  <si>
    <t>Black Mirror on Netflix // Civil War (2024) movie</t>
  </si>
  <si>
    <t>Jeremy Corbyn in 2017</t>
  </si>
  <si>
    <t xml:space="preserve">Change felt possible and desirable </t>
  </si>
  <si>
    <t>Sharing political content on social media (e.g. infographics);Voting;Boycotting brands or practicing ethnical consumption;Attending protests;Creating political or issue-based social media content;Donating to political or activist causes;Participate in formal campaigning (e.g. phone-banking, door-knocking);Engaging in online political discussion forums (e.g. Reddit);Expressing political views creatively (e.g. creating art, going to cultural events);Signing online petitions</t>
  </si>
  <si>
    <t xml:space="preserve">Feel a little lazy and selfish about my choices </t>
  </si>
  <si>
    <t>Talk to my friends / family</t>
  </si>
  <si>
    <t xml:space="preserve">The economic conditions that have led to the job market being impenetrable </t>
  </si>
  <si>
    <t>Economy</t>
  </si>
  <si>
    <t xml:space="preserve">Negative; I feel extremely anxious &amp; disappointed </t>
  </si>
  <si>
    <t>I feel safe, I feel like I have opportunities to explore life healthily</t>
  </si>
  <si>
    <t xml:space="preserve">The HandMaids Tale; Barbie; Warfare; Sluts (book); Dystopian fiction eg 1984 </t>
  </si>
  <si>
    <t>'Divergent' trilogy by Veronica Roth</t>
  </si>
  <si>
    <t>'Divergent' trilogy </t>
  </si>
  <si>
    <t>Parents / Family</t>
  </si>
  <si>
    <t xml:space="preserve">It wasn’t inspired, it was just vocalised and I wanted to join the conversation </t>
  </si>
  <si>
    <t>News-based social media accounts (e.g. PoliticsUK);Word of mouth;Academic sources (e.g. lectures, articles);Campaigns (e.g. posters, street campaigners);Apps such as Al Jazeera, GROUND News and The Guardian;Mainstream newspapers;Indie media (e.g. blogs, Substack)</t>
  </si>
  <si>
    <t>Creating political or issue-based social media content;Sharing political content on social media (e.g. infographics);Donating to political or activist causes;Boycotting brands or practicing ethnical consumption;Attending protests;Voting;Engaging in online political discussion forums (e.g. Reddit);Expressing political views creatively (e.g. creating art, going to cultural events);Participate in formal campaigning (e.g. phone-banking, door-knocking);Signing online petitions</t>
  </si>
  <si>
    <t>Empowered</t>
  </si>
  <si>
    <t>Glacier melting and crashing down on a village</t>
  </si>
  <si>
    <t xml:space="preserve">negative, desperate, hopeless </t>
  </si>
  <si>
    <t xml:space="preserve">Because it would put humans instead of profits/greed/ power first  </t>
  </si>
  <si>
    <t xml:space="preserve">The book thief, the handmaids tale </t>
  </si>
  <si>
    <t>'Divergent' trilogy by Veronica Roth;'Matched' trilogy by Allie Condie;'Legend' series by Marie Lu;'Uglies' series by Scott Westerfield;'The Selection' series by Kiera Cass;'Shatter Me' series by Tahereh Mafi</t>
  </si>
  <si>
    <t>'The Hunger Games' trilogy;'Divergent' trilogy ;'The 5th Wave';'The Host'</t>
  </si>
  <si>
    <t xml:space="preserve">my friends </t>
  </si>
  <si>
    <t xml:space="preserve">That she had a strong standpoint and opinion </t>
  </si>
  <si>
    <t>Mainstream newspapers;Word of mouth;YouTube, podcasts (PBS newshour)</t>
  </si>
  <si>
    <t>YouTube, podcasts (PBS newshour)</t>
  </si>
  <si>
    <t>Donating to political or activist causes;Boycotting brands or practicing ethnical consumption;Signing online petitions;Attending protests;Voting;Sharing political content on social media (e.g. infographics);Expressing political views creatively (e.g. creating art, going to cultural events);Engaging in online political discussion forums (e.g. Reddit);Creating political or issue-based social media content;Participate in formal campaigning (e.g. phone-banking, door-knocking)</t>
  </si>
  <si>
    <t xml:space="preserve">to be honest I often feel like no matter what I do it won’t really create much of a difference so I end up doing little to nothing </t>
  </si>
  <si>
    <t>Disengage and try think about something else;Learn more about the issues that concern me;Try to get involved in organising change</t>
  </si>
  <si>
    <t xml:space="preserve">Election of Trump and his presidency so far, particularly the dismantling of USAID and other public/global health infrastructure </t>
  </si>
  <si>
    <t>Anxiety</t>
  </si>
  <si>
    <t xml:space="preserve">Large investment in public services, global discourse on futures that gives power to diverse (both across nations and communities) voices, global health infrastructure, the fall of nationalism and surveillance, net zero, efforts in conservation that work with local communities </t>
  </si>
  <si>
    <t>More equal distribution of power, concern over local needs and opinions rather than those of nation states (and also the wealthy)</t>
  </si>
  <si>
    <t>Work of John and Hank Green (vlogbrothers, crash course, as well as their own individual projects like John’s book Everything is Tuberculosis); Charles Mills’ work, particularly The Racial Contract; most things bell hooks has written; Avatar: The Last Airbender; Star Wars franchise</t>
  </si>
  <si>
    <t>'The Hunger Games' trilogy by Suzanne Collins;'Divergent' trilogy by Veronica Roth;'The Maze Runner' series by James Dashner;'Matched' trilogy by Allie Condie</t>
  </si>
  <si>
    <t>News-based social media accounts (e.g. PoliticsUK);Academic sources (e.g. lectures, articles);Social media influencers;Campaigns (e.g. posters, street campaigners)</t>
  </si>
  <si>
    <t>Voting;Donating to political or activist causes;Boycotting brands or practicing ethnical consumption;Attending protests;Signing online petitions;Expressing political views creatively (e.g. creating art, going to cultural events);Engaging in online political discussion forums (e.g. Reddit);Participate in formal campaigning (e.g. phone-banking, door-knocking);Sharing political content on social media (e.g. infographics);Creating political or issue-based social media content</t>
  </si>
  <si>
    <t>Hopeful, but angry when people dismiss it or actively undo that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</si>
</sst>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242424"/>
      <name val="Aptos Narrow"/>
      <charset val="1"/>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22" fontId="0" fillId="0" borderId="0" xfId="0" applyNumberFormat="1"/>
    <xf numFmtId="49" fontId="0" fillId="0" borderId="0" xfId="0" applyNumberFormat="1"/>
    <xf numFmtId="49" fontId="0" fillId="0" borderId="0" xfId="0" quotePrefix="1" applyNumberFormat="1"/>
    <xf numFmtId="49" fontId="0" fillId="0" borderId="0" xfId="0" applyNumberFormat="1" applyAlignment="1">
      <alignment wrapText="1"/>
    </xf>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quotePrefix="1"/>
    <xf numFmtId="0" fontId="2" fillId="0" borderId="1" xfId="0" applyFont="1" applyBorder="1" applyAlignment="1">
      <alignment horizontal="center" vertical="top"/>
    </xf>
    <xf numFmtId="0" fontId="0" fillId="2" borderId="2" xfId="0" applyFill="1" applyBorder="1"/>
    <xf numFmtId="0" fontId="0" fillId="2" borderId="3" xfId="0" applyFill="1" applyBorder="1"/>
    <xf numFmtId="49" fontId="0" fillId="2" borderId="3" xfId="0" applyNumberFormat="1" applyFill="1" applyBorder="1"/>
    <xf numFmtId="0" fontId="0" fillId="0" borderId="0" xfId="0" pivotButton="1"/>
    <xf numFmtId="49" fontId="0" fillId="2" borderId="3" xfId="0" applyNumberFormat="1" applyFill="1" applyBorder="1" applyAlignment="1">
      <alignment wrapText="1"/>
    </xf>
    <xf numFmtId="0" fontId="0" fillId="2" borderId="3" xfId="0" applyFill="1" applyBorder="1" applyAlignment="1">
      <alignment wrapText="1"/>
    </xf>
    <xf numFmtId="0" fontId="2" fillId="0" borderId="0" xfId="0" applyFont="1"/>
    <xf numFmtId="0" fontId="2" fillId="2" borderId="3" xfId="0" applyFont="1" applyFill="1" applyBorder="1" applyAlignment="1">
      <alignment wrapText="1"/>
    </xf>
    <xf numFmtId="0" fontId="2" fillId="2" borderId="1" xfId="0" applyFont="1" applyFill="1" applyBorder="1" applyAlignment="1">
      <alignment horizontal="center" vertical="top"/>
    </xf>
    <xf numFmtId="0" fontId="0" fillId="2" borderId="0" xfId="0" applyFill="1"/>
    <xf numFmtId="49" fontId="0" fillId="0" borderId="0" xfId="0" quotePrefix="1" applyNumberFormat="1" applyAlignment="1">
      <alignment wrapText="1"/>
    </xf>
  </cellXfs>
  <cellStyles count="1">
    <cellStyle name="Normal" xfId="0" builtinId="0"/>
  </cellStyles>
  <dxfs count="169">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alignment wrapText="1"/>
    </dxf>
    <dxf>
      <numFmt numFmtId="30" formatCode="@"/>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alignment wrapText="1"/>
    </dxf>
    <dxf>
      <numFmt numFmtId="30" formatCode="@"/>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alignment horizontal="general" vertical="bottom" textRotation="0" wrapText="1" indent="0" justifyLastLine="0" shrinkToFit="0" readingOrder="0"/>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20/07/relationships/rdRichValueWebImage" Target="richData/rdRichValueWebImage.xml"/><Relationship Id="rId5" Type="http://schemas.openxmlformats.org/officeDocument/2006/relationships/pivotCacheDefinition" Target="pivotCache/pivotCacheDefinition1.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3.768471064817" createdVersion="8" refreshedVersion="8" minRefreshableVersion="3" recordCount="47" xr:uid="{04079D44-585B-4AD4-B9FC-2C0049F6C023}">
  <cacheSource type="worksheet">
    <worksheetSource ref="A1:D48" sheet="2050 - Thematic Analysis"/>
  </cacheSource>
  <cacheFields count="5">
    <cacheField name="Participant ID" numFmtId="0">
      <sharedItems containsBlank="1"/>
    </cacheField>
    <cacheField name="Text" numFmtId="0">
      <sharedItems containsBlank="1" longText="1"/>
    </cacheField>
    <cacheField name="Theme" numFmtId="0">
      <sharedItems containsBlank="1" count="39">
        <s v="Similar, Declining"/>
        <s v="Similar"/>
        <s v="Crossroads"/>
        <s v="Similar, Advanced Technology, Unchanging"/>
        <s v="Unchanging"/>
        <s v="Climate"/>
        <s v="Personalised, Human-centric"/>
        <s v="Polarisation, Conflict, Climate"/>
        <s v="Fear, Extremism, Trapped, Racism"/>
        <s v="Community-oriented"/>
        <s v="Collective"/>
        <s v="Crossroads, Power, Action"/>
        <s v="Discrimination, Violence, Poverty"/>
        <s v="War, Artificial Intelligence"/>
        <s v="Similar, Wars, Climate"/>
        <s v="Fascism, Capitalism, Climate"/>
        <s v="Polarisation, Similar, Climate, Patriarchy, Regression"/>
        <s v="Climate, Poverty, War"/>
        <s v="Technology, Deradicalisation"/>
        <s v="Representative, Compassionate, Feminist"/>
        <s v="Similar, Climate, Refugees"/>
        <s v="None"/>
        <s v="Unsure"/>
        <s v="Fascism"/>
        <s v="Technology, Economic Decline"/>
        <s v="Technology, Capitalism"/>
        <s v="Socialist"/>
        <s v="Inequity"/>
        <s v="Similar, Climate"/>
        <s v="Polarisation, Capitalism, Climate"/>
        <s v="Polarisation, Equitable"/>
        <s v="Technology, Economic Decline, Corrpution"/>
        <s v="Conflict, Climate, Destruction, Economic Decline"/>
        <s v="Regulation"/>
        <s v="Similar, Socialist"/>
        <s v="Migration crisis, Climate, Inequality, Economic Decline"/>
        <s v="Polarised, Power, Techonology"/>
        <s v="Matriarchy, Return to past"/>
        <m/>
      </sharedItems>
    </cacheField>
    <cacheField name="Sentiment" numFmtId="0">
      <sharedItems containsBlank="1" count="6">
        <s v="Negative"/>
        <s v="Neutral"/>
        <s v="Unsure"/>
        <s v="Positive"/>
        <s v="None"/>
        <m/>
      </sharedItems>
    </cacheField>
    <cacheField name="Cultural Probe" numFmtId="0">
      <sharedItems containsMixedTypes="1" containsNumber="1" containsInteger="1" minValue="10"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4.465603703706" createdVersion="8" refreshedVersion="8" minRefreshableVersion="3" recordCount="46" xr:uid="{482AFB85-650E-4078-A656-6AE38B2FF754}">
  <cacheSource type="worksheet">
    <worksheetSource ref="A1:D47" sheet="Engagement Methods"/>
  </cacheSource>
  <cacheFields count="4">
    <cacheField name="Participant ID" numFmtId="0">
      <sharedItems/>
    </cacheField>
    <cacheField name="Think about your top 3 answers. Why these methods?" numFmtId="0">
      <sharedItems longText="1"/>
    </cacheField>
    <cacheField name="Theme" numFmtId="0">
      <sharedItems count="21">
        <s v="Behavioural"/>
        <s v="N/A"/>
        <s v="Impact"/>
        <s v="Powerful"/>
        <s v="Time"/>
        <s v="Accessible"/>
        <s v="Accessible, Broad, Engagement"/>
        <s v="Consistency"/>
        <s v="Engagement"/>
        <s v="Engagement, Accessible"/>
        <s v="Accessible, Private"/>
        <s v="Private"/>
        <s v="Accessible, Safe"/>
        <s v="Expression"/>
        <s v="None"/>
        <s v="Control"/>
        <s v="Direct"/>
        <s v="Breadth"/>
        <s v="Easy, Impact"/>
        <s v="Impact, Easy, Private"/>
        <s v="Agency"/>
      </sharedItems>
    </cacheField>
    <cacheField name="Barriers" numFmtId="0">
      <sharedItems count="14">
        <s v="None"/>
        <s v="Time"/>
        <s v="Age"/>
        <s v="Consistency"/>
        <s v="Knowledge"/>
        <s v="Cost"/>
        <s v="Privacy"/>
        <s v="Time, Cost"/>
        <s v="Safety"/>
        <s v="Cost, Safety"/>
        <s v="Collectivity"/>
        <s v="Effort"/>
        <s v="Impact"/>
        <s v="Time, Privac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rk01bc"/>
    <s v="Exactly the same as it is not but with the quality of life rapidly declining "/>
    <x v="0"/>
    <x v="0"/>
    <s v="N"/>
  </r>
  <r>
    <s v="Your_psuedonyms_are_too_identifiable"/>
    <s v="Similar social climate to 2014._x000a_"/>
    <x v="1"/>
    <x v="1"/>
    <s v="N"/>
  </r>
  <r>
    <s v="Li02Do"/>
    <s v="I really really don’t know. I feel like there is a massive crossroads and it’s a toss of the coin whether things get better or worse. Sometimes I feel optimistic, sometimes not."/>
    <x v="2"/>
    <x v="2"/>
    <s v="N"/>
  </r>
  <r>
    <s v="KI2003CA"/>
    <s v="Much the same foundationally - we will live in the same manner, have similar broad divisions of work, live and die at the same time. Technology will of course advance, with both AI and quantum computing becoming prevalent - advances in medical science will be significant. However, most people will still work 5 days a week, live to around 80, there will still be homelessness and war - these are such socially embedded norms it will not change. "/>
    <x v="3"/>
    <x v="1"/>
    <s v="N"/>
  </r>
  <r>
    <s v="Ni02La"/>
    <s v="Not alot of change, history tends to repeat itself "/>
    <x v="4"/>
    <x v="1"/>
    <s v="Y"/>
  </r>
  <r>
    <s v="He06Cl"/>
    <s v="I think that there could be climate issues"/>
    <x v="5"/>
    <x v="0"/>
    <s v="N"/>
  </r>
  <r>
    <s v="Iv01Ky"/>
    <s v="Highly personalised; more human-value centric; longer lifespans."/>
    <x v="6"/>
    <x v="3"/>
    <s v="N"/>
  </r>
  <r>
    <s v="SA00BR"/>
    <s v="I think the world in 2050 is likely to be more politically polarised, with fewer people willing to change their minds and fewer politicians that will encourage doing so. In 2050 I am most worried about increased war, the past 3 years in particular have made me more concerned about this. I think this could also lead to cuts in public sector funding across the UK in order to fund increased defence spending, which those services cannot afford. I think both of these factors (polarisation and war) will lead to less of a focus on existential issues such as the climate. "/>
    <x v="7"/>
    <x v="0"/>
    <s v="Y"/>
  </r>
  <r>
    <s v="Za04Si"/>
    <s v="I genuinely worry with the United States’ descent into racism that part of the world (where I currently live) will be genuinely trapped and unable to create meaningful change for their own. But I do hope maybe this extremism can push more meaningful change on a small, community level. I’m kind of holding out hope that there are places that will be better than they are now (like the UK), that may be a better place to live. But I think much of this is just naive/blind hope on my part because I am so scared of the future."/>
    <x v="8"/>
    <x v="0"/>
    <s v="N"/>
  </r>
  <r>
    <s v="EL02BA"/>
    <s v="More community orientated, back to how it was post-war etc "/>
    <x v="9"/>
    <x v="3"/>
    <s v="N"/>
  </r>
  <r>
    <s v="Ma01Me"/>
    <s v="I imagine a society in which the environmental and social crises have made us ditch individualism for collectivism. However, I’m unsure about where critical thinking, are we going to become more and more like sheep or will this be a skill that is urged to be developed by society"/>
    <x v="10"/>
    <x v="1"/>
    <s v="N"/>
  </r>
  <r>
    <s v="Ba02No"/>
    <s v="It’s difficult to predict- I see one of two paths (or a linked path). I think there’d be consolidation of power and concentration which would lead to a negative worldview. However I think this path will lead to opposing action- eventually- which would deconstruct the oppressive systems. To the extent that it deconstructs the ones we currently accept too. This is a better world (hopefully)"/>
    <x v="11"/>
    <x v="3"/>
    <s v="Y"/>
  </r>
  <r>
    <s v="So03Ed"/>
    <s v="Looks similar on the surface but social politics and underlying structures of power will be worse. Discrimination and inequality and violence will have increased substantially"/>
    <x v="12"/>
    <x v="0"/>
    <s v="Y"/>
  </r>
  <r>
    <s v="Sa04Br"/>
    <s v="Ai to have a huge influence in all ways, potentially including choices made for countries and also more war and tension between countries.  "/>
    <x v="13"/>
    <x v="0"/>
    <s v="Y"/>
  </r>
  <r>
    <s v="Ma02Ne"/>
    <s v="I have hope that America can turn around and improve politically, but am not sure. I think environmentally we’ll still be declining. I think there is a chance of unrest continuing in the world, but no major world wars, simply continuation of current conflict. I would be fine living here as long as the US has a proper president"/>
    <x v="14"/>
    <x v="3"/>
    <s v="N"/>
  </r>
  <r>
    <s v="Sa03Li"/>
    <s v="I have little to no faith in us improving as a society between now and 2050. Thanks largely to mass neglect of climate change, and a loss in empathy across the board. I genuinely believe that we are in for a very difficult few decades. With right wing extremist ideologies flourishing like weeds, and an overwhelmingly large population of typically good people being converted to fascist populism, our leadership will reflect that. Things will get a lot worse before they get better. The power will be in the hands of those who are the loudest and not of those who are morally correct as this does not make profit."/>
    <x v="15"/>
    <x v="0"/>
    <s v="Y"/>
  </r>
  <r>
    <s v="Yv03Ke"/>
    <s v="In 25 years I think things will be very similar today, but that our political leanings and cultural wars will have reached a more extreme length, the disparity between left and right leaning people will have increased in size, with a rise of both socialist and fascist ideals, but I believe that the former will be a response to the latter being the active state of most powerful countries. Ongoing threats of wars and active conflicts will have created particularly popular forms of racism and discrimination (e.g. like the rise in Asian related hate crimes during the pandemic).  I do not want to live in this place, but as an active member of society politically I would make efforts to discuss politics with my peers and campaign for change. _x000a_Climate change will have continued to deteriorate and we will probably realise any efforts have been too little, too late. Tradwife, patriarchal ideology will reach an all time high and I believe many progressive current laws for queer and feminist rights will have been rolled back. "/>
    <x v="16"/>
    <x v="0"/>
    <s v="N"/>
  </r>
  <r>
    <s v="Cl00Lo"/>
    <s v="I think the climate will be dramatically different. There will be an increase in the number of and frequency of disasters and emergencies. I think poverty will have increased with the cost of living continuing to impact people. I also think it’s likely that there could be more wars going on."/>
    <x v="17"/>
    <x v="1"/>
    <s v="N"/>
  </r>
  <r>
    <s v="Ch01To"/>
    <s v="I would hope that we use technological advancements to better our planet, instead of destroying it. I imagine that the political leaders are not as radical as they have been in the last decade. "/>
    <x v="18"/>
    <x v="3"/>
    <s v="N"/>
  </r>
  <r>
    <s v="Kath02"/>
    <s v="I think Gen Z may have influenced change in the western ways of life eg less hatred, less focus on working and more on living, more social connection and respect, more eduction and wellness. I’d hope power will be more representative and more voices will be heard and acknowledged, definitely with more women in higher positions, where politics doesn’t put social groups against one another and focused on compassion."/>
    <x v="19"/>
    <x v="3"/>
    <s v="N"/>
  </r>
  <r>
    <s v="rhirhi"/>
    <s v="Similar to now but with climate refugees, hopefully some legislation banning AI "/>
    <x v="20"/>
    <x v="3"/>
    <s v="Y"/>
  </r>
  <r>
    <s v="Ho07Be"/>
    <s v="None"/>
    <x v="21"/>
    <x v="4"/>
    <s v="N"/>
  </r>
  <r>
    <s v="Sa01bfd "/>
    <s v="I don’t know if it’ll be positive or negative I think at the moment things feel like their going backwards. "/>
    <x v="22"/>
    <x v="0"/>
    <s v="N"/>
  </r>
  <r>
    <s v="An02Lo"/>
    <s v="I grew up expecting that the world would get better over time, but seeing Trump be democratically re-elected and the general right wing shift in global politics does not give me hope for the future. It is not a place I'd want to live, and I am worried that it'll be right wingers who hold power"/>
    <x v="23"/>
    <x v="0"/>
    <s v="N"/>
  </r>
  <r>
    <s v="Ma00Bo"/>
    <s v="I can't predict how society will look, the world is too diverse and the future too unpredictable to visualise. Nonetheless it is a world I would hope to live in. To see that change and try to do what I think is right would be of interest enough to live in it."/>
    <x v="22"/>
    <x v="3"/>
    <s v="N"/>
  </r>
  <r>
    <s v="Sa01Ho"/>
    <s v="I can’t even begin to think and imagine what this might look like considered how much the world has changed in the last 4-5 years"/>
    <x v="22"/>
    <x v="1"/>
    <s v="Y"/>
  </r>
  <r>
    <s v="Jo03Si"/>
    <s v="The same but with more technology, and a significantly worse economy. "/>
    <x v="24"/>
    <x v="0"/>
    <s v="N"/>
  </r>
  <r>
    <s v="Vi07Du"/>
    <s v="At the direction we are currently going in, i imagine society being a highly technical and competitive environment, where we are not only competing with peers but also competing against the ever developing use and reliance of AI. However, I think the power dynamics would stay similar, where those with the money hold more power, but also those with more technical power or intellect would hold more stake in our future. It’s not necessarily a world I would want to live in, but it does drive me to try and make an impact on people for the better as much as possible to ensure that people don’t feel the weight of the future on them either."/>
    <x v="25"/>
    <x v="3"/>
    <s v="N"/>
  </r>
  <r>
    <s v="Do01Kø"/>
    <s v="I honestly haven’t thought about it, I don’t know. I’m afraid to think too much about it cause I’m afraid i won’t like the “answer” even though I try to hope for the best."/>
    <x v="22"/>
    <x v="0"/>
    <s v="N"/>
  </r>
  <r>
    <s v="Ma05Ga"/>
    <s v="I’d want to live in a place that cares about their people. Someplace that creates programs for those in need, is clean and safe, and where the government is run by common people, not elites "/>
    <x v="26"/>
    <x v="3"/>
    <s v="N"/>
  </r>
  <r>
    <s v="Va02Br"/>
    <s v="None"/>
    <x v="21"/>
    <x v="4"/>
    <s v="N"/>
  </r>
  <r>
    <s v="SA01KO"/>
    <s v="Automated and widened gaps in income and social classes"/>
    <x v="27"/>
    <x v="1"/>
    <s v="N"/>
  </r>
  <r>
    <s v="Gi01La"/>
    <s v="I think society will be pretty similar in 2050. The main problem I expect to be facing is climate change "/>
    <x v="28"/>
    <x v="1"/>
    <s v="N"/>
  </r>
  <r>
    <s v="Va02Si"/>
    <s v="Unless politics changes radically in the next few years, I believe societies around the world will be more divided politically and racially. I imagine that demagogues and corporations will be in power in more countries. I worry about the environment and how inhospitable the climate will be in so many countries. "/>
    <x v="29"/>
    <x v="0"/>
    <s v="N"/>
  </r>
  <r>
    <s v="Su06Ox"/>
    <s v="Well, it depends. Generally I try to be an optimist, so I do imagine a future of a more equitable, loving and caring society, a passionate society and a compassionate society. But I do think that will take a lot. I can see society becoming ultra polarised. But I do strongly believe that polarisation will phase out over the next 25 years. (At least the extreme polarisation we see today with social media)"/>
    <x v="30"/>
    <x v="3"/>
    <s v="N"/>
  </r>
  <r>
    <s v="He06Ut"/>
    <s v="Heavily reliant on technology, more so than today. Less humans having jobs. Even more corrupt governments. "/>
    <x v="31"/>
    <x v="0"/>
    <s v="N"/>
  </r>
  <r>
    <s v="Ca05Au"/>
    <s v="climate catastrophe, breakdown of international systems, authoritarian governments, increase in conflict. cost of living and poverty increased, marginalisation of minority groups increase"/>
    <x v="32"/>
    <x v="0"/>
    <s v="N"/>
  </r>
  <r>
    <s v="Em04No"/>
    <s v="I hope that the areas which most concern us at present have become regulated in some way, and that this period of economic and global uncertainty is followed by a lull and relative stability"/>
    <x v="33"/>
    <x v="3"/>
    <s v="N"/>
  </r>
  <r>
    <s v="Ca00Lo"/>
    <s v="It’ll be a little worse than today, but won’t appear dramatically different. It is later when we are more severely in over shoot that we experience a gradual collapse or ‘simplification’ of our lives and the end of certain aspects of modernity. Things will likely be much, much worse in the final years of the century if our behaviour does not change._x000a__x000a_I expect we will not have had any substantial growth in the West for the past 20 years. That said modern life largely continues. Technological improvements will lead to minor improvements in industrial efficiency and medical care but there will not be revolutionary change brought on by LLMs. The social contract is tremendously strained in the West. The Chinese middle class has a standard of living comparable to the West. Extreme weather events are common but the overall thrust of this is that modernity will likely still continue into 2050.  _x000a__x000a_Almost everybody wants this wild party of modernity to continue, and are desperate to restart growth, but (being a bit idealistic here) some acknowledge that the lack of growth is because we have overshot the biophysical basis on which our economy sits, therefore this lack of growth is an ecological correction to overextraction of resources that took hundreds of millions of years to accrue. Electrifying everything will not fix this as it facilitates greater material extraction. Things will get much worse from here as the oil used in essential products becomes too expensive to extract and we lose access to some aspects of modernity, such as pharmaceuticals, cement, etc. and global warming causes mass migration which will cause war  later in the century. _x000a_"/>
    <x v="1"/>
    <x v="0"/>
    <s v="Y"/>
  </r>
  <r>
    <s v="Au02Re"/>
    <s v="I think relatively similar to now, we will have a unique set of issues, but will have successfully mitigated the most destructive effects of climate change. "/>
    <x v="1"/>
    <x v="3"/>
    <s v="N"/>
  </r>
  <r>
    <s v="Sa04Ho"/>
    <s v="I hope it’s not too different but that the state of the world is better. I hope people are kinder and there are more robust systems in place to help people that need it. I hope that the people who hold power are better representations of the population not just the rich and privileged."/>
    <x v="34"/>
    <x v="3"/>
    <s v="N"/>
  </r>
  <r>
    <s v="Je00Br"/>
    <s v="I think we will be living in a migration crisis due to climate change, with a radically different means of employment for the working class, with greater inequality and further reduced social mobility "/>
    <x v="35"/>
    <x v="0"/>
    <s v="N"/>
  </r>
  <r>
    <s v="Ay98Ku"/>
    <s v="hard to say - i think we are on the precipice of major social change whether its offline or AI. AI will happen. Offline it's hard to say because i think the culture wars get worse before they get better. id hope in 25 years we will be past the current discourse but maybe more likely in 50 years when today's genZ are leaders. i'd want to live in it just to witness and i think power remains relatively centralised at the top.  "/>
    <x v="36"/>
    <x v="1"/>
    <s v="N"/>
  </r>
  <r>
    <s v="Be02Ch"/>
    <s v="I have hope that society will have somewhat switched towards matriarchy after the failure of patriarchy. Women are surpassing male success in many fields, particularly education and it gives me hope that a switch to women holding power would produce beneficial and much needed change. Perhaps I am biased to attributing failures in society to the male ego though. _x000a_I have some degree of hope for the future because I recognise how damaging it is to experience hopelessness. I feel like the world has got significantly more painful to exist in during my lifetime but I also recognise that I was born in a much more analogue time, and moved into a digital era where I have so much information available at all times, which can be very damaging. "/>
    <x v="37"/>
    <x v="3"/>
    <s v="N"/>
  </r>
  <r>
    <s v="Ra02Zu"/>
    <s v="I’m not exactly sure but I think the climate will be a lot hotter and there will be a lot more deaths due to that, i think China would hold most of the power, and the overall situation will have just gotten worse"/>
    <x v="5"/>
    <x v="0"/>
    <s v="Y"/>
  </r>
  <r>
    <s v="Ka03Fr"/>
    <s v="It is difficult to imagine - I don’t think anything is inevitable as actions every day can change the future. The decisions of governments feel particularly unpredictable at the moment but resistance to this has surprised me recently in how organised and expansive it has been "/>
    <x v="22"/>
    <x v="1"/>
    <s v="N"/>
  </r>
  <r>
    <m/>
    <m/>
    <x v="38"/>
    <x v="5"/>
    <n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rk01bc"/>
    <s v="Directly changing my behaviour in relation to the world - my consumption my time and my recourses. "/>
    <x v="0"/>
    <x v="0"/>
  </r>
  <r>
    <s v="Your_psuedonyms_are_too_identifiable"/>
    <s v="There is no answer for interpersonal discussion "/>
    <x v="1"/>
    <x v="0"/>
  </r>
  <r>
    <s v="Li02Do"/>
    <s v="I participate in most of the above, the top 3 is what I have seen have the most impact"/>
    <x v="2"/>
    <x v="0"/>
  </r>
  <r>
    <s v="KI2003CA"/>
    <s v="I believe in the power of voting and the power of not spending your money somewhere. Those you want to impact have to listen. "/>
    <x v="3"/>
    <x v="0"/>
  </r>
  <r>
    <s v="Ni02La"/>
    <s v="Low effort/not too time consuming "/>
    <x v="4"/>
    <x v="1"/>
  </r>
  <r>
    <s v="He06Cl"/>
    <s v="I think that these are things that are easily accessible for our age "/>
    <x v="5"/>
    <x v="2"/>
  </r>
  <r>
    <s v="Iv01Ky"/>
    <s v="Easy, engaging, most far-reaching"/>
    <x v="6"/>
    <x v="0"/>
  </r>
  <r>
    <s v="SA00BR"/>
    <s v="Best ones to do consistently and also probably the most effective when it comes to issues I care about "/>
    <x v="7"/>
    <x v="3"/>
  </r>
  <r>
    <s v="Za04Si"/>
    <s v="voting for me feels like something unethical to NOT take part in. I think morally I must do it. I like attending protests because I get to engage with people in my community, in person, who care about similar things to me. I also learn a lot from people at protests, can take photos/videos (as a filmmaker), and get invited to other events/gatherings from there. I also find donating important to me personally as I feel like there is only so much campaigning and protesting can do - raising and sending money is a more concerted way to help a cause I care about."/>
    <x v="8"/>
    <x v="0"/>
  </r>
  <r>
    <s v="EL02BA"/>
    <s v="quickly engage people, easy for someone not in the political sector to do"/>
    <x v="9"/>
    <x v="4"/>
  </r>
  <r>
    <s v="Ma01Me"/>
    <s v="Probably because they are the ones that feel more accessible"/>
    <x v="5"/>
    <x v="0"/>
  </r>
  <r>
    <s v="Ba02No"/>
    <s v="I think they are low cost and easy ways to engage- are they the most effective? Probably not but they spread awareness and info and I think that is my spo"/>
    <x v="5"/>
    <x v="5"/>
  </r>
  <r>
    <s v="So03Ed"/>
    <s v="Most accessible, easiest to incorporate into every day life, can be conducted privately"/>
    <x v="10"/>
    <x v="6"/>
  </r>
  <r>
    <s v="Sa04Br"/>
    <s v="These are the 3 easiest ones to do."/>
    <x v="5"/>
    <x v="0"/>
  </r>
  <r>
    <s v="Ma02Ne"/>
    <s v="I would like to express myself without having my views tied to my name"/>
    <x v="11"/>
    <x v="6"/>
  </r>
  <r>
    <s v="Sa03Li"/>
    <s v="They are the most accessible to me as a student. I would like to be more proactive but unfortunately, I don’t have the time or resources to handle the conservation of good protest (arrest)."/>
    <x v="5"/>
    <x v="7"/>
  </r>
  <r>
    <s v="Yv03Ke"/>
    <s v="They are the most accessible to me"/>
    <x v="5"/>
    <x v="0"/>
  </r>
  <r>
    <s v="Cl00Lo"/>
    <s v="Easily accessible without the risk of negative/confronting ramifications"/>
    <x v="5"/>
    <x v="8"/>
  </r>
  <r>
    <s v="Ch01To"/>
    <s v="Part of what I do is sharing educational information in entertaining ways through social platforms. I also think boycotting brands is something that everyone can do, and should do. "/>
    <x v="8"/>
    <x v="0"/>
  </r>
  <r>
    <s v="Kath02"/>
    <s v="Reading / sharing on social media is the most readily available form"/>
    <x v="5"/>
    <x v="0"/>
  </r>
  <r>
    <s v="rhirhi"/>
    <s v="I do what I can with the time that I’ve got. My entire full time job is engaging in political activism as my company serves the step in and fill the gap where the government fails in the social housing sector. It doesn’t leave me much time for formal campaigning or door knocking. Additionally I live in a somewhat rural area where there aren’t many protests and such, when there are protests they’re usually when I’m working. I’m doing and in person campaign this weekend about social housing dissatisfaction, taking surveys on the street"/>
    <x v="5"/>
    <x v="1"/>
  </r>
  <r>
    <s v="Ho07Be"/>
    <s v="Only ones available to me where the personal costs to participate are low enough"/>
    <x v="5"/>
    <x v="9"/>
  </r>
  <r>
    <s v="Sa01bfd "/>
    <s v="Private options "/>
    <x v="11"/>
    <x v="6"/>
  </r>
  <r>
    <s v="An02Lo"/>
    <s v="I think they're things everyone can do fairly easily and not have to put themselves in danger to participate in"/>
    <x v="5"/>
    <x v="8"/>
  </r>
  <r>
    <s v="Ma00Bo"/>
    <s v="They are the most accessible means of personal change which do not require me to persuade or levy other peoples actions"/>
    <x v="5"/>
    <x v="10"/>
  </r>
  <r>
    <s v="Sa01Ho"/>
    <s v="Think they are really accessible and quite an easy way to engage"/>
    <x v="5"/>
    <x v="0"/>
  </r>
  <r>
    <s v="Jo03Si"/>
    <s v="Least time taken haha"/>
    <x v="4"/>
    <x v="7"/>
  </r>
  <r>
    <s v="Vi07Du"/>
    <s v="They are simple and effective ways to get the message through to a wide range of people to make them aware of what’s happening. It also tends to be the safest."/>
    <x v="12"/>
    <x v="8"/>
  </r>
  <r>
    <s v="Do01Kø"/>
    <s v="I feel that these are the way to try to make my voice heard"/>
    <x v="13"/>
    <x v="0"/>
  </r>
  <r>
    <s v="Ma05Ga"/>
    <s v="These methods are more about getting my own and other’s voices heard. I think these methods are attractive to many people because it gives them an outlet to express how they personally feel. "/>
    <x v="13"/>
    <x v="0"/>
  </r>
  <r>
    <s v="Va02Br"/>
    <s v="None"/>
    <x v="14"/>
    <x v="0"/>
  </r>
  <r>
    <s v="SA01KO"/>
    <s v="Ease, lack of time, and constraints caused by employment"/>
    <x v="4"/>
    <x v="1"/>
  </r>
  <r>
    <s v="Gi01La"/>
    <s v="Minimal effort "/>
    <x v="4"/>
    <x v="11"/>
  </r>
  <r>
    <s v="Va02Si"/>
    <s v="These feel like the methods I have the most personal control over, whereas other methods like protesting feel more futile. "/>
    <x v="15"/>
    <x v="12"/>
  </r>
  <r>
    <s v="Su06Ox"/>
    <s v="As a teenager, especially in Singapore, that’s largely the extent of what I can do, but it also allows me to engage people in a way that shows people a human side and I control how I share my message"/>
    <x v="13"/>
    <x v="8"/>
  </r>
  <r>
    <s v="He06Ut"/>
    <s v="They’re the most subtle but would still help make a difference. "/>
    <x v="11"/>
    <x v="6"/>
  </r>
  <r>
    <s v="Ca05Au"/>
    <s v="Simple and easy "/>
    <x v="5"/>
    <x v="1"/>
  </r>
  <r>
    <s v="Em04No"/>
    <s v="voting seems to be the most direct way to express my desire for change, the others are more aligned with the strength of my desire for change - i’m usually skeptical of any claim made on social media, but I prefer to sign petitions and discuss/ share information I know to be true"/>
    <x v="16"/>
    <x v="0"/>
  </r>
  <r>
    <s v="Ca00Lo"/>
    <s v="Voting is a right that we should all exploit. Petitions are focussed on singular issues, and cultural events are often better informed and able to have more nuanced conversation"/>
    <x v="17"/>
    <x v="0"/>
  </r>
  <r>
    <s v="Au02Re"/>
    <s v="i think these are the most directly impactful behaviours"/>
    <x v="2"/>
    <x v="0"/>
  </r>
  <r>
    <s v="Sa04Ho"/>
    <s v="I think they are the simplest to incorporate into my life, and all are examples where one person helps make a bigger change"/>
    <x v="18"/>
    <x v="1"/>
  </r>
  <r>
    <s v="Je00Br"/>
    <s v="I think they feel the most influential to me, and also are lower in effort and more traditional and anonymous"/>
    <x v="19"/>
    <x v="13"/>
  </r>
  <r>
    <s v="Ay98Ku"/>
    <s v="Personal element - make myself feel like I have agency "/>
    <x v="20"/>
    <x v="0"/>
  </r>
  <r>
    <s v="Be02Ch"/>
    <s v="Social media is most accessible and knowledge is power + donating because the little money each of us can donate adds up to a huge amount to create progressive change"/>
    <x v="5"/>
    <x v="0"/>
  </r>
  <r>
    <s v="Ra02Zu"/>
    <s v="Because they’re the easiest to do quickly without as much investment of time "/>
    <x v="4"/>
    <x v="1"/>
  </r>
  <r>
    <s v="Ka03Fr"/>
    <s v="They are active political engagement with the government, not performative or adding to the mess that is online discourse "/>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6D6FEF-0961-4D56-AE4A-EC97D1104C15}" name="PivotTable2" cacheId="420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9:B64" firstHeaderRow="1" firstDataRow="1" firstDataCol="1"/>
  <pivotFields count="4">
    <pivotField compact="0" outline="0" showAll="0"/>
    <pivotField compact="0" outline="0" showAll="0"/>
    <pivotField compact="0" outline="0" showAll="0"/>
    <pivotField axis="axisRow" dataField="1" compact="0" outline="0" showAll="0" sortType="descending">
      <items count="15">
        <item x="2"/>
        <item x="10"/>
        <item x="3"/>
        <item x="5"/>
        <item x="9"/>
        <item x="11"/>
        <item x="12"/>
        <item x="4"/>
        <item x="0"/>
        <item x="6"/>
        <item x="8"/>
        <item x="1"/>
        <item x="7"/>
        <item x="13"/>
        <item t="default"/>
      </items>
      <autoSortScope>
        <pivotArea dataOnly="0" outline="0" fieldPosition="0">
          <references count="1">
            <reference field="4294967294" count="1" selected="0">
              <x v="0"/>
            </reference>
          </references>
        </pivotArea>
      </autoSortScope>
    </pivotField>
  </pivotFields>
  <rowFields count="1">
    <field x="3"/>
  </rowFields>
  <rowItems count="15">
    <i>
      <x v="8"/>
    </i>
    <i>
      <x v="11"/>
    </i>
    <i>
      <x v="9"/>
    </i>
    <i>
      <x v="10"/>
    </i>
    <i>
      <x v="12"/>
    </i>
    <i>
      <x v="2"/>
    </i>
    <i>
      <x v="4"/>
    </i>
    <i>
      <x v="3"/>
    </i>
    <i>
      <x v="13"/>
    </i>
    <i>
      <x v="1"/>
    </i>
    <i>
      <x v="7"/>
    </i>
    <i>
      <x v="5"/>
    </i>
    <i>
      <x/>
    </i>
    <i>
      <x v="6"/>
    </i>
    <i t="grand">
      <x/>
    </i>
  </rowItems>
  <colItems count="1">
    <i/>
  </colItems>
  <dataFields count="1">
    <dataField name="Count of Barrie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F09C2-2A06-4BED-875F-1363EF781BF6}" name="PivotTable3" cacheId="420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66:B88" firstHeaderRow="1" firstDataRow="1" firstDataCol="1"/>
  <pivotFields count="4">
    <pivotField compact="0" outline="0" showAll="0"/>
    <pivotField compact="0" outline="0" showAll="0"/>
    <pivotField axis="axisRow" dataField="1" compact="0" outline="0" showAll="0" sortType="descending">
      <items count="22">
        <item x="5"/>
        <item x="6"/>
        <item x="10"/>
        <item x="12"/>
        <item x="20"/>
        <item x="0"/>
        <item x="17"/>
        <item x="7"/>
        <item x="15"/>
        <item x="16"/>
        <item x="18"/>
        <item x="8"/>
        <item x="9"/>
        <item x="13"/>
        <item x="2"/>
        <item x="19"/>
        <item x="1"/>
        <item x="14"/>
        <item x="3"/>
        <item x="11"/>
        <item x="4"/>
        <item t="default"/>
      </items>
      <autoSortScope>
        <pivotArea dataOnly="0" outline="0" fieldPosition="0">
          <references count="1">
            <reference field="4294967294" count="1" selected="0">
              <x v="0"/>
            </reference>
          </references>
        </pivotArea>
      </autoSortScope>
    </pivotField>
    <pivotField compact="0" outline="0" showAll="0"/>
  </pivotFields>
  <rowFields count="1">
    <field x="2"/>
  </rowFields>
  <rowItems count="22">
    <i>
      <x/>
    </i>
    <i>
      <x v="20"/>
    </i>
    <i>
      <x v="13"/>
    </i>
    <i>
      <x v="14"/>
    </i>
    <i>
      <x v="19"/>
    </i>
    <i>
      <x v="11"/>
    </i>
    <i>
      <x v="3"/>
    </i>
    <i>
      <x v="17"/>
    </i>
    <i>
      <x v="15"/>
    </i>
    <i>
      <x v="7"/>
    </i>
    <i>
      <x v="12"/>
    </i>
    <i>
      <x v="8"/>
    </i>
    <i>
      <x v="4"/>
    </i>
    <i>
      <x v="18"/>
    </i>
    <i>
      <x v="16"/>
    </i>
    <i>
      <x v="2"/>
    </i>
    <i>
      <x v="6"/>
    </i>
    <i>
      <x v="5"/>
    </i>
    <i>
      <x v="1"/>
    </i>
    <i>
      <x v="9"/>
    </i>
    <i>
      <x v="10"/>
    </i>
    <i t="grand">
      <x/>
    </i>
  </rowItems>
  <colItems count="1">
    <i/>
  </colItems>
  <dataFields count="1">
    <dataField name="Count of The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3FDD3D-03BC-45D8-A614-48367060E273}" name="PivotTable1" cacheId="42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50:C100" firstHeaderRow="1" firstDataRow="1" firstDataCol="2"/>
  <pivotFields count="5">
    <pivotField compact="0" outline="0" showAll="0"/>
    <pivotField compact="0" outline="0" showAll="0"/>
    <pivotField axis="axisRow" compact="0" outline="0" showAll="0" sortType="descending">
      <items count="40">
        <item x="5"/>
        <item x="17"/>
        <item x="10"/>
        <item x="9"/>
        <item x="32"/>
        <item x="2"/>
        <item x="11"/>
        <item x="12"/>
        <item x="23"/>
        <item x="15"/>
        <item x="8"/>
        <item x="27"/>
        <item x="37"/>
        <item x="35"/>
        <item x="21"/>
        <item x="6"/>
        <item x="29"/>
        <item x="7"/>
        <item x="30"/>
        <item x="16"/>
        <item x="36"/>
        <item x="33"/>
        <item x="19"/>
        <item x="1"/>
        <item x="3"/>
        <item x="28"/>
        <item x="20"/>
        <item x="0"/>
        <item x="34"/>
        <item x="14"/>
        <item x="26"/>
        <item x="25"/>
        <item x="18"/>
        <item x="24"/>
        <item x="31"/>
        <item x="4"/>
        <item x="22"/>
        <item x="13"/>
        <item x="38"/>
        <item t="default"/>
      </items>
      <autoSortScope>
        <pivotArea dataOnly="0" outline="0" fieldPosition="0">
          <references count="1">
            <reference field="4294967294" count="1" selected="0">
              <x v="0"/>
            </reference>
          </references>
        </pivotArea>
      </autoSortScope>
    </pivotField>
    <pivotField axis="axisRow" dataField="1" compact="0" outline="0" showAll="0">
      <items count="7">
        <item x="0"/>
        <item x="1"/>
        <item x="4"/>
        <item x="3"/>
        <item x="2"/>
        <item x="5"/>
        <item t="default"/>
      </items>
    </pivotField>
    <pivotField compact="0" outline="0" showAll="0"/>
  </pivotFields>
  <rowFields count="2">
    <field x="3"/>
    <field x="2"/>
  </rowFields>
  <rowItems count="50">
    <i>
      <x/>
      <x v="36"/>
    </i>
    <i r="1">
      <x/>
    </i>
    <i r="1">
      <x v="19"/>
    </i>
    <i r="1">
      <x v="34"/>
    </i>
    <i r="1">
      <x v="27"/>
    </i>
    <i r="1">
      <x v="8"/>
    </i>
    <i r="1">
      <x v="7"/>
    </i>
    <i r="1">
      <x v="9"/>
    </i>
    <i r="1">
      <x v="23"/>
    </i>
    <i r="1">
      <x v="10"/>
    </i>
    <i r="1">
      <x v="33"/>
    </i>
    <i r="1">
      <x v="13"/>
    </i>
    <i r="1">
      <x v="4"/>
    </i>
    <i r="1">
      <x v="37"/>
    </i>
    <i r="1">
      <x v="17"/>
    </i>
    <i r="1">
      <x v="16"/>
    </i>
    <i t="default">
      <x/>
    </i>
    <i>
      <x v="1"/>
      <x v="36"/>
    </i>
    <i r="1">
      <x v="1"/>
    </i>
    <i r="1">
      <x v="25"/>
    </i>
    <i r="1">
      <x v="24"/>
    </i>
    <i r="1">
      <x v="11"/>
    </i>
    <i r="1">
      <x v="2"/>
    </i>
    <i r="1">
      <x v="35"/>
    </i>
    <i r="1">
      <x v="20"/>
    </i>
    <i r="1">
      <x v="23"/>
    </i>
    <i t="default">
      <x v="1"/>
    </i>
    <i>
      <x v="2"/>
      <x v="14"/>
    </i>
    <i t="default">
      <x v="2"/>
    </i>
    <i>
      <x v="3"/>
      <x v="3"/>
    </i>
    <i r="1">
      <x v="30"/>
    </i>
    <i r="1">
      <x v="28"/>
    </i>
    <i r="1">
      <x v="6"/>
    </i>
    <i r="1">
      <x v="32"/>
    </i>
    <i r="1">
      <x v="12"/>
    </i>
    <i r="1">
      <x v="26"/>
    </i>
    <i r="1">
      <x v="15"/>
    </i>
    <i r="1">
      <x v="29"/>
    </i>
    <i r="1">
      <x v="18"/>
    </i>
    <i r="1">
      <x v="31"/>
    </i>
    <i r="1">
      <x v="21"/>
    </i>
    <i r="1">
      <x v="36"/>
    </i>
    <i r="1">
      <x v="22"/>
    </i>
    <i r="1">
      <x v="23"/>
    </i>
    <i t="default">
      <x v="3"/>
    </i>
    <i>
      <x v="4"/>
      <x v="5"/>
    </i>
    <i t="default">
      <x v="4"/>
    </i>
    <i>
      <x v="5"/>
      <x v="38"/>
    </i>
    <i t="default">
      <x v="5"/>
    </i>
    <i t="grand">
      <x/>
    </i>
  </rowItems>
  <colItems count="1">
    <i/>
  </colItems>
  <dataFields count="1">
    <dataField name="Count of Sentiment" fld="3" subtotal="count" baseField="0" baseItem="0"/>
  </dataFields>
  <formats count="28">
    <format dxfId="141">
      <pivotArea field="2" type="button" dataOnly="0" labelOnly="1" outline="0" axis="axisRow" fieldPosition="1"/>
    </format>
    <format dxfId="142">
      <pivotArea dataOnly="0" labelOnly="1" outline="0" offset="IV256" fieldPosition="0">
        <references count="1">
          <reference field="3" count="1" defaultSubtotal="1">
            <x v="0"/>
          </reference>
        </references>
      </pivotArea>
    </format>
    <format dxfId="143">
      <pivotArea dataOnly="0" labelOnly="1" outline="0" offset="IV256" fieldPosition="0">
        <references count="1">
          <reference field="3" count="1" defaultSubtotal="1">
            <x v="1"/>
          </reference>
        </references>
      </pivotArea>
    </format>
    <format dxfId="144">
      <pivotArea dataOnly="0" labelOnly="1" outline="0" offset="IV256" fieldPosition="0">
        <references count="1">
          <reference field="3" count="1" defaultSubtotal="1">
            <x v="2"/>
          </reference>
        </references>
      </pivotArea>
    </format>
    <format dxfId="145">
      <pivotArea dataOnly="0" labelOnly="1" outline="0" offset="IV256" fieldPosition="0">
        <references count="1">
          <reference field="3" count="1" defaultSubtotal="1">
            <x v="3"/>
          </reference>
        </references>
      </pivotArea>
    </format>
    <format dxfId="146">
      <pivotArea dataOnly="0" labelOnly="1" outline="0" offset="IV256" fieldPosition="0">
        <references count="1">
          <reference field="3" count="1" defaultSubtotal="1">
            <x v="4"/>
          </reference>
        </references>
      </pivotArea>
    </format>
    <format dxfId="147">
      <pivotArea dataOnly="0" labelOnly="1" outline="0" offset="IV256" fieldPosition="0">
        <references count="1">
          <reference field="3" count="1" defaultSubtotal="1">
            <x v="5"/>
          </reference>
        </references>
      </pivotArea>
    </format>
    <format dxfId="148">
      <pivotArea dataOnly="0" labelOnly="1" grandRow="1" outline="0" offset="IV256" fieldPosition="0"/>
    </format>
    <format dxfId="149">
      <pivotArea dataOnly="0" labelOnly="1" outline="0" fieldPosition="0">
        <references count="2">
          <reference field="2" count="16">
            <x v="0"/>
            <x v="4"/>
            <x v="7"/>
            <x v="8"/>
            <x v="9"/>
            <x v="10"/>
            <x v="13"/>
            <x v="16"/>
            <x v="17"/>
            <x v="19"/>
            <x v="23"/>
            <x v="27"/>
            <x v="33"/>
            <x v="34"/>
            <x v="36"/>
            <x v="37"/>
          </reference>
          <reference field="3" count="1" selected="0">
            <x v="0"/>
          </reference>
        </references>
      </pivotArea>
    </format>
    <format dxfId="150">
      <pivotArea dataOnly="0" labelOnly="1" outline="0" fieldPosition="0">
        <references count="2">
          <reference field="2" count="9">
            <x v="1"/>
            <x v="2"/>
            <x v="11"/>
            <x v="20"/>
            <x v="23"/>
            <x v="24"/>
            <x v="25"/>
            <x v="35"/>
            <x v="36"/>
          </reference>
          <reference field="3" count="1" selected="0">
            <x v="1"/>
          </reference>
        </references>
      </pivotArea>
    </format>
    <format dxfId="151">
      <pivotArea dataOnly="0" labelOnly="1" outline="0" fieldPosition="0">
        <references count="2">
          <reference field="2" count="1">
            <x v="14"/>
          </reference>
          <reference field="3" count="1" selected="0">
            <x v="2"/>
          </reference>
        </references>
      </pivotArea>
    </format>
    <format dxfId="152">
      <pivotArea dataOnly="0" labelOnly="1" outline="0" fieldPosition="0">
        <references count="2">
          <reference field="2" count="15">
            <x v="3"/>
            <x v="6"/>
            <x v="12"/>
            <x v="15"/>
            <x v="18"/>
            <x v="21"/>
            <x v="22"/>
            <x v="23"/>
            <x v="26"/>
            <x v="28"/>
            <x v="29"/>
            <x v="30"/>
            <x v="31"/>
            <x v="32"/>
            <x v="36"/>
          </reference>
          <reference field="3" count="1" selected="0">
            <x v="3"/>
          </reference>
        </references>
      </pivotArea>
    </format>
    <format dxfId="153">
      <pivotArea dataOnly="0" labelOnly="1" outline="0" fieldPosition="0">
        <references count="2">
          <reference field="2" count="1">
            <x v="5"/>
          </reference>
          <reference field="3" count="1" selected="0">
            <x v="4"/>
          </reference>
        </references>
      </pivotArea>
    </format>
    <format dxfId="154">
      <pivotArea dataOnly="0" labelOnly="1" outline="0" fieldPosition="0">
        <references count="2">
          <reference field="2" count="1">
            <x v="38"/>
          </reference>
          <reference field="3" count="1" selected="0">
            <x v="5"/>
          </reference>
        </references>
      </pivotArea>
    </format>
    <format dxfId="155">
      <pivotArea field="2" type="button" dataOnly="0" labelOnly="1" outline="0" axis="axisRow" fieldPosition="1"/>
    </format>
    <format dxfId="156">
      <pivotArea dataOnly="0" labelOnly="1" outline="0" offset="IV256" fieldPosition="0">
        <references count="1">
          <reference field="3" count="1" defaultSubtotal="1">
            <x v="0"/>
          </reference>
        </references>
      </pivotArea>
    </format>
    <format dxfId="157">
      <pivotArea dataOnly="0" labelOnly="1" outline="0" offset="IV256" fieldPosition="0">
        <references count="1">
          <reference field="3" count="1" defaultSubtotal="1">
            <x v="1"/>
          </reference>
        </references>
      </pivotArea>
    </format>
    <format dxfId="158">
      <pivotArea dataOnly="0" labelOnly="1" outline="0" offset="IV256" fieldPosition="0">
        <references count="1">
          <reference field="3" count="1" defaultSubtotal="1">
            <x v="2"/>
          </reference>
        </references>
      </pivotArea>
    </format>
    <format dxfId="159">
      <pivotArea dataOnly="0" labelOnly="1" outline="0" offset="IV256" fieldPosition="0">
        <references count="1">
          <reference field="3" count="1" defaultSubtotal="1">
            <x v="3"/>
          </reference>
        </references>
      </pivotArea>
    </format>
    <format dxfId="160">
      <pivotArea dataOnly="0" labelOnly="1" outline="0" offset="IV256" fieldPosition="0">
        <references count="1">
          <reference field="3" count="1" defaultSubtotal="1">
            <x v="4"/>
          </reference>
        </references>
      </pivotArea>
    </format>
    <format dxfId="161">
      <pivotArea dataOnly="0" labelOnly="1" outline="0" offset="IV256" fieldPosition="0">
        <references count="1">
          <reference field="3" count="1" defaultSubtotal="1">
            <x v="5"/>
          </reference>
        </references>
      </pivotArea>
    </format>
    <format dxfId="162">
      <pivotArea dataOnly="0" labelOnly="1" grandRow="1" outline="0" offset="IV256" fieldPosition="0"/>
    </format>
    <format dxfId="163">
      <pivotArea dataOnly="0" labelOnly="1" outline="0" fieldPosition="0">
        <references count="2">
          <reference field="2" count="16">
            <x v="0"/>
            <x v="4"/>
            <x v="7"/>
            <x v="8"/>
            <x v="9"/>
            <x v="10"/>
            <x v="13"/>
            <x v="16"/>
            <x v="17"/>
            <x v="19"/>
            <x v="23"/>
            <x v="27"/>
            <x v="33"/>
            <x v="34"/>
            <x v="36"/>
            <x v="37"/>
          </reference>
          <reference field="3" count="1" selected="0">
            <x v="0"/>
          </reference>
        </references>
      </pivotArea>
    </format>
    <format dxfId="164">
      <pivotArea dataOnly="0" labelOnly="1" outline="0" fieldPosition="0">
        <references count="2">
          <reference field="2" count="9">
            <x v="1"/>
            <x v="2"/>
            <x v="11"/>
            <x v="20"/>
            <x v="23"/>
            <x v="24"/>
            <x v="25"/>
            <x v="35"/>
            <x v="36"/>
          </reference>
          <reference field="3" count="1" selected="0">
            <x v="1"/>
          </reference>
        </references>
      </pivotArea>
    </format>
    <format dxfId="165">
      <pivotArea dataOnly="0" labelOnly="1" outline="0" fieldPosition="0">
        <references count="2">
          <reference field="2" count="1">
            <x v="14"/>
          </reference>
          <reference field="3" count="1" selected="0">
            <x v="2"/>
          </reference>
        </references>
      </pivotArea>
    </format>
    <format dxfId="166">
      <pivotArea dataOnly="0" labelOnly="1" outline="0" fieldPosition="0">
        <references count="2">
          <reference field="2" count="15">
            <x v="3"/>
            <x v="6"/>
            <x v="12"/>
            <x v="15"/>
            <x v="18"/>
            <x v="21"/>
            <x v="22"/>
            <x v="23"/>
            <x v="26"/>
            <x v="28"/>
            <x v="29"/>
            <x v="30"/>
            <x v="31"/>
            <x v="32"/>
            <x v="36"/>
          </reference>
          <reference field="3" count="1" selected="0">
            <x v="3"/>
          </reference>
        </references>
      </pivotArea>
    </format>
    <format dxfId="167">
      <pivotArea dataOnly="0" labelOnly="1" outline="0" fieldPosition="0">
        <references count="2">
          <reference field="2" count="1">
            <x v="5"/>
          </reference>
          <reference field="3" count="1" selected="0">
            <x v="4"/>
          </reference>
        </references>
      </pivotArea>
    </format>
    <format dxfId="168">
      <pivotArea dataOnly="0" labelOnly="1" outline="0" fieldPosition="0">
        <references count="2">
          <reference field="2" count="1">
            <x v="38"/>
          </reference>
          <reference field="3"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kraine" TargetMode="External"/><Relationship Id="rId3" Type="http://schemas.openxmlformats.org/officeDocument/2006/relationships/hyperlink" Target="https://www.bing.com/th?id=OSK.82d7640f570dd6409aeb195dcbc39faf&amp;qlt=95" TargetMode="External"/><Relationship Id="rId7" Type="http://schemas.openxmlformats.org/officeDocument/2006/relationships/hyperlink" Target="https://www.bing.com/th?id=OSK.gYPtm5v9C4-FDIvBrAif23Q85Oul0ZWNE0uP7Z6D2gc&amp;qlt=95" TargetMode="External"/><Relationship Id="rId12" Type="http://schemas.openxmlformats.org/officeDocument/2006/relationships/hyperlink" Target="https://www.bing.com/images/search?form=xlimg&amp;q=Mexico" TargetMode="External"/><Relationship Id="rId2" Type="http://schemas.openxmlformats.org/officeDocument/2006/relationships/hyperlink" Target="https://www.bing.com/images/search?form=xlimg&amp;q=United%20Kingdom" TargetMode="External"/><Relationship Id="rId1" Type="http://schemas.openxmlformats.org/officeDocument/2006/relationships/hyperlink" Target="https://www.bing.com/th?id=OSK.1a33b5115bfc290abc8869de29ebd567&amp;qlt=95" TargetMode="External"/><Relationship Id="rId6" Type="http://schemas.openxmlformats.org/officeDocument/2006/relationships/hyperlink" Target="https://www.bing.com/images/search?form=xlimg&amp;q=United%20States" TargetMode="External"/><Relationship Id="rId11" Type="http://schemas.openxmlformats.org/officeDocument/2006/relationships/hyperlink" Target="https://www.bing.com/th?id=OSK.cf17e786b97fde4860ff0b98a404701f&amp;qlt=95" TargetMode="External"/><Relationship Id="rId5" Type="http://schemas.openxmlformats.org/officeDocument/2006/relationships/hyperlink" Target="https://www.bing.com/th?id=OSK.08d481ce2e6378c8b3492a5438438208&amp;qlt=95" TargetMode="External"/><Relationship Id="rId10" Type="http://schemas.openxmlformats.org/officeDocument/2006/relationships/hyperlink" Target="https://www.bing.com/images/search?form=xlimg&amp;q=Singapore" TargetMode="External"/><Relationship Id="rId4" Type="http://schemas.openxmlformats.org/officeDocument/2006/relationships/hyperlink" Target="https://www.bing.com/images/search?form=xlimg&amp;q=England" TargetMode="External"/><Relationship Id="rId9" Type="http://schemas.openxmlformats.org/officeDocument/2006/relationships/hyperlink" Target="https://www.bing.com/th?id=OSK.57eddb9e5c586f93ebb1965e3a27908b&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Srd>
</file>

<file path=xl/richData/rdarray.xml><?xml version="1.0" encoding="utf-8"?>
<arrayData xmlns="http://schemas.microsoft.com/office/spreadsheetml/2017/richdata2" count="19">
  <a r="2">
    <v t="r">20</v>
    <v t="r">21</v>
  </a>
  <a r="1">
    <v t="s">English language</v>
  </a>
  <a r="4">
    <v t="r">40</v>
    <v t="r">41</v>
    <v t="r">42</v>
    <v t="r">43</v>
  </a>
  <a r="2">
    <v t="s">Greenwich Mean Time</v>
    <v t="s">Western European Time</v>
  </a>
  <a r="1">
    <v t="r">20</v>
  </a>
  <a r="4">
    <v t="r">81</v>
    <v t="r">82</v>
    <v t="r">83</v>
    <v t="r">84</v>
  </a>
  <a r="55">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a>
  <a r="6">
    <v t="s">Samoa Time Zone</v>
    <v t="s">Atlantic Time Zone</v>
    <v t="s">Central Time Zone</v>
    <v t="s">Alaska Time Zone</v>
    <v t="s">Mountain Time Zone</v>
    <v t="s">Chamorro Time Zone</v>
  </a>
  <a r="3">
    <v t="r">184</v>
    <v t="r">185</v>
    <v t="r">186</v>
  </a>
  <a r="1">
    <v t="s">Ukrainian language</v>
  </a>
  <a r="27">
    <v t="r">170</v>
    <v t="r">204</v>
    <v t="r">205</v>
    <v t="r">206</v>
    <v t="r">207</v>
    <v t="r">208</v>
    <v t="r">209</v>
    <v t="r">210</v>
    <v t="r">211</v>
    <v t="r">212</v>
    <v t="r">213</v>
    <v t="r">214</v>
    <v t="r">215</v>
    <v t="r">216</v>
    <v t="r">217</v>
    <v t="r">218</v>
    <v t="r">219</v>
    <v t="r">220</v>
    <v t="r">221</v>
    <v t="r">222</v>
    <v t="r">223</v>
    <v t="r">224</v>
    <v t="r">225</v>
    <v t="r">226</v>
    <v t="r">227</v>
    <v t="r">228</v>
    <v t="r">229</v>
  </a>
  <a r="1">
    <v t="s">Eastern European Time</v>
  </a>
  <a r="2">
    <v t="r">257</v>
    <v t="r">258</v>
  </a>
  <a r="4">
    <v t="s">Malay</v>
    <v t="s">Singapore English</v>
    <v t="s">Singaporean Mandarin</v>
    <v t="s">Tamil language</v>
  </a>
  <a r="1">
    <v t="s">Singapore Time</v>
  </a>
  <a r="2">
    <v t="r">295</v>
    <v t="r">296</v>
  </a>
  <a r="1">
    <v t="s">Mexican Spanish</v>
  </a>
  <a r="32">
    <v t="r">281</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a>
  <a r="4">
    <v t="s">Central Time Zone</v>
    <v t="s">Mountain Time Zone</v>
    <v t="s">Pacific Time Zone</v>
    <v t="s">Eastern Time Zone</v>
  </a>
</arrayData>
</file>

<file path=xl/richData/rdrichvalue.xml><?xml version="1.0" encoding="utf-8"?>
<rvData xmlns="http://schemas.microsoft.com/office/spreadsheetml/2017/richdata" count="353">
  <rv s="0">
    <v>536870912</v>
    <v>United Kingdom</v>
    <v>b1a5155a-6bb2-4646-8f7c-3e6b3a53c831</v>
    <v>en-GB</v>
    <v>Map</v>
  </rv>
  <rv s="1">
    <fb>0.71714878141404492</fb>
    <v>23</v>
  </rv>
  <rv s="1">
    <fb>242495</fb>
    <v>24</v>
  </rv>
  <rv s="1">
    <fb>148000</fb>
    <v>24</v>
  </rv>
  <rv s="1">
    <fb>11</fb>
    <v>25</v>
  </rv>
  <rv s="1">
    <fb>44</fb>
    <v>26</v>
  </rv>
  <rv s="0">
    <v>536870912</v>
    <v>London</v>
    <v>8e0ba7b6-4225-fa8a-6369-1b5294e602a5</v>
    <v>en-GB</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0</v>
    <v>21</v>
    <v>2</v>
    <v>7</v>
    <v>0</v>
    <v>Image of United Kingdom</v>
  </rv>
  <rv s="1">
    <fb>3.6</fb>
    <v>28</v>
  </rv>
  <rv s="0">
    <v>805306368</v>
    <v>Charles III (Monarch)</v>
    <v>afc6f6a9-5b55-9178-3e6f-2c8b6d16ee9c</v>
    <v>en-GB</v>
    <v>Generic</v>
  </rv>
  <rv s="0">
    <v>805306368</v>
    <v>Keir Starmer (Prime minister)</v>
    <v>63a6ef59-71fd-db08-08c6-d47d973d47fb</v>
    <v>en-GB</v>
    <v>Generic</v>
  </rv>
  <rv s="3">
    <v>0</v>
  </rv>
  <rv s="4">
    <v>https://www.bing.com/search?q=united+kingdom&amp;form=skydnc</v>
    <v>Learn more on Bing</v>
  </rv>
  <rv s="1">
    <fb>81.256097560975604</fb>
    <v>28</v>
  </rv>
  <rv s="1">
    <fb>1868152970000</fb>
    <v>30</v>
  </rv>
  <rv s="1">
    <fb>7</fb>
    <v>28</v>
  </rv>
  <rv s="1">
    <fb>10.130000000000001</fb>
    <v>29</v>
  </rv>
  <rv s="3">
    <v>1</v>
  </rv>
  <rv s="1">
    <fb>0.14794489889999998</fb>
    <v>23</v>
  </rv>
  <rv s="1">
    <fb>2.8117000000000001</fb>
    <v>25</v>
  </rv>
  <rv s="1">
    <fb>66971411</fb>
    <v>24</v>
  </rv>
  <rv s="1">
    <fb>0.22500000000000001</fb>
    <v>23</v>
  </rv>
  <rv s="1">
    <fb>0.26800000000000002</fb>
    <v>23</v>
  </rv>
  <rv s="1">
    <fb>0.42100000000000004</fb>
    <v>23</v>
  </rv>
  <rv s="1">
    <fb>2.7999999999999997E-2</fb>
    <v>23</v>
  </rv>
  <rv s="1">
    <fb>7.0999999999999994E-2</fb>
    <v>23</v>
  </rv>
  <rv s="1">
    <fb>0.11900000000000001</fb>
    <v>23</v>
  </rv>
  <rv s="1">
    <fb>0.16399999999999998</fb>
    <v>23</v>
  </rv>
  <rv s="1">
    <fb>0.62773998260497998</fb>
    <v>23</v>
  </rv>
  <rv s="0">
    <v>536870912</v>
    <v>England</v>
    <v>280d39e8-7217-6863-6980-a8c20c211c89</v>
    <v>en-GB</v>
    <v>Map</v>
  </rv>
  <rv s="0">
    <v>536870912</v>
    <v>Wales</v>
    <v>b51b24e1-6afb-d525-d360-f2eb5bf3410b</v>
    <v>en-GB</v>
    <v>Map</v>
  </rv>
  <rv s="0">
    <v>536870912</v>
    <v>Scotland</v>
    <v>a0377d96-1a18-f843-65ad-adcbc4acdc69</v>
    <v>en-GB</v>
    <v>Map</v>
  </rv>
  <rv s="0">
    <v>536870912</v>
    <v>Northern Ireland</v>
    <v>e4b8bc44-385c-e87b-bb7d-b32328f53502</v>
    <v>en-GB</v>
    <v>Map</v>
  </rv>
  <rv s="3">
    <v>2</v>
  </rv>
  <rv s="1">
    <fb>0.255052921600669</fb>
    <v>23</v>
  </rv>
  <rv s="3">
    <v>3</v>
  </rv>
  <rv s="1">
    <fb>0.30599999999999999</fb>
    <v>23</v>
  </rv>
  <rv s="1">
    <fb>3.8510000705719E-2</fb>
    <v>31</v>
  </rv>
  <rv s="1">
    <fb>55908316</fb>
    <v>24</v>
  </rv>
  <rv s="5">
    <v>#VALUE!</v>
    <v>en-GB</v>
    <v>b1a5155a-6bb2-4646-8f7c-3e6b3a53c831</v>
    <v>536870912</v>
    <v>1</v>
    <v>16</v>
    <v>17</v>
    <v>United Kingdom</v>
    <v>19</v>
    <v>20</v>
    <v>Map</v>
    <v>21</v>
    <v>22</v>
    <v>GB</v>
    <v>1</v>
    <v>2</v>
    <v>3</v>
    <v>4</v>
    <v>5</v>
    <v>6</v>
    <v>7</v>
    <v>8</v>
    <v>9</v>
    <v>GBP</v>
    <v>The United Kingdom of Great Britain and Northern Ireland, commonly known as the United Kingdom or Britain, is a country in Northwestern Europe, off the coast of the continental mainland. It comprises England, Scotland, Wales, and Northern ...</v>
    <v>10</v>
    <v>11</v>
    <v>12</v>
    <v>13</v>
    <v>14</v>
    <v>15</v>
    <v>16</v>
    <v>17</v>
    <v>18</v>
    <v>19</v>
    <v>6</v>
    <v>22</v>
    <v>23</v>
    <v>24</v>
    <v>25</v>
    <v>26</v>
    <v>27</v>
    <v>United Kingdom</v>
    <v>God Save the King</v>
    <v>28</v>
    <v>United Kingdom of Great Britain and Northern Ireland</v>
    <v>29</v>
    <v>30</v>
    <v>31</v>
    <v>32</v>
    <v>33</v>
    <v>34</v>
    <v>35</v>
    <v>36</v>
    <v>37</v>
    <v>38</v>
    <v>39</v>
    <v>44</v>
    <v>45</v>
    <v>46</v>
    <v>47</v>
    <v>48</v>
    <v>United Kingdom</v>
    <v>49</v>
    <v>mdp/vdpid/242</v>
  </rv>
  <rv s="1">
    <fb>130278</fb>
    <v>24</v>
  </rv>
  <rv s="1">
    <fb>22063368</fb>
    <v>24</v>
  </rv>
  <rv s="1">
    <fb>22976066</fb>
    <v>24</v>
  </rv>
  <rv s="2">
    <v>1</v>
    <v>21</v>
    <v>32</v>
    <v>7</v>
    <v>0</v>
    <v>Image of England</v>
  </rv>
  <rv s="3">
    <v>4</v>
  </rv>
  <rv s="4">
    <v>https://www.bing.com/search?q=england&amp;form=skydnc</v>
    <v>Learn more on Bing</v>
  </rv>
  <rv s="1">
    <fb>2.4</fb>
    <v>25</v>
  </rv>
  <rv s="1">
    <fb>57106398</fb>
    <v>24</v>
  </rv>
  <rv s="6">
    <v>#VALUE!</v>
    <v>en-GB</v>
    <v>280d39e8-7217-6863-6980-a8c20c211c89</v>
    <v>536870912</v>
    <v>1</v>
    <v>35</v>
    <v>36</v>
    <v>England</v>
    <v>19</v>
    <v>20</v>
    <v>Map</v>
    <v>21</v>
    <v>37</v>
    <v>GB-ENG</v>
    <v>51</v>
    <v>6</v>
    <v>0</v>
    <v>England is a country that is part of the United Kingdom. It is located on the island of Great Britain, of which it covers about 62%, and more than 100 smaller adjacent islands. It shares a land border with Scotland to the north and another land ...</v>
    <v>52</v>
    <v>53</v>
    <v>54</v>
    <v>6</v>
    <v>55</v>
    <v>56</v>
    <v>England</v>
    <v>28</v>
    <v>57</v>
    <v>58</v>
    <v>46</v>
    <v>England</v>
    <v>mdp/vdpid/10270</v>
  </rv>
  <rv s="0">
    <v>536870912</v>
    <v>United States</v>
    <v>5232ed96-85b1-2edb-12c6-63e6c597a1de</v>
    <v>en-GB</v>
    <v>Map</v>
  </rv>
  <rv s="1">
    <fb>0.44369067999501505</fb>
    <v>23</v>
  </rv>
  <rv s="1">
    <fb>9826675</fb>
    <v>24</v>
  </rv>
  <rv s="1">
    <fb>1359000</fb>
    <v>24</v>
  </rv>
  <rv s="1">
    <fb>11.6</fb>
    <v>25</v>
  </rv>
  <rv s="1">
    <fb>1</fb>
    <v>26</v>
  </rv>
  <rv s="0">
    <v>536870912</v>
    <v>Washington, D.C.</v>
    <v>216726d1-8987-06d3-5eff-823da05c3d3c</v>
    <v>en-GB</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2</v>
    <v>21</v>
    <v>39</v>
    <v>7</v>
    <v>0</v>
    <v>Image of United States</v>
  </rv>
  <rv s="1">
    <fb>5.6</fb>
    <v>28</v>
  </rv>
  <rv s="0">
    <v>536870912</v>
    <v>New York City</v>
    <v>60d5dc2b-c915-460b-b722-c9e3485499ca</v>
    <v>en-GB</v>
    <v>Map</v>
  </rv>
  <rv s="0">
    <v>805306368</v>
    <v>Donald Trump (President)</v>
    <v>1a466af2-ed23-25bd-794d-1ca925e4681b</v>
    <v>en-GB</v>
    <v>Generic</v>
  </rv>
  <rv s="0">
    <v>805306368</v>
    <v>JD Vance (Vice president)</v>
    <v>cf52f4b6-e15c-553b-c991-5fd07410b914</v>
    <v>en-GB</v>
    <v>Generic</v>
  </rv>
  <rv s="0">
    <v>805306368</v>
    <v>Mike Johnson (Speaker)</v>
    <v>0cdd8beb-6fa0-b09e-350a-8a9eef364ec7</v>
    <v>en-GB</v>
    <v>Generic</v>
  </rv>
  <rv s="0">
    <v>805306368</v>
    <v>John Roberts (Chief justice)</v>
    <v>af7f7f4b-fd5b-867d-e108-4b6ecf118076</v>
    <v>en-GB</v>
    <v>Generic</v>
  </rv>
  <rv s="3">
    <v>5</v>
  </rv>
  <rv s="4">
    <v>https://www.bing.com/search?q=united+states&amp;form=skydnc</v>
    <v>Learn more on Bing</v>
  </rv>
  <rv s="1">
    <fb>78.539024390243895</fb>
    <v>28</v>
  </rv>
  <rv s="1">
    <fb>30436313050000</fb>
    <v>30</v>
  </rv>
  <rv s="1">
    <fb>19</fb>
    <v>28</v>
  </rv>
  <rv s="1">
    <fb>7.25</fb>
    <v>29</v>
  </rv>
  <rv s="1">
    <fb>0.1108387988</fb>
    <v>23</v>
  </rv>
  <rv s="1">
    <fb>2.6120000000000001</fb>
    <v>25</v>
  </rv>
  <rv s="1">
    <fb>333287557</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en-GB</v>
    <v>Map</v>
  </rv>
  <rv s="0">
    <v>536870912</v>
    <v>Alaska</v>
    <v>31c4c7a1-54e7-4306-ac9b-f1b02e85bda5</v>
    <v>en-GB</v>
    <v>Map</v>
  </rv>
  <rv s="0">
    <v>536870912</v>
    <v>Arizona</v>
    <v>bf973f46-5962-4997-a7ba-a05f1aa2a9f9</v>
    <v>en-GB</v>
    <v>Map</v>
  </rv>
  <rv s="0">
    <v>536870912</v>
    <v>Arkansas</v>
    <v>b939db72-08f2-4ea6-a16a-a53bf32e6612</v>
    <v>en-GB</v>
    <v>Map</v>
  </rv>
  <rv s="0">
    <v>536870912</v>
    <v>California</v>
    <v>3009d91d-d582-4c34-85ba-772ba09e5be1</v>
    <v>en-GB</v>
    <v>Map</v>
  </rv>
  <rv s="0">
    <v>536870912</v>
    <v>Colorado</v>
    <v>a070c5c2-b22d-41d8-b869-f20e583c4f80</v>
    <v>en-GB</v>
    <v>Map</v>
  </rv>
  <rv s="0">
    <v>536870912</v>
    <v>Connecticut</v>
    <v>b3ca6523-435e-4a3b-8f78-1ad900a52cf8</v>
    <v>en-GB</v>
    <v>Map</v>
  </rv>
  <rv s="0">
    <v>536870912</v>
    <v>Delaware</v>
    <v>8ad617cc-3d7a-4b3c-a787-098de959ccc4</v>
    <v>en-GB</v>
    <v>Map</v>
  </rv>
  <rv s="0">
    <v>536870912</v>
    <v>Florida</v>
    <v>5fece3f4-e8e8-4159-843e-f725a930ad50</v>
    <v>en-GB</v>
    <v>Map</v>
  </rv>
  <rv s="0">
    <v>536870912</v>
    <v>Georgia</v>
    <v>84604bc7-2c47-4f8d-8ea5-b6ac8c018a20</v>
    <v>en-GB</v>
    <v>Map</v>
  </rv>
  <rv s="0">
    <v>536870912</v>
    <v>Hawaii</v>
    <v>b6f01eaf-aecf-44f6-b64d-1f6e982365c3</v>
    <v>en-GB</v>
    <v>Map</v>
  </rv>
  <rv s="0">
    <v>536870912</v>
    <v>Idaho</v>
    <v>ecd30387-20fa-4523-9045-e2860154b5e9</v>
    <v>en-GB</v>
    <v>Map</v>
  </rv>
  <rv s="0">
    <v>536870912</v>
    <v>Illinois</v>
    <v>4131acb8-628a-4241-8920-ca79eab9dade</v>
    <v>en-GB</v>
    <v>Map</v>
  </rv>
  <rv s="0">
    <v>536870912</v>
    <v>Indiana</v>
    <v>109f7e5a-efbb-4953-b4b8-cb812ce1ff5d</v>
    <v>en-GB</v>
    <v>Map</v>
  </rv>
  <rv s="0">
    <v>536870912</v>
    <v>Iowa</v>
    <v>77850824-b07a-487a-af58-37f9949afc27</v>
    <v>en-GB</v>
    <v>Map</v>
  </rv>
  <rv s="0">
    <v>536870912</v>
    <v>Kansas</v>
    <v>6e527b71-bd3e-4bc1-b1c0-59d288b4fd5e</v>
    <v>en-GB</v>
    <v>Map</v>
  </rv>
  <rv s="0">
    <v>536870912</v>
    <v>Kentucky</v>
    <v>108dfd18-4626-481a-8dfa-18f64e6eac84</v>
    <v>en-GB</v>
    <v>Map</v>
  </rv>
  <rv s="0">
    <v>536870912</v>
    <v>Louisiana</v>
    <v>0ca1e87f-e2f6-43fb-8deb-d22bd09a9cae</v>
    <v>en-GB</v>
    <v>Map</v>
  </rv>
  <rv s="0">
    <v>536870912</v>
    <v>Maine</v>
    <v>d62dd683-9cf9-4db9-a497-d810d529592b</v>
    <v>en-GB</v>
    <v>Map</v>
  </rv>
  <rv s="0">
    <v>536870912</v>
    <v>Maryland</v>
    <v>4c472f4d-06a8-4d90-8bb8-da4d168c73fe</v>
    <v>en-GB</v>
    <v>Map</v>
  </rv>
  <rv s="0">
    <v>536870912</v>
    <v>Massachusetts</v>
    <v>845219d5-3650-4199-b926-964ca27c863c</v>
    <v>en-GB</v>
    <v>Map</v>
  </rv>
  <rv s="0">
    <v>536870912</v>
    <v>Michigan</v>
    <v>162411c2-b757-495d-aa81-93942fae2f7e</v>
    <v>en-GB</v>
    <v>Map</v>
  </rv>
  <rv s="0">
    <v>536870912</v>
    <v>Minnesota</v>
    <v>77f97f6f-7e93-46e5-b486-6198effe8dea</v>
    <v>en-GB</v>
    <v>Map</v>
  </rv>
  <rv s="0">
    <v>536870912</v>
    <v>Mississippi</v>
    <v>6af619ca-217d-49c0-9a86-153fc7fbcd78</v>
    <v>en-GB</v>
    <v>Map</v>
  </rv>
  <rv s="0">
    <v>536870912</v>
    <v>Missouri</v>
    <v>6185f8cb-44e1-4da6-9bf0-b75286aeb591</v>
    <v>en-GB</v>
    <v>Map</v>
  </rv>
  <rv s="0">
    <v>536870912</v>
    <v>Montana</v>
    <v>447d6cd5-53f6-4c8f-bf6c-9ff228415c3b</v>
    <v>en-GB</v>
    <v>Map</v>
  </rv>
  <rv s="0">
    <v>536870912</v>
    <v>Nebraska</v>
    <v>3e64ff5d-6b40-4dbe-91b1-0e554e892496</v>
    <v>en-GB</v>
    <v>Map</v>
  </rv>
  <rv s="0">
    <v>536870912</v>
    <v>Nevada</v>
    <v>c2157d7e-617e-4517-80f8-1b08113afc14</v>
    <v>en-GB</v>
    <v>Map</v>
  </rv>
  <rv s="0">
    <v>536870912</v>
    <v>New Hampshire</v>
    <v>9ca71997-cc97-46eb-8911-fac32f80b0b1</v>
    <v>en-GB</v>
    <v>Map</v>
  </rv>
  <rv s="0">
    <v>536870912</v>
    <v>New Jersey</v>
    <v>05277898-b62b-4878-8632-09d29756a2ff</v>
    <v>en-GB</v>
    <v>Map</v>
  </rv>
  <rv s="0">
    <v>536870912</v>
    <v>New Mexico</v>
    <v>a16d3636-4349-41c7-a77e-89e34b26a8ad</v>
    <v>en-GB</v>
    <v>Map</v>
  </rv>
  <rv s="0">
    <v>536870912</v>
    <v>New York</v>
    <v>caeb7b9a-f5d7-4686-8fb5-cf7628296b13</v>
    <v>en-GB</v>
    <v>Map</v>
  </rv>
  <rv s="0">
    <v>536870912</v>
    <v>North Dakota</v>
    <v>77fbc744-3efe-4aa9-9e8e-f8034f06b941</v>
    <v>en-GB</v>
    <v>Map</v>
  </rv>
  <rv s="0">
    <v>536870912</v>
    <v>North Carolina</v>
    <v>9e2bf053-dd80-4646-8f26-65075e7085c0</v>
    <v>en-GB</v>
    <v>Map</v>
  </rv>
  <rv s="0">
    <v>536870912</v>
    <v>Ohio</v>
    <v>6f3df7da-1ef6-48e3-b2b3-b5b5fce3e846</v>
    <v>en-GB</v>
    <v>Map</v>
  </rv>
  <rv s="0">
    <v>536870912</v>
    <v>Oklahoma</v>
    <v>cbcf556f-952a-4665-bb95-0500b27f9976</v>
    <v>en-GB</v>
    <v>Map</v>
  </rv>
  <rv s="0">
    <v>536870912</v>
    <v>Oregon</v>
    <v>cacd36fd-7c62-43e2-a632-64a2a1811933</v>
    <v>en-GB</v>
    <v>Map</v>
  </rv>
  <rv s="0">
    <v>536870912</v>
    <v>Pennsylvania</v>
    <v>6304580e-c803-4266-818a-971619176547</v>
    <v>en-GB</v>
    <v>Map</v>
  </rv>
  <rv s="0">
    <v>536870912</v>
    <v>Rhode Island</v>
    <v>65a08f52-b469-4f7c-8353-9b3c0b2a5752</v>
    <v>en-GB</v>
    <v>Map</v>
  </rv>
  <rv s="0">
    <v>536870912</v>
    <v>South Dakota</v>
    <v>9cee0b65-d357-479e-a066-31c634648f47</v>
    <v>en-GB</v>
    <v>Map</v>
  </rv>
  <rv s="0">
    <v>536870912</v>
    <v>South Carolina</v>
    <v>810015e8-b10b-4232-9e2c-de87a67bd26e</v>
    <v>en-GB</v>
    <v>Map</v>
  </rv>
  <rv s="0">
    <v>536870912</v>
    <v>Tennessee</v>
    <v>9bbc9c72-1bf1-4ef6-b66d-a6cdef70f4f3</v>
    <v>en-GB</v>
    <v>Map</v>
  </rv>
  <rv s="0">
    <v>536870912</v>
    <v>Texas</v>
    <v>00a23ccd-3344-461c-8b9f-c2bb55be5815</v>
    <v>en-GB</v>
    <v>Map</v>
  </rv>
  <rv s="0">
    <v>536870912</v>
    <v>Utah</v>
    <v>c6705e44-d27f-4240-95a2-54e802e3b524</v>
    <v>en-GB</v>
    <v>Map</v>
  </rv>
  <rv s="0">
    <v>536870912</v>
    <v>Vermont</v>
    <v>221864cc-447e-4e78-847c-59e485d73bff</v>
    <v>en-GB</v>
    <v>Map</v>
  </rv>
  <rv s="0">
    <v>536870912</v>
    <v>Virginia</v>
    <v>7eee9976-e8a7-472c-ada1-007208abd678</v>
    <v>en-GB</v>
    <v>Map</v>
  </rv>
  <rv s="0">
    <v>536870912</v>
    <v>Washington</v>
    <v>982ad551-fd5d-45df-bd70-bf704dd576e4</v>
    <v>en-GB</v>
    <v>Map</v>
  </rv>
  <rv s="0">
    <v>536870912</v>
    <v>West Virginia</v>
    <v>8a47255a-fae3-4faa-aa32-c6f384cb6c1d</v>
    <v>en-GB</v>
    <v>Map</v>
  </rv>
  <rv s="0">
    <v>536870912</v>
    <v>Wisconsin</v>
    <v>cb4d2853-06f4-4467-8e7c-4e31cbb35cb2</v>
    <v>en-GB</v>
    <v>Map</v>
  </rv>
  <rv s="0">
    <v>536870912</v>
    <v>Wyoming</v>
    <v>bff03ad6-2b7f-400b-a76e-eb9fc4a93961</v>
    <v>en-GB</v>
    <v>Map</v>
  </rv>
  <rv s="0">
    <v>536870912</v>
    <v>American Samoa</v>
    <v>12d04d63-b9b5-855b-0821-b32474a729a4</v>
    <v>en-GB</v>
    <v>Map</v>
  </rv>
  <rv s="0">
    <v>536870912</v>
    <v>United States Virgin Islands</v>
    <v>38bd827b-bc00-140e-85be-46a96078429c</v>
    <v>en-GB</v>
    <v>Map</v>
  </rv>
  <rv s="0">
    <v>536870912</v>
    <v>Guam</v>
    <v>f842c067-b461-3084-6a3b-6c6c7431fc9a</v>
    <v>en-GB</v>
    <v>Map</v>
  </rv>
  <rv s="0">
    <v>536870912</v>
    <v>Northern Mariana Islands</v>
    <v>f4475436-adda-9ff0-b5fe-6c3dff0e26be</v>
    <v>en-GB</v>
    <v>Map</v>
  </rv>
  <rv s="0">
    <v>536870912</v>
    <v>Puerto Rico</v>
    <v>72752f4d-11d3-5470-b64e-b9e012b0520f</v>
    <v>en-GB</v>
    <v>Map</v>
  </rv>
  <rv s="3">
    <v>6</v>
  </rv>
  <rv s="1">
    <fb>9.5866513904898809E-2</fb>
    <v>23</v>
  </rv>
  <rv s="3">
    <v>7</v>
  </rv>
  <rv s="1">
    <fb>0.36599999999999999</fb>
    <v>23</v>
  </rv>
  <rv s="1">
    <fb>0.14699999999999999</fb>
    <v>31</v>
  </rv>
  <rv s="1">
    <fb>270663028</fb>
    <v>24</v>
  </rv>
  <rv s="5">
    <v>#VALUE!</v>
    <v>en-GB</v>
    <v>5232ed96-85b1-2edb-12c6-63e6c597a1de</v>
    <v>536870912</v>
    <v>1</v>
    <v>42</v>
    <v>17</v>
    <v>United States</v>
    <v>19</v>
    <v>20</v>
    <v>Map</v>
    <v>21</v>
    <v>43</v>
    <v>US</v>
    <v>61</v>
    <v>62</v>
    <v>63</v>
    <v>64</v>
    <v>65</v>
    <v>66</v>
    <v>67</v>
    <v>68</v>
    <v>69</v>
    <v>USD</v>
    <v>The United States of America, also known as the United States or America, is a country primarily located in North America. It is a federal republic of 50 states and Washington, D.C. as its federal capital district. The 48 contiguous states ...</v>
    <v>70</v>
    <v>71</v>
    <v>72</v>
    <v>73</v>
    <v>74</v>
    <v>75</v>
    <v>76</v>
    <v>77</v>
    <v>78</v>
    <v>79</v>
    <v>80</v>
    <v>85</v>
    <v>86</v>
    <v>87</v>
    <v>88</v>
    <v>89</v>
    <v>90</v>
    <v>United States</v>
    <v>The Star-Spangled Banner</v>
    <v>28</v>
    <v>the United States of America</v>
    <v>91</v>
    <v>92</v>
    <v>93</v>
    <v>94</v>
    <v>95</v>
    <v>96</v>
    <v>97</v>
    <v>98</v>
    <v>99</v>
    <v>100</v>
    <v>101</v>
    <v>157</v>
    <v>158</v>
    <v>159</v>
    <v>160</v>
    <v>161</v>
    <v>United States</v>
    <v>162</v>
    <v>mdp/vdpid/244</v>
  </rv>
  <rv s="0">
    <v>536870912</v>
    <v>Ukraine</v>
    <v>ad599477-9e6d-4a0e-bab5-0edf9db7115a</v>
    <v>en-GB</v>
    <v>Map</v>
  </rv>
  <rv s="1">
    <fb>0.71665314436637995</fb>
    <v>23</v>
  </rv>
  <rv s="1">
    <fb>603550</fb>
    <v>24</v>
  </rv>
  <rv s="1">
    <fb>297000</fb>
    <v>24</v>
  </rv>
  <rv s="1">
    <fb>8.6999999999999993</fb>
    <v>25</v>
  </rv>
  <rv s="1">
    <fb>380</fb>
    <v>26</v>
  </rv>
  <rv s="0">
    <v>536870912</v>
    <v>Kyiv</v>
    <v>79c78723-042d-4572-bc87-599fa1203134</v>
    <v>en-GB</v>
    <v>Map</v>
  </rv>
  <rv s="1">
    <fb>202249.71799999999</fb>
    <v>24</v>
  </rv>
  <rv s="1">
    <fb>281.658595641646</fb>
    <v>27</v>
  </rv>
  <rv s="1">
    <fb>7.8867174561113002E-2</fb>
    <v>23</v>
  </rv>
  <rv s="1">
    <fb>3418.56924154441</fb>
    <v>24</v>
  </rv>
  <rv s="1">
    <fb>1.3009999999999999</fb>
    <v>25</v>
  </rv>
  <rv s="1">
    <fb>0.167080388142165</fb>
    <v>23</v>
  </rv>
  <rv s="1">
    <fb>75.3495057807649</fb>
    <v>28</v>
  </rv>
  <rv s="1">
    <fb>0.83</fb>
    <v>29</v>
  </rv>
  <rv s="1">
    <fb>153781069118.14801</fb>
    <v>30</v>
  </rv>
  <rv s="1">
    <fb>0.99040940000000011</fb>
    <v>23</v>
  </rv>
  <rv s="1">
    <fb>0.82671180000000011</fb>
    <v>23</v>
  </rv>
  <rv s="2">
    <v>3</v>
    <v>21</v>
    <v>45</v>
    <v>7</v>
    <v>0</v>
    <v>Image of Ukraine</v>
  </rv>
  <rv s="1">
    <fb>7.5</fb>
    <v>28</v>
  </rv>
  <rv s="0">
    <v>805306368</v>
    <v>Volodymyr Zelenskyy (President)</v>
    <v>9bae3411-f7b7-35a0-00a8-57f94c361da9</v>
    <v>en-GB</v>
    <v>Generic</v>
  </rv>
  <rv s="0">
    <v>805306368</v>
    <v>Denys Shmyhal (Prime minister)</v>
    <v>be5cbc70-24e7-afe9-a0b1-49d91b73bd1a</v>
    <v>en-GB</v>
    <v>Generic</v>
  </rv>
  <rv s="0">
    <v>805306368</v>
    <v>Ruslan Stefanchuk (Chairman)</v>
    <v>f285b81d-480f-2679-16cf-096a649d7b5e</v>
    <v>en-GB</v>
    <v>Generic</v>
  </rv>
  <rv s="3">
    <v>8</v>
  </rv>
  <rv s="4">
    <v>https://www.bing.com/search?q=ukraine&amp;form=skydnc</v>
    <v>Learn more on Bing</v>
  </rv>
  <rv s="1">
    <fb>71.582682926829307</fb>
    <v>28</v>
  </rv>
  <rv s="1">
    <fb>4415440000</fb>
    <v>30</v>
  </rv>
  <rv s="1">
    <fb>0.84</fb>
    <v>29</v>
  </rv>
  <rv s="3">
    <v>9</v>
  </rv>
  <rv s="1">
    <fb>0.47811215909999999</fb>
    <v>23</v>
  </rv>
  <rv s="1">
    <fb>2.9923000000000002</fb>
    <v>25</v>
  </rv>
  <rv s="1">
    <fb>38000000</fb>
    <v>24</v>
  </rv>
  <rv s="1">
    <fb>0.223</fb>
    <v>23</v>
  </rv>
  <rv s="1">
    <fb>0.22</fb>
    <v>23</v>
  </rv>
  <rv s="1">
    <fb>0.36099999999999999</fb>
    <v>23</v>
  </rv>
  <rv s="1">
    <fb>4.2000000000000003E-2</fb>
    <v>23</v>
  </rv>
  <rv s="1">
    <fb>9.9000000000000005E-2</fb>
    <v>23</v>
  </rv>
  <rv s="1">
    <fb>0.14099999999999999</fb>
    <v>23</v>
  </rv>
  <rv s="1">
    <fb>0.17800000000000002</fb>
    <v>23</v>
  </rv>
  <rv s="1">
    <fb>0.54151000976562502</fb>
    <v>23</v>
  </rv>
  <rv s="0">
    <v>536870912</v>
    <v>Cherkasy Oblast</v>
    <v>c9976b82-1310-ef4d-b0c9-a9afe6a1007f</v>
    <v>en-GB</v>
    <v>Map</v>
  </rv>
  <rv s="0">
    <v>536870912</v>
    <v>Chernihiv Oblast</v>
    <v>4d3c108d-9f83-97bb-6c45-e5206908c9ba</v>
    <v>en-GB</v>
    <v>Map</v>
  </rv>
  <rv s="0">
    <v>536870912</v>
    <v>Chernivtsi Oblast</v>
    <v>2b816ee4-0e8d-8ada-257c-6b9b23a72ad0</v>
    <v>en-GB</v>
    <v>Map</v>
  </rv>
  <rv s="0">
    <v>536870912</v>
    <v>Dnipropetrovsk Oblast</v>
    <v>83b98499-16b8-bb03-d593-dd4bdf6eca84</v>
    <v>en-GB</v>
    <v>Map</v>
  </rv>
  <rv s="0">
    <v>536870912</v>
    <v>Donetsk Oblast</v>
    <v>66af6664-7bd4-318e-e6c4-a5eba1b797fa</v>
    <v>en-GB</v>
    <v>Map</v>
  </rv>
  <rv s="0">
    <v>536870912</v>
    <v>Ivano-Frankivsk Oblast</v>
    <v>5ab8bbed-4d8c-3a6e-ce49-db79ef72183f</v>
    <v>en-GB</v>
    <v>Map</v>
  </rv>
  <rv s="0">
    <v>536870912</v>
    <v>Kharkiv Oblast</v>
    <v>80a0fd15-8a6f-05e0-ef8e-3ac5b137b76c</v>
    <v>en-GB</v>
    <v>Map</v>
  </rv>
  <rv s="0">
    <v>536870912</v>
    <v>Kherson Oblast</v>
    <v>3d03caa9-910c-b257-2449-cb94ef57e497</v>
    <v>en-GB</v>
    <v>Map</v>
  </rv>
  <rv s="0">
    <v>536870912</v>
    <v>Khmelnytskyi Oblast</v>
    <v>d8d2d1e1-25b5-cc8e-95a9-dd2af8f5b7a7</v>
    <v>en-GB</v>
    <v>Map</v>
  </rv>
  <rv s="0">
    <v>536870912</v>
    <v>Kyiv Oblast</v>
    <v>4c971681-9dca-2885-9bc5-18f1d3b975b1</v>
    <v>en-GB</v>
    <v>Map</v>
  </rv>
  <rv s="0">
    <v>536870912</v>
    <v>Kirovohrad Oblast</v>
    <v>ef8d4608-76c2-a832-264e-4cf51a0c5dbd</v>
    <v>en-GB</v>
    <v>Map</v>
  </rv>
  <rv s="0">
    <v>536870912</v>
    <v>Luhansk Oblast</v>
    <v>cccfd56b-f7a9-dd2a-d268-68084adf28b4</v>
    <v>en-GB</v>
    <v>Map</v>
  </rv>
  <rv s="0">
    <v>536870912</v>
    <v>Lviv Oblast</v>
    <v>aa5637b1-7fe1-a3c0-42df-6616eb84675a</v>
    <v>en-GB</v>
    <v>Map</v>
  </rv>
  <rv s="0">
    <v>536870912</v>
    <v>Mykolaiv Oblast</v>
    <v>11f87280-610e-7272-da94-5f8890fcf23d</v>
    <v>en-GB</v>
    <v>Map</v>
  </rv>
  <rv s="0">
    <v>536870912</v>
    <v>Odesa Oblast</v>
    <v>ab1bf172-10d2-6650-704b-07f524561e0c</v>
    <v>en-GB</v>
    <v>Map</v>
  </rv>
  <rv s="0">
    <v>536870912</v>
    <v>Poltava Oblast</v>
    <v>e5ca22a5-cbe2-e9f8-df2a-c271030dccc7</v>
    <v>en-GB</v>
    <v>Map</v>
  </rv>
  <rv s="0">
    <v>536870912</v>
    <v>Rivne Oblast</v>
    <v>d6cdb68d-5af6-afd9-b456-affff06b0df7</v>
    <v>en-GB</v>
    <v>Map</v>
  </rv>
  <rv s="0">
    <v>536870912</v>
    <v>Sumy Oblast</v>
    <v>f7532844-70f6-fa1d-38eb-23fd0dbcb818</v>
    <v>en-GB</v>
    <v>Map</v>
  </rv>
  <rv s="0">
    <v>536870912</v>
    <v>Ternopil Oblast</v>
    <v>8546d368-622f-6499-3510-030c076e5f17</v>
    <v>en-GB</v>
    <v>Map</v>
  </rv>
  <rv s="0">
    <v>536870912</v>
    <v>Vinnytsia Oblast</v>
    <v>f740bcec-499b-0dee-db2b-31a5e212bb43</v>
    <v>en-GB</v>
    <v>Map</v>
  </rv>
  <rv s="0">
    <v>536870912</v>
    <v>Volyn Oblast</v>
    <v>0e1b7fc3-81cf-e44d-b558-4f6a739d4ab5</v>
    <v>en-GB</v>
    <v>Map</v>
  </rv>
  <rv s="0">
    <v>536870912</v>
    <v>Zakarpattia Oblast</v>
    <v>2b40bf9f-f59e-2eda-4e2c-ab42a853d304</v>
    <v>en-GB</v>
    <v>Map</v>
  </rv>
  <rv s="0">
    <v>536870912</v>
    <v>Zaporizhzhia Oblast</v>
    <v>cfdae36e-e003-7dea-83b3-d9f416b99469</v>
    <v>en-GB</v>
    <v>Map</v>
  </rv>
  <rv s="0">
    <v>536870912</v>
    <v>Zhytomyr Oblast</v>
    <v>8a86953e-fa05-4b29-ba68-763eb4012703</v>
    <v>en-GB</v>
    <v>Map</v>
  </rv>
  <rv s="0">
    <v>536870912</v>
    <v>Autonomous Republic of Crimea</v>
    <v>79c3dba3-7806-419d-9763-6a5bc8e8e810</v>
    <v>en-GB</v>
    <v>Map</v>
  </rv>
  <rv s="0">
    <v>536870912</v>
    <v>Sevastopol</v>
    <v>1d4e43aa-65a2-a88a-3324-a9ac6e098708</v>
    <v>en-GB</v>
    <v>Map</v>
  </rv>
  <rv s="3">
    <v>10</v>
  </rv>
  <rv s="1">
    <fb>0.201408893342575</fb>
    <v>23</v>
  </rv>
  <rv s="3">
    <v>11</v>
  </rv>
  <rv s="1">
    <fb>0.45200000000000001</fb>
    <v>23</v>
  </rv>
  <rv s="1">
    <fb>8.8819999694824195E-2</fb>
    <v>31</v>
  </rv>
  <rv s="1">
    <fb>30835699</fb>
    <v>24</v>
  </rv>
  <rv s="5">
    <v>#VALUE!</v>
    <v>en-GB</v>
    <v>ad599477-9e6d-4a0e-bab5-0edf9db7115a</v>
    <v>536870912</v>
    <v>1</v>
    <v>48</v>
    <v>17</v>
    <v>Ukraine</v>
    <v>19</v>
    <v>20</v>
    <v>Map</v>
    <v>21</v>
    <v>49</v>
    <v>UA</v>
    <v>165</v>
    <v>166</v>
    <v>167</v>
    <v>168</v>
    <v>169</v>
    <v>170</v>
    <v>171</v>
    <v>172</v>
    <v>173</v>
    <v>UAH</v>
    <v>Ukraine is a country in Eastern Europe. It is the second-largest country in Europe after Russia, which borders it to the east and northeast. Ukraine also borders Belarus to the north; Poland and Slovakia to the west; Hungary, Romania and Moldova ...</v>
    <v>174</v>
    <v>175</v>
    <v>176</v>
    <v>177</v>
    <v>178</v>
    <v>179</v>
    <v>180</v>
    <v>181</v>
    <v>182</v>
    <v>183</v>
    <v>170</v>
    <v>187</v>
    <v>188</v>
    <v>189</v>
    <v>190</v>
    <v>89</v>
    <v>191</v>
    <v>Ukraine</v>
    <v>National anthem of Ukraine</v>
    <v>192</v>
    <v>Україна</v>
    <v>193</v>
    <v>194</v>
    <v>195</v>
    <v>196</v>
    <v>197</v>
    <v>198</v>
    <v>199</v>
    <v>200</v>
    <v>201</v>
    <v>202</v>
    <v>203</v>
    <v>230</v>
    <v>231</v>
    <v>232</v>
    <v>233</v>
    <v>234</v>
    <v>Ukraine</v>
    <v>235</v>
    <v>mdp/vdpid/241</v>
  </rv>
  <rv s="0">
    <v>536870912</v>
    <v>Singapore</v>
    <v>f5ffb882-7230-f3fe-7141-cde5f4b5ed1a</v>
    <v>en-GB</v>
    <v>Map</v>
  </rv>
  <rv s="1">
    <fb>9.3088859241440211E-3</fb>
    <v>23</v>
  </rv>
  <rv s="1">
    <fb>719.1</fb>
    <v>24</v>
  </rv>
  <rv s="1">
    <fb>81000</fb>
    <v>24</v>
  </rv>
  <rv s="1">
    <fb>8.8000000000000007</fb>
    <v>25</v>
  </rv>
  <rv s="1">
    <fb>65</fb>
    <v>26</v>
  </rv>
  <rv s="0">
    <v>536870912</v>
    <v>Singapore</v>
    <v>bc4c8e45-2078-1a1c-ec5f-c53a31c59378</v>
    <v>en-GB</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4</v>
    <v>21</v>
    <v>51</v>
    <v>7</v>
    <v>0</v>
    <v>Image of Singapore</v>
  </rv>
  <rv s="1">
    <fb>2.2999999999999998</fb>
    <v>28</v>
  </rv>
  <rv s="0">
    <v>805306368</v>
    <v>Tharman Shanmugaratnam (President)</v>
    <v>98678290-c25c-ece2-19bf-1b9d4e19eff5</v>
    <v>en-GB</v>
    <v>Generic</v>
  </rv>
  <rv s="0">
    <v>805306368</v>
    <v>Lawrence Wong (Prime minister)</v>
    <v>23974a85-a24e-4314-ae44-6d1017f1cf9c</v>
    <v>en-GB</v>
    <v>Generic</v>
  </rv>
  <rv s="3">
    <v>12</v>
  </rv>
  <rv s="4">
    <v>https://www.bing.com/search?q=singapore&amp;form=skydnc</v>
    <v>Learn more on Bing</v>
  </rv>
  <rv s="1">
    <fb>83.146341463414601</fb>
    <v>28</v>
  </rv>
  <rv s="1">
    <fb>697271330000</fb>
    <v>30</v>
  </rv>
  <rv s="1">
    <fb>8</fb>
    <v>28</v>
  </rv>
  <rv s="3">
    <v>13</v>
  </rv>
  <rv s="1">
    <fb>0.367371636</fb>
    <v>23</v>
  </rv>
  <rv s="1">
    <fb>2.2936000000000001</fb>
    <v>25</v>
  </rv>
  <rv s="1">
    <fb>5637022</fb>
    <v>24</v>
  </rv>
  <rv s="1">
    <fb>0.70538002014160195</fb>
    <v>23</v>
  </rv>
  <rv s="1">
    <fb>0.131417170586072</fb>
    <v>23</v>
  </rv>
  <rv s="3">
    <v>14</v>
  </rv>
  <rv s="1">
    <fb>0.21</fb>
    <v>23</v>
  </rv>
  <rv s="1">
    <fb>4.1090002059936494E-2</fb>
    <v>31</v>
  </rv>
  <rv s="1">
    <fb>5703569</fb>
    <v>24</v>
  </rv>
  <rv s="7">
    <v>#VALUE!</v>
    <v>en-GB</v>
    <v>f5ffb882-7230-f3fe-7141-cde5f4b5ed1a</v>
    <v>536870912</v>
    <v>1</v>
    <v>54</v>
    <v>55</v>
    <v>Singapore</v>
    <v>19</v>
    <v>20</v>
    <v>Map</v>
    <v>21</v>
    <v>56</v>
    <v>SG</v>
    <v>238</v>
    <v>239</v>
    <v>240</v>
    <v>241</v>
    <v>242</v>
    <v>243</v>
    <v>244</v>
    <v>245</v>
    <v>246</v>
    <v>SGD</v>
    <v>Singapore, officially the Republic of Singapore, is an island country and city-state in Southeast Asia. The country's territory comprises one main island, 63 satellite islands and islets, and one outlying islet. It is about one degree of ...</v>
    <v>247</v>
    <v>248</v>
    <v>249</v>
    <v>250</v>
    <v>251</v>
    <v>252</v>
    <v>253</v>
    <v>254</v>
    <v>255</v>
    <v>256</v>
    <v>259</v>
    <v>260</v>
    <v>261</v>
    <v>262</v>
    <v>263</v>
    <v>Singapore</v>
    <v>Majulah Singapura</v>
    <v>264</v>
    <v>Republic of Singapore</v>
    <v>265</v>
    <v>266</v>
    <v>267</v>
    <v>268</v>
    <v>269</v>
    <v>270</v>
    <v>271</v>
    <v>272</v>
    <v>Singapore</v>
    <v>273</v>
    <v>mdp/vdpid/215</v>
  </rv>
  <rv s="0">
    <v>536870912</v>
    <v>Mexico</v>
    <v>8e475659-4bdc-d912-6494-affce0096bc1</v>
    <v>en-GB</v>
    <v>Map</v>
  </rv>
  <rv s="1">
    <fb>0.54649553743666202</fb>
    <v>23</v>
  </rv>
  <rv s="1">
    <fb>1972550</fb>
    <v>24</v>
  </rv>
  <rv s="1">
    <fb>336000</fb>
    <v>24</v>
  </rv>
  <rv s="1">
    <fb>17.602</fb>
    <v>25</v>
  </rv>
  <rv s="1">
    <fb>52</fb>
    <v>26</v>
  </rv>
  <rv s="0">
    <v>536870912</v>
    <v>Mexico City</v>
    <v>f1281260-8340-e258-c8ec-3522504400e5</v>
    <v>en-GB</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5</v>
    <v>21</v>
    <v>58</v>
    <v>7</v>
    <v>0</v>
    <v>Image of Mexico</v>
  </rv>
  <rv s="1">
    <fb>11</fb>
    <v>28</v>
  </rv>
  <rv s="0">
    <v>805306368</v>
    <v>Claudia Sheinbaum (President)</v>
    <v>d0490c30-2b7a-cbfd-f6ed-dffdff40aeb0</v>
    <v>en-GB</v>
    <v>Generic</v>
  </rv>
  <rv s="0">
    <v>805306368</v>
    <v>Norma Lucía Piña Hernández (Chief justice)</v>
    <v>c6ded009-db4d-d436-ada5-514c16278dd4</v>
    <v>en-GB</v>
    <v>Generic</v>
  </rv>
  <rv s="3">
    <v>15</v>
  </rv>
  <rv s="4">
    <v>https://www.bing.com/search?q=mexico&amp;form=skydnc</v>
    <v>Learn more on Bing</v>
  </rv>
  <rv s="1">
    <fb>74.992000000000004</fb>
    <v>28</v>
  </rv>
  <rv s="1">
    <fb>413618820000</fb>
    <v>30</v>
  </rv>
  <rv s="1">
    <fb>33</fb>
    <v>28</v>
  </rv>
  <rv s="1">
    <fb>0.49</fb>
    <v>29</v>
  </rv>
  <rv s="3">
    <v>16</v>
  </rv>
  <rv s="1">
    <fb>0.41370018680000004</fb>
    <v>23</v>
  </rv>
  <rv s="1">
    <fb>2.3826999999999998</fb>
    <v>25</v>
  </rv>
  <rv s="1">
    <fb>127504125</fb>
    <v>24</v>
  </rv>
  <rv s="1">
    <fb>0.2</fb>
    <v>23</v>
  </rv>
  <rv s="1">
    <fb>0.36399999999999999</fb>
    <v>23</v>
  </rv>
  <rv s="1">
    <fb>0.51700000000000002</fb>
    <v>23</v>
  </rv>
  <rv s="1">
    <fb>0.02</fb>
    <v>23</v>
  </rv>
  <rv s="1">
    <fb>5.4000000000000006E-2</fb>
    <v>23</v>
  </rv>
  <rv s="1">
    <fb>9.5000000000000001E-2</fb>
    <v>23</v>
  </rv>
  <rv s="1">
    <fb>0.13500000000000001</fb>
    <v>23</v>
  </rv>
  <rv s="1">
    <fb>0.60680000305175807</fb>
    <v>23</v>
  </rv>
  <rv s="0">
    <v>536870912</v>
    <v>Aguascalientes</v>
    <v>7f39db16-d0e9-f4ba-b929-2a69336bbcb0</v>
    <v>en-GB</v>
    <v>Map</v>
  </rv>
  <rv s="0">
    <v>536870912</v>
    <v>Baja California</v>
    <v>6b504587-24aa-0512-9ca8-180f7fa0f586</v>
    <v>en-GB</v>
    <v>Map</v>
  </rv>
  <rv s="0">
    <v>536870912</v>
    <v>Baja California Sur</v>
    <v>72f2373c-402d-1899-776e-ebde71dada5d</v>
    <v>en-GB</v>
    <v>Map</v>
  </rv>
  <rv s="0">
    <v>536870912</v>
    <v>Campeche</v>
    <v>7c67b06b-20b4-3244-d633-4a6255df7395</v>
    <v>en-GB</v>
    <v>Map</v>
  </rv>
  <rv s="0">
    <v>536870912</v>
    <v>Chiapas</v>
    <v>f0d5e228-a3c3-8699-7df3-32ab85b078b3</v>
    <v>en-GB</v>
    <v>Map</v>
  </rv>
  <rv s="0">
    <v>536870912</v>
    <v>Chihuahua</v>
    <v>ce5a5e29-7bae-05e8-fec7-e028f5c1e139</v>
    <v>en-GB</v>
    <v>Map</v>
  </rv>
  <rv s="0">
    <v>536870912</v>
    <v>Coahuila</v>
    <v>b1fb0720-5dff-3cd3-aa9b-e91c0988b9f4</v>
    <v>en-GB</v>
    <v>Map</v>
  </rv>
  <rv s="0">
    <v>536870912</v>
    <v>Colima</v>
    <v>c5187e51-1440-155f-505d-5c7804e1489f</v>
    <v>en-GB</v>
    <v>Map</v>
  </rv>
  <rv s="0">
    <v>536870912</v>
    <v>Durango</v>
    <v>d5a4a060-173a-aa5a-3023-abf4cbc2f03d</v>
    <v>en-GB</v>
    <v>Map</v>
  </rv>
  <rv s="0">
    <v>536870912</v>
    <v>Guanajuato</v>
    <v>9eaf00cd-2b5c-3655-adbc-dc91f1f0fca3</v>
    <v>en-GB</v>
    <v>Map</v>
  </rv>
  <rv s="0">
    <v>536870912</v>
    <v>Guerrero</v>
    <v>86638283-e8d0-0d69-1241-dc688f82149b</v>
    <v>en-GB</v>
    <v>Map</v>
  </rv>
  <rv s="0">
    <v>536870912</v>
    <v>Hidalgo</v>
    <v>76baa939-e01a-077d-0c83-522220d05a5b</v>
    <v>en-GB</v>
    <v>Map</v>
  </rv>
  <rv s="0">
    <v>536870912</v>
    <v>Jalisco</v>
    <v>18c29bf9-bbf0-e90f-10f3-c48c9791339b</v>
    <v>en-GB</v>
    <v>Map</v>
  </rv>
  <rv s="0">
    <v>536870912</v>
    <v>State of Mexico</v>
    <v>884c2c6c-6f06-85ee-aa8d-65b8980f2231</v>
    <v>en-GB</v>
    <v>Map</v>
  </rv>
  <rv s="0">
    <v>536870912</v>
    <v>Michoacán</v>
    <v>33ec3160-5b7b-5fef-defd-4574b6b819d6</v>
    <v>en-GB</v>
    <v>Map</v>
  </rv>
  <rv s="0">
    <v>536870912</v>
    <v>Morelos</v>
    <v>457cd12b-12ce-71c2-81d5-f60ba9645b36</v>
    <v>en-GB</v>
    <v>Map</v>
  </rv>
  <rv s="0">
    <v>536870912</v>
    <v>Nayarit</v>
    <v>d5ab8703-9922-20b7-03c7-acb17f76b03e</v>
    <v>en-GB</v>
    <v>Map</v>
  </rv>
  <rv s="0">
    <v>536870912</v>
    <v>Nuevo León</v>
    <v>1696b325-bf35-b9aa-28db-3304c1996498</v>
    <v>en-GB</v>
    <v>Map</v>
  </rv>
  <rv s="0">
    <v>536870912</v>
    <v>Oaxaca</v>
    <v>2a651e2b-4cd2-6315-971b-6bddb30dfb4d</v>
    <v>en-GB</v>
    <v>Map</v>
  </rv>
  <rv s="0">
    <v>536870912</v>
    <v>Puebla</v>
    <v>e266f3f0-af5e-7537-36e1-118cfcc783a3</v>
    <v>en-GB</v>
    <v>Map</v>
  </rv>
  <rv s="0">
    <v>536870912</v>
    <v>Querétaro</v>
    <v>4a2d4179-0f55-70d5-99e7-165b2289a273</v>
    <v>en-GB</v>
    <v>Map</v>
  </rv>
  <rv s="0">
    <v>536870912</v>
    <v>Quintana Roo</v>
    <v>96bcffec-8d1c-5e86-ab0e-e31d5b9a157c</v>
    <v>en-GB</v>
    <v>Map</v>
  </rv>
  <rv s="0">
    <v>536870912</v>
    <v>San Luis Potosí</v>
    <v>c228dff2-2024-525b-1b90-fe82a2f5ccfc</v>
    <v>en-GB</v>
    <v>Map</v>
  </rv>
  <rv s="0">
    <v>536870912</v>
    <v>Sinaloa</v>
    <v>ef7dcafc-cca2-39b2-e063-e2bbf5b2022e</v>
    <v>en-GB</v>
    <v>Map</v>
  </rv>
  <rv s="0">
    <v>536870912</v>
    <v>Sonora</v>
    <v>e59e4f16-5e42-af6e-b970-e0ae59046077</v>
    <v>en-GB</v>
    <v>Map</v>
  </rv>
  <rv s="0">
    <v>536870912</v>
    <v>Tabasco</v>
    <v>f96880d9-0a36-58d3-7351-a4c7070c642d</v>
    <v>en-GB</v>
    <v>Map</v>
  </rv>
  <rv s="0">
    <v>536870912</v>
    <v>Tamaulipas</v>
    <v>6f2fce2f-2090-8583-dbf3-dd9d6fc3cab3</v>
    <v>en-GB</v>
    <v>Map</v>
  </rv>
  <rv s="0">
    <v>536870912</v>
    <v>Tlaxcala</v>
    <v>77063c53-3a0e-fbf0-30d8-68218fbc38fa</v>
    <v>en-GB</v>
    <v>Map</v>
  </rv>
  <rv s="0">
    <v>536870912</v>
    <v>Veracruz</v>
    <v>10381f79-264a-f2fd-08f8-cc5377683832</v>
    <v>en-GB</v>
    <v>Map</v>
  </rv>
  <rv s="0">
    <v>536870912</v>
    <v>Yucatán</v>
    <v>f096e19b-5b56-f73a-3e33-e3f03e33fffc</v>
    <v>en-GB</v>
    <v>Map</v>
  </rv>
  <rv s="0">
    <v>536870912</v>
    <v>Zacatecas</v>
    <v>135a47e4-6f2c-2112-febf-50c21b485bd3</v>
    <v>en-GB</v>
    <v>Map</v>
  </rv>
  <rv s="3">
    <v>17</v>
  </rv>
  <rv s="1">
    <fb>0.130829255322402</fb>
    <v>23</v>
  </rv>
  <rv s="3">
    <v>18</v>
  </rv>
  <rv s="1">
    <fb>0.55100000000000005</fb>
    <v>23</v>
  </rv>
  <rv s="1">
    <fb>3.4249999523162801E-2</fb>
    <v>31</v>
  </rv>
  <rv s="1">
    <fb>102626859</fb>
    <v>24</v>
  </rv>
  <rv s="5">
    <v>#VALUE!</v>
    <v>en-GB</v>
    <v>8e475659-4bdc-d912-6494-affce0096bc1</v>
    <v>536870912</v>
    <v>1</v>
    <v>61</v>
    <v>17</v>
    <v>Mexico</v>
    <v>19</v>
    <v>20</v>
    <v>Map</v>
    <v>21</v>
    <v>62</v>
    <v>MX</v>
    <v>276</v>
    <v>277</v>
    <v>278</v>
    <v>279</v>
    <v>280</v>
    <v>281</v>
    <v>282</v>
    <v>283</v>
    <v>284</v>
    <v>MXN</v>
    <v>Mexico, officially the United Mexican States, is a country in North America. It borders the United States to the north, and Guatemala and Belize to the southeast; while having maritime boundaries with the Pacific Ocean to the west, the Caribbean ...</v>
    <v>285</v>
    <v>286</v>
    <v>287</v>
    <v>288</v>
    <v>289</v>
    <v>290</v>
    <v>291</v>
    <v>292</v>
    <v>293</v>
    <v>294</v>
    <v>281</v>
    <v>297</v>
    <v>298</v>
    <v>299</v>
    <v>300</v>
    <v>301</v>
    <v>302</v>
    <v>Mexico</v>
    <v>Himno Nacional Mexicano</v>
    <v>303</v>
    <v>Estaos Xuníos Mexicanos</v>
    <v>304</v>
    <v>305</v>
    <v>306</v>
    <v>307</v>
    <v>308</v>
    <v>309</v>
    <v>310</v>
    <v>311</v>
    <v>312</v>
    <v>313</v>
    <v>314</v>
    <v>346</v>
    <v>347</v>
    <v>348</v>
    <v>349</v>
    <v>350</v>
    <v>Mexico</v>
    <v>351</v>
    <v>mdp/vdpid/166</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3">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63">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8">
      <v>3</v>
    </spb>
    <spb s="8">
      <v>4</v>
    </spb>
    <spb s="8">
      <v>5</v>
    </spb>
    <spb s="8">
      <v>6</v>
    </spb>
    <spb s="8">
      <v>7</v>
    </spb>
    <spb s="8">
      <v>8</v>
    </spb>
    <spb s="8">
      <v>9</v>
    </spb>
    <spb s="8">
      <v>10</v>
    </spb>
    <spb s="8">
      <v>11</v>
    </spb>
    <spb s="0">
      <v xml:space="preserve">Wikipedia	</v>
      <v xml:space="preserve">CC BY-SA 3.0	</v>
      <v xml:space="preserve">https://en.wikipedia.org/wiki/England	</v>
      <v xml:space="preserve">https://creativecommons.org/licenses/by-sa/3.0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http://en.wikipedia.org/wiki/England	</v>
      <v xml:space="preserve">http://creativecommons.org/licenses/by-sa/3.0/	</v>
    </spb>
    <spb s="9">
      <v>32</v>
      <v>32</v>
      <v>33</v>
      <v>32</v>
      <v>32</v>
      <v>32</v>
      <v>34</v>
      <v>32</v>
      <v>33</v>
      <v>32</v>
      <v>32</v>
      <v>33</v>
    </spb>
    <spb s="2">
      <v>1</v>
      <v>Name</v>
      <v>LearnMoreOnLink</v>
    </spb>
    <spb s="10">
      <v>square km</v>
      <v>2011</v>
      <v>2022</v>
      <v>2011</v>
      <v>2011</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1">
      <v>0</v>
      <v>38</v>
      <v>39</v>
      <v>39</v>
      <v>3</v>
      <v>39</v>
      <v>39</v>
      <v>39</v>
      <v>40</v>
      <v>39</v>
      <v>39</v>
      <v>40</v>
      <v>39</v>
      <v>39</v>
      <v>6</v>
      <v>38</v>
      <v>41</v>
      <v>7</v>
      <v>39</v>
      <v>41</v>
      <v>8</v>
      <v>9</v>
      <v>10</v>
      <v>41</v>
      <v>39</v>
      <v>41</v>
      <v>11</v>
      <v>12</v>
      <v>13</v>
      <v>14</v>
      <v>41</v>
      <v>38</v>
      <v>41</v>
      <v>41</v>
      <v>41</v>
      <v>41</v>
      <v>41</v>
      <v>41</v>
      <v>41</v>
      <v>41</v>
      <v>41</v>
      <v>41</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 BY-SA 3.0	</v>
      <v xml:space="preserve">https://en.wikipedia.org/wiki/Ukraine	</v>
      <v xml:space="preserve">https://creativecommons.org/licenses/by-sa/3.0	</v>
    </spb>
    <spb s="0">
      <v xml:space="preserve">Wikipedia	</v>
      <v xml:space="preserve">CC-BY-SA	</v>
      <v xml:space="preserve">http://en.wikipedia.org/wiki/Ukraine	</v>
      <v xml:space="preserve">http://creativecommons.org/licenses/by-sa/3.0/	</v>
    </spb>
    <spb s="0">
      <v xml:space="preserve">Cia	</v>
      <v xml:space="preserve">	</v>
      <v xml:space="preserve">https://www.cia.gov/library/publications/the-world-factbook/geos/up.html?Transportation	</v>
      <v xml:space="preserve">	</v>
    </spb>
    <spb s="1">
      <v>0</v>
      <v>44</v>
      <v>45</v>
      <v>45</v>
      <v>3</v>
      <v>45</v>
      <v>45</v>
      <v>45</v>
      <v>46</v>
      <v>45</v>
      <v>45</v>
      <v>46</v>
      <v>45</v>
      <v>45</v>
      <v>47</v>
      <v>6</v>
      <v>44</v>
      <v>47</v>
      <v>7</v>
      <v>45</v>
      <v>47</v>
      <v>8</v>
      <v>9</v>
      <v>10</v>
      <v>47</v>
      <v>47</v>
      <v>45</v>
      <v>47</v>
      <v>11</v>
      <v>12</v>
      <v>13</v>
      <v>14</v>
      <v>47</v>
      <v>44</v>
      <v>47</v>
      <v>47</v>
      <v>47</v>
      <v>47</v>
      <v>47</v>
      <v>47</v>
      <v>47</v>
      <v>47</v>
      <v>47</v>
      <v>47</v>
      <v>15</v>
    </spb>
    <spb s="7">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12">
      <v>0</v>
      <v>50</v>
      <v>51</v>
      <v>51</v>
      <v>3</v>
      <v>51</v>
      <v>51</v>
      <v>51</v>
      <v>52</v>
      <v>51</v>
      <v>51</v>
      <v>51</v>
      <v>53</v>
      <v>6</v>
      <v>50</v>
      <v>53</v>
      <v>7</v>
      <v>51</v>
      <v>53</v>
      <v>8</v>
      <v>9</v>
      <v>10</v>
      <v>53</v>
      <v>53</v>
      <v>51</v>
      <v>53</v>
      <v>11</v>
      <v>12</v>
      <v>13</v>
      <v>14</v>
      <v>53</v>
      <v>50</v>
      <v>53</v>
      <v>53</v>
      <v>53</v>
      <v>15</v>
    </spb>
    <spb s="2">
      <v>2</v>
      <v>Name</v>
      <v>LearnMoreOnLink</v>
    </spb>
    <spb s="13">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1">
      <v>0</v>
      <v>57</v>
      <v>58</v>
      <v>58</v>
      <v>3</v>
      <v>58</v>
      <v>58</v>
      <v>58</v>
      <v>59</v>
      <v>58</v>
      <v>58</v>
      <v>59</v>
      <v>58</v>
      <v>58</v>
      <v>60</v>
      <v>6</v>
      <v>57</v>
      <v>60</v>
      <v>7</v>
      <v>58</v>
      <v>60</v>
      <v>8</v>
      <v>9</v>
      <v>10</v>
      <v>60</v>
      <v>60</v>
      <v>58</v>
      <v>60</v>
      <v>11</v>
      <v>12</v>
      <v>13</v>
      <v>14</v>
      <v>60</v>
      <v>57</v>
      <v>60</v>
      <v>60</v>
      <v>60</v>
      <v>60</v>
      <v>60</v>
      <v>60</v>
      <v>60</v>
      <v>60</v>
      <v>60</v>
      <v>60</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Households" t="spb"/>
    <k n="Population" t="spb"/>
    <k n="UniqueName" t="spb"/>
    <k n="Description" t="spb"/>
    <k n="Abbreviation" t="spb"/>
    <k n="Largest city" t="spb"/>
    <k n="Housing units" t="spb"/>
    <k n="Country/region" t="spb"/>
    <k n="Capital/Major City"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CP50" totalsRowCount="1">
  <autoFilter ref="A1:CP49" xr:uid="{00000000-0009-0000-0100-000001000000}"/>
  <tableColumns count="94">
    <tableColumn id="1" xr3:uid="{00000000-0010-0000-0000-000001000000}" name="Id" dataDxfId="140">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138" totalsRowDxfId="139">
      <extLst>
        <ext xmlns:xlmsforms="http://schemas.microsoft.com/office/spreadsheetml/2023/msForms" uri="{FCC71383-01E1-4257-9335-427F07BE8D7F}">
          <xlmsforms:question id="responder"/>
        </ext>
      </extLst>
    </tableColumn>
    <tableColumn id="5" xr3:uid="{00000000-0010-0000-0000-000005000000}" name="Name" dataDxfId="136" totalsRowDxfId="137">
      <extLst>
        <ext xmlns:xlmsforms="http://schemas.microsoft.com/office/spreadsheetml/2023/msForms" uri="{FCC71383-01E1-4257-9335-427F07BE8D7F}">
          <xlmsforms:question id="responderName"/>
        </ext>
      </extLst>
    </tableColumn>
    <tableColumn id="6" xr3:uid="{00000000-0010-0000-0000-000006000000}" name="Language" dataDxfId="134" totalsRowDxfId="135">
      <extLst>
        <ext xmlns:xlmsforms="http://schemas.microsoft.com/office/spreadsheetml/2023/msForms" uri="{FCC71383-01E1-4257-9335-427F07BE8D7F}">
          <xlmsforms:question id="submitLanguage"/>
        </ext>
      </extLst>
    </tableColumn>
    <tableColumn id="7" xr3:uid="{00000000-0010-0000-0000-000007000000}" name="Do you give informed consent to be a participant in this study?" dataDxfId="132" totalsRowDxfId="133">
      <extLst>
        <ext xmlns:xlmsforms="http://schemas.microsoft.com/office/spreadsheetml/2023/msForms" uri="{FCC71383-01E1-4257-9335-427F07BE8D7F}">
          <xlmsforms:question id="r281df8a2b36e40a5a72fdc301ca3b3c1"/>
        </ext>
      </extLst>
    </tableColumn>
    <tableColumn id="8" xr3:uid="{00000000-0010-0000-0000-000008000000}" name="To help us link your answers across different parts of the study (without collecting personal data), please create a unique Participant ID using the following format. Please remember the ID - it will " dataDxfId="130" totalsRowDxfId="131">
      <extLst>
        <ext xmlns:xlmsforms="http://schemas.microsoft.com/office/spreadsheetml/2023/msForms" uri="{FCC71383-01E1-4257-9335-427F07BE8D7F}">
          <xlmsforms:question id="r2315fa616bc84ee08058ab57ed187643"/>
        </ext>
      </extLst>
    </tableColumn>
    <tableColumn id="9" xr3:uid="{00000000-0010-0000-0000-000009000000}" name="How old are you?" dataDxfId="129">
      <extLst>
        <ext xmlns:xlmsforms="http://schemas.microsoft.com/office/spreadsheetml/2023/msForms" uri="{FCC71383-01E1-4257-9335-427F07BE8D7F}">
          <xlmsforms:question id="ra5c386f83bca4db782a17573f205c7be"/>
        </ext>
      </extLst>
    </tableColumn>
    <tableColumn id="10" xr3:uid="{00000000-0010-0000-0000-00000A000000}" name="Please select the gender you identify with" dataDxfId="127" totalsRowDxfId="128">
      <extLst>
        <ext xmlns:xlmsforms="http://schemas.microsoft.com/office/spreadsheetml/2023/msForms" uri="{FCC71383-01E1-4257-9335-427F07BE8D7F}">
          <xlmsforms:question id="rd9cb6ff1f58c4763999bc0448a19b5ec"/>
        </ext>
      </extLst>
    </tableColumn>
    <tableColumn id="11" xr3:uid="{00000000-0010-0000-0000-00000B000000}" name="Which country did you reside in March 2020?" dataDxfId="125" totalsRowDxfId="126">
      <extLst>
        <ext xmlns:xlmsforms="http://schemas.microsoft.com/office/spreadsheetml/2023/msForms" uri="{FCC71383-01E1-4257-9335-427F07BE8D7F}">
          <xlmsforms:question id="r2509c6095f62462da330c07822c893b0"/>
        </ext>
      </extLst>
    </tableColumn>
    <tableColumn id="12" xr3:uid="{00000000-0010-0000-0000-00000C000000}" name="How do you feel about the future?" dataDxfId="124">
      <extLst>
        <ext xmlns:xlmsforms="http://schemas.microsoft.com/office/spreadsheetml/2023/msForms" uri="{FCC71383-01E1-4257-9335-427F07BE8D7F}">
          <xlmsforms:question id="r4a24cb346712495ba20c0f5e95a9c978"/>
        </ext>
      </extLst>
    </tableColumn>
    <tableColumn id="13" xr3:uid="{00000000-0010-0000-0000-00000D000000}" name="When the future feels overwhelming, how do you usually respond?" dataDxfId="122" totalsRowDxfId="123">
      <extLst>
        <ext xmlns:xlmsforms="http://schemas.microsoft.com/office/spreadsheetml/2023/msForms" uri="{FCC71383-01E1-4257-9335-427F07BE8D7F}">
          <xlmsforms:question id="r5af5ed8a32cc45d2a3b8c641c8e43b75"/>
        </ext>
      </extLst>
    </tableColumn>
    <tableColumn id="38" xr3:uid="{EC443E52-1468-4D85-8268-1E057B0ED186}" name="OVERWHELM_ORG_CHANGE" dataDxfId="121">
      <calculatedColumnFormula>IF(ISNUMBER(SEARCH("Try to get involved in organising change", M2)), 1, 0)</calculatedColumnFormula>
    </tableColumn>
    <tableColumn id="39" xr3:uid="{1ED27959-0B2E-480D-B563-25F1530D16E0}" name="OVERWHELM_ONLINE_DISCUSS" dataDxfId="120">
      <calculatedColumnFormula>IF(ISNUMBER(SEARCH("Join online discussions (e.g. Reddit Forums, TikTok)", M2)), 1, 0)</calculatedColumnFormula>
    </tableColumn>
    <tableColumn id="40" xr3:uid="{6D6F8AEB-D827-4C27-B3B7-61082AF1B373}" name="OVERWHELM_DISENGAGE" dataDxfId="119">
      <calculatedColumnFormula>IF(ISNUMBER(SEARCH("Disengage and try think about something else", M2)), 1, 0)</calculatedColumnFormula>
    </tableColumn>
    <tableColumn id="41" xr3:uid="{4D47858E-4A5C-469B-BA1F-59E25225C81A}" name="OVERWHELM_LEARN" dataDxfId="118">
      <calculatedColumnFormula>IF(ISNUMBER(SEARCH("Learn more about the issues that concern me", M2)), 1, 0)</calculatedColumnFormula>
    </tableColumn>
    <tableColumn id="42" xr3:uid="{9B02FC86-0845-4EE9-84AF-4D5DE2E8F31A}" name="OVERWHELM_OTHER" dataDxfId="117">
      <calculatedColumnFormula>IF(ISNUMBER(SEARCH("Other", M2)), 1, 0)</calculatedColumnFormula>
    </tableColumn>
    <tableColumn id="14" xr3:uid="{00000000-0010-0000-0000-00000E000000}" name="Can you name a specific societal event that has influenced how you feel about the future?" dataDxfId="115" totalsRowDxfId="116">
      <extLst>
        <ext xmlns:xlmsforms="http://schemas.microsoft.com/office/spreadsheetml/2023/msForms" uri="{FCC71383-01E1-4257-9335-427F07BE8D7F}">
          <xlmsforms:question id="r2c4980409ce64c56af893b7ec93157df"/>
        </ext>
      </extLst>
    </tableColumn>
    <tableColumn id="96" xr3:uid="{414B1E28-4674-4E65-A82E-096091717BF4}" name="SOCIAL_EVENT" dataDxfId="113" totalsRowDxfId="114"/>
    <tableColumn id="15" xr3:uid="{00000000-0010-0000-0000-00000F000000}" name="Thinking about that event, how does it make you feel?" dataDxfId="111" totalsRowDxfId="112">
      <extLst>
        <ext xmlns:xlmsforms="http://schemas.microsoft.com/office/spreadsheetml/2023/msForms" uri="{FCC71383-01E1-4257-9335-427F07BE8D7F}">
          <xlmsforms:question id="rbf6c5de0140b4eec8ece8dcc0f9cfb40"/>
        </ext>
      </extLst>
    </tableColumn>
    <tableColumn id="16" xr3:uid="{00000000-0010-0000-0000-000010000000}" name="I believe the world will look radically different in 25 years." dataDxfId="110">
      <extLst>
        <ext xmlns:xlmsforms="http://schemas.microsoft.com/office/spreadsheetml/2023/msForms" uri="{FCC71383-01E1-4257-9335-427F07BE8D7F}">
          <xlmsforms:question id="r503dfe3fe28e4d0483bbe23527daa7a5"/>
        </ext>
      </extLst>
    </tableColumn>
    <tableColumn id="17" xr3:uid="{00000000-0010-0000-0000-000011000000}" name="In 2050, I believe society will be better than it is today." dataDxfId="109">
      <extLst>
        <ext xmlns:xlmsforms="http://schemas.microsoft.com/office/spreadsheetml/2023/msForms" uri="{FCC71383-01E1-4257-9335-427F07BE8D7F}">
          <xlmsforms:question id="r061c8bdae64a41f6a8c3451ec5cf235b"/>
        </ext>
      </extLst>
    </tableColumn>
    <tableColumn id="18" xr3:uid="{00000000-0010-0000-0000-000012000000}" name="Describe how you imagine society to look like in 2050. " dataDxfId="107" totalsRowDxfId="108">
      <extLst>
        <ext xmlns:xlmsforms="http://schemas.microsoft.com/office/spreadsheetml/2023/msForms" uri="{FCC71383-01E1-4257-9335-427F07BE8D7F}">
          <xlmsforms:question id="r2d518c99a4324c868a3e292201525fcd"/>
        </ext>
      </extLst>
    </tableColumn>
    <tableColumn id="19" xr3:uid="{00000000-0010-0000-0000-000013000000}" name="Describe a place (real or imagined) where you would feel politically and socially content." dataDxfId="105" totalsRowDxfId="106">
      <extLst>
        <ext xmlns:xlmsforms="http://schemas.microsoft.com/office/spreadsheetml/2023/msForms" uri="{FCC71383-01E1-4257-9335-427F07BE8D7F}">
          <xlmsforms:question id="rfb811394ca964b1087d0d0df3718f32c"/>
        </ext>
      </extLst>
    </tableColumn>
    <tableColumn id="57" xr3:uid="{3B19C513-7013-4A7F-BFBF-53AD29494DDC}" name="Mumford_category" dataDxfId="103" totalsRowDxfId="104"/>
    <tableColumn id="20" xr3:uid="{00000000-0010-0000-0000-000014000000}" name="What makes this imagined place feel that way?" dataDxfId="101" totalsRowDxfId="102">
      <extLst>
        <ext xmlns:xlmsforms="http://schemas.microsoft.com/office/spreadsheetml/2023/msForms" uri="{FCC71383-01E1-4257-9335-427F07BE8D7F}">
          <xlmsforms:question id="r2872c8b4e66c4fb089b9c07c69df39db"/>
        </ext>
      </extLst>
    </tableColumn>
    <tableColumn id="21" xr3:uid="{00000000-0010-0000-0000-000015000000}" name="What books, movies, shows, or online content do you feel have significantly influenced your perspectives on society and politics? " dataDxfId="99" totalsRowDxfId="100">
      <extLst>
        <ext xmlns:xlmsforms="http://schemas.microsoft.com/office/spreadsheetml/2023/msForms" uri="{FCC71383-01E1-4257-9335-427F07BE8D7F}">
          <xlmsforms:question id="r40ba357756b742178a95ea6daaae19b1"/>
        </ext>
      </extLst>
    </tableColumn>
    <tableColumn id="56" xr3:uid="{0D97BDD2-6982-4325-A2CA-C00056D9A312}" name="Dystopia?" totalsRowFunction="custom" dataDxfId="97" totalsRowDxfId="98">
      <totalsRowFormula>COUNTIF(AC1:AC49, "=Y")</totalsRowFormula>
    </tableColumn>
    <tableColumn id="22" xr3:uid="{00000000-0010-0000-0000-000016000000}" name="Which, if any, of these books have you read?" dataDxfId="95" totalsRowDxfId="96">
      <extLst>
        <ext xmlns:xlmsforms="http://schemas.microsoft.com/office/spreadsheetml/2023/msForms" uri="{FCC71383-01E1-4257-9335-427F07BE8D7F}">
          <xlmsforms:question id="ra447dcc8e2df4da2a5bdb7d7556e1e8d"/>
        </ext>
      </extLst>
    </tableColumn>
    <tableColumn id="43" xr3:uid="{C0A9BF6E-0413-47AF-99A2-76A20E00DC8B}" name="BOOK_HUNGERGAMES" dataDxfId="94">
      <calculatedColumnFormula>IF(ISNUMBER(SEARCH("'The Hunger Games' trilogy by Suzanne Collins", AD2)), 1, 0)</calculatedColumnFormula>
    </tableColumn>
    <tableColumn id="44" xr3:uid="{0B6A2C20-BDFD-4CEB-A43E-52743325015C}" name="BOOK_DIVERGENT" dataDxfId="93">
      <calculatedColumnFormula>IF(ISNUMBER(SEARCH("'Divergent' trilogy by Veronica Roth", AD2)), 1, 0)</calculatedColumnFormula>
    </tableColumn>
    <tableColumn id="45" xr3:uid="{A238BCAE-B07A-489C-81D5-2F6E5C50CCDA}" name="BOOK_MAZERUNNER" dataDxfId="92">
      <calculatedColumnFormula>IF(ISNUMBER(SEARCH("'The Maze Runner' series by James Dashner", AD2)), 1, 0)</calculatedColumnFormula>
    </tableColumn>
    <tableColumn id="46" xr3:uid="{5B8FCC4C-B52A-4CA4-A0B6-84353C0841F4}" name="BOOK_GIVER" dataDxfId="91">
      <calculatedColumnFormula>IF(ISNUMBER(SEARCH("'The Giver' quartet by Lois Lowry", AD2)), 1, 0)</calculatedColumnFormula>
    </tableColumn>
    <tableColumn id="47" xr3:uid="{95F80A65-7633-432D-B314-4516DD530A8A}" name="BOOK_MATCHED" dataDxfId="90">
      <calculatedColumnFormula>IF(ISNUMBER(SEARCH("'Matched' trilogy by Allie Condie", AD2)), 1, 0)</calculatedColumnFormula>
    </tableColumn>
    <tableColumn id="48" xr3:uid="{C5241710-5278-4DB8-9FF3-D2DBA41C8BEA}" name="BOOK_DELIRIUM" dataDxfId="89">
      <calculatedColumnFormula>IF(ISNUMBER(SEARCH("'Delirium' trilogy by Lauren Oliver", AD2)), 1, 0)</calculatedColumnFormula>
    </tableColumn>
    <tableColumn id="49" xr3:uid="{8B604023-3EE6-4A59-A99D-DF0C0C704B1B}" name="BOOK_LEGEND" dataDxfId="88">
      <calculatedColumnFormula>IF(ISNUMBER(SEARCH("'Legend' series by Marie Lu", AD2)), 1, 0)</calculatedColumnFormula>
    </tableColumn>
    <tableColumn id="50" xr3:uid="{C6B5AA91-DD9D-44E3-9FE7-34D76E33338C}" name="BOOK_UGLIES" dataDxfId="87">
      <calculatedColumnFormula>IF(ISNUMBER(SEARCH("'Uglies' series by Scott Westerfield", AD2)), 1, 0)</calculatedColumnFormula>
    </tableColumn>
    <tableColumn id="51" xr3:uid="{5F0EF19C-6176-4065-AEA9-518317637EA5}" name="BOOK_SELECTION" dataDxfId="86">
      <calculatedColumnFormula>IF(ISNUMBER(SEARCH("'The Selection' series by Kiera Cass", AD2)), 1, 0)</calculatedColumnFormula>
    </tableColumn>
    <tableColumn id="52" xr3:uid="{25BC4EF1-9686-4688-9BC1-A974B5B96C3B}" name="BOOK_SHATTER" dataDxfId="85">
      <calculatedColumnFormula>IF(ISNUMBER(SEARCH("'Shatter Me' series by Tahereh Mafi", AD2)), 1, 0)</calculatedColumnFormula>
    </tableColumn>
    <tableColumn id="53" xr3:uid="{EE42DB4D-2242-4AB0-9DF7-B43E87D3FBC5}" name="BOOK_NONE" dataDxfId="84">
      <calculatedColumnFormula>IF(ISNUMBER(SEARCH("None", AD2)), 1, 0)</calculatedColumnFormula>
    </tableColumn>
    <tableColumn id="93" xr3:uid="{8A09708E-37A8-480D-9581-385890D76DBC}" name="BOOK_TOTAL" dataDxfId="83">
      <calculatedColumnFormula>SUM(AE2:AN2)</calculatedColumnFormula>
    </tableColumn>
    <tableColumn id="23" xr3:uid="{00000000-0010-0000-0000-000017000000}" name="At what age did you first read the majority of books selected?" dataDxfId="81" totalsRowDxfId="82">
      <extLst>
        <ext xmlns:xlmsforms="http://schemas.microsoft.com/office/spreadsheetml/2023/msForms" uri="{FCC71383-01E1-4257-9335-427F07BE8D7F}">
          <xlmsforms:question id="r9603496e814c412ebc7ed6368ccba5b0"/>
        </ext>
      </extLst>
    </tableColumn>
    <tableColumn id="24" xr3:uid="{00000000-0010-0000-0000-000018000000}" name="Which, if any, of these films have you watched?" dataDxfId="79" totalsRowDxfId="80">
      <extLst>
        <ext xmlns:xlmsforms="http://schemas.microsoft.com/office/spreadsheetml/2023/msForms" uri="{FCC71383-01E1-4257-9335-427F07BE8D7F}">
          <xlmsforms:question id="r18bb2478a9ff4a8aabbb6616d47a69d2"/>
        </ext>
      </extLst>
    </tableColumn>
    <tableColumn id="54" xr3:uid="{836C6F04-B7A8-4478-A2BC-43A2A0FA1BEC}" name="FILM_HUNGERGAMES" dataDxfId="78">
      <calculatedColumnFormula>IF(ISNUMBER(SEARCH("'The Hunger Games' trilogy", AR2)), 1, 0)</calculatedColumnFormula>
    </tableColumn>
    <tableColumn id="55" xr3:uid="{787F0524-2BD1-47FF-95A2-B6C406917FE8}" name="FILM_DIVERGENT" dataDxfId="77">
      <calculatedColumnFormula>IF(ISNUMBER(SEARCH("'Divergent' trilogy", AR2)), 1, 0)</calculatedColumnFormula>
    </tableColumn>
    <tableColumn id="58" xr3:uid="{1EFFED2D-BB9A-4862-BB61-F89CB03AFCE1}" name="FILM_MAZERUNNER" dataDxfId="76">
      <calculatedColumnFormula>IF(ISNUMBER(SEARCH("'The Maze Runner' series", AR2)), 1, 0)</calculatedColumnFormula>
    </tableColumn>
    <tableColumn id="60" xr3:uid="{FF147761-03E5-404F-B80F-959EF5A3FDF9}" name="FILM_GIVER" dataDxfId="75">
      <calculatedColumnFormula>IF(ISNUMBER(SEARCH("'The Giver'", AR2)), 1, 0)</calculatedColumnFormula>
    </tableColumn>
    <tableColumn id="64" xr3:uid="{CB619DDC-8168-444B-BAA9-9391FDEADBAC}" name="FILM_5WAVE" dataDxfId="74">
      <calculatedColumnFormula>IF(ISNUMBER(SEARCH("'The 5th Wave'", AR2)), 1, 0)</calculatedColumnFormula>
    </tableColumn>
    <tableColumn id="63" xr3:uid="{AC0E0357-65FB-4184-A1B4-A519B53B4291}" name="FILM_ENDERSGAME" dataDxfId="73">
      <calculatedColumnFormula>IF(ISNUMBER(SEARCH("'Ender's Game'", AR2)), 1, 0)</calculatedColumnFormula>
    </tableColumn>
    <tableColumn id="62" xr3:uid="{D20912B9-D2D7-4089-89D6-3D0F0C2E04F8}" name="FILM_DARKESTMINDS" dataDxfId="72">
      <calculatedColumnFormula>IF(ISNUMBER(SEARCH("'The Darkest Minds'", AR2)), 1, 0)</calculatedColumnFormula>
    </tableColumn>
    <tableColumn id="61" xr3:uid="{841F51E0-3F2C-4399-9903-899B081CD263}" name="FILM_HOST" dataDxfId="71">
      <calculatedColumnFormula>IF(ISNUMBER(SEARCH("'The Host'", AR2)), 1, 0)</calculatedColumnFormula>
    </tableColumn>
    <tableColumn id="59" xr3:uid="{761713BC-9C04-4730-831A-513251F59F9F}" name="FILM_NONE" dataDxfId="70">
      <calculatedColumnFormula>IF(ISNUMBER(SEARCH("None", AR2)), 1, 0)</calculatedColumnFormula>
    </tableColumn>
    <tableColumn id="94" xr3:uid="{6C4C3433-4399-4EFA-B4CD-C0EA1690A7E4}" name="FILM_TOTAL" dataDxfId="69">
      <calculatedColumnFormula>SUM(AS2:AZ2)</calculatedColumnFormula>
    </tableColumn>
    <tableColumn id="25" xr3:uid="{00000000-0010-0000-0000-000019000000}" name="At what age did you first watch the majority of films selected?" dataDxfId="67" totalsRowDxfId="68">
      <extLst>
        <ext xmlns:xlmsforms="http://schemas.microsoft.com/office/spreadsheetml/2023/msForms" uri="{FCC71383-01E1-4257-9335-427F07BE8D7F}">
          <xlmsforms:question id="r0f8ea2d646924b05bee0e7908a88cba8"/>
        </ext>
      </extLst>
    </tableColumn>
    <tableColumn id="26" xr3:uid="{00000000-0010-0000-0000-00001A000000}" name="Would you consider yourself to be interested in politics and social issues?" dataDxfId="66">
      <extLst>
        <ext xmlns:xlmsforms="http://schemas.microsoft.com/office/spreadsheetml/2023/msForms" uri="{FCC71383-01E1-4257-9335-427F07BE8D7F}">
          <xlmsforms:question id="r38b00852e9044d1b866817eaba51e2fd"/>
        </ext>
      </extLst>
    </tableColumn>
    <tableColumn id="27" xr3:uid="{00000000-0010-0000-0000-00001B000000}" name="Who first got you interested in politics? " dataDxfId="64" totalsRowDxfId="65">
      <extLst>
        <ext xmlns:xlmsforms="http://schemas.microsoft.com/office/spreadsheetml/2023/msForms" uri="{FCC71383-01E1-4257-9335-427F07BE8D7F}">
          <xlmsforms:question id="r0b8e435d4a434a928f4e6bede696fe3b"/>
        </ext>
      </extLst>
    </tableColumn>
    <tableColumn id="95" xr3:uid="{A0CCDCA4-5253-4206-B832-184D98E05B6B}" name="INSPO_PERSON" dataDxfId="62" totalsRowDxfId="63"/>
    <tableColumn id="28" xr3:uid="{00000000-0010-0000-0000-00001C000000}" name="What about this person inspired you?" dataDxfId="60" totalsRowDxfId="61">
      <extLst>
        <ext xmlns:xlmsforms="http://schemas.microsoft.com/office/spreadsheetml/2023/msForms" uri="{FCC71383-01E1-4257-9335-427F07BE8D7F}">
          <xlmsforms:question id="rccd79fb666f244ce95f3aa55146834a3"/>
        </ext>
      </extLst>
    </tableColumn>
    <tableColumn id="29" xr3:uid="{00000000-0010-0000-0000-00001D000000}" name="Where do you get your information about politics from?" dataDxfId="58" totalsRowDxfId="59">
      <extLst>
        <ext xmlns:xlmsforms="http://schemas.microsoft.com/office/spreadsheetml/2023/msForms" uri="{FCC71383-01E1-4257-9335-427F07BE8D7F}">
          <xlmsforms:question id="r8c806b7973124112bc5a8d3287da7bc4"/>
        </ext>
      </extLst>
    </tableColumn>
    <tableColumn id="65" xr3:uid="{602B457C-9F6D-4489-B2D6-7AEC84782C97}" name="INFO_NEWSPAPER" dataDxfId="57">
      <calculatedColumnFormula>IF(ISNUMBER(SEARCH("Mainstream Newspapers", BH2)), 1, 0)</calculatedColumnFormula>
    </tableColumn>
    <tableColumn id="66" xr3:uid="{A6D6B337-291E-4215-8FF7-E42455EA91DB}" name="INFO_NEWS_SOC_MEDIA" dataDxfId="56">
      <calculatedColumnFormula>IF(ISNUMBER(SEARCH("News-based social media accounts (e.g. PoliticsUK)", BH2)), 1, 0)</calculatedColumnFormula>
    </tableColumn>
    <tableColumn id="67" xr3:uid="{15E3283F-4354-4CB2-9BD4-BDAB2BBB594E}" name="INFO_SOC_MEDIA_INF" dataDxfId="55">
      <calculatedColumnFormula>IF(ISNUMBER(SEARCH("Social media influencers", BH2)), 1, 0)</calculatedColumnFormula>
    </tableColumn>
    <tableColumn id="68" xr3:uid="{7DBFB3EC-9FDA-45D6-942E-B3A48005F7A9}" name="INFO_MEMES" dataDxfId="54">
      <calculatedColumnFormula>IF(ISNUMBER(SEARCH("Meme-based social media posts", BH2)), 1, 0)</calculatedColumnFormula>
    </tableColumn>
    <tableColumn id="69" xr3:uid="{717A93D2-2317-4D4B-BA54-6FC26A154B5D}" name="INFO_CAMPAIGNS" dataDxfId="53">
      <calculatedColumnFormula>IF(ISNUMBER(SEARCH("Campaigns (e.g. posters, street campaigners", BH2)), 1, 0)</calculatedColumnFormula>
    </tableColumn>
    <tableColumn id="70" xr3:uid="{48079DDE-C3E4-442D-BD93-0D294F3F1B72}" name="INFO_ACADEMIC" dataDxfId="52">
      <calculatedColumnFormula>IF(ISNUMBER(SEARCH("Academic sources (e.g. lectures, articles)", BH2)), 1, 0)</calculatedColumnFormula>
    </tableColumn>
    <tableColumn id="71" xr3:uid="{0AFDCD3F-C0AB-421F-AEE9-0069856F323B}" name="INFO_INDIE_MEDIA" dataDxfId="51">
      <calculatedColumnFormula>IF(ISNUMBER(SEARCH("Indie media (e.g. blogs, Substack", BH2)), 1, 0)</calculatedColumnFormula>
    </tableColumn>
    <tableColumn id="72" xr3:uid="{0FF7E0E0-58E0-4863-AA99-A186CC84ED50}" name="INFO_WORD_MOUTH" dataDxfId="50">
      <calculatedColumnFormula>IF(ISNUMBER(SEARCH("Word of mouth", BH2)), 1, 0)</calculatedColumnFormula>
    </tableColumn>
    <tableColumn id="73" xr3:uid="{5111E697-3409-4B66-844B-E607A977259E}" name="INFO_AVOID" dataDxfId="49">
      <calculatedColumnFormula>IF(ISNUMBER(SEARCH("I avoid information about politics", BH2)), 1, 0)</calculatedColumnFormula>
    </tableColumn>
    <tableColumn id="74" xr3:uid="{20215D62-4C56-4A0D-88C2-43675609008F}" name="INFO_OTHER" dataDxfId="47" totalsRowDxfId="48"/>
    <tableColumn id="30" xr3:uid="{00000000-0010-0000-0000-00001E000000}" name="How would you describe your level of political engagement right now?" dataDxfId="45" totalsRowDxfId="46">
      <extLst>
        <ext xmlns:xlmsforms="http://schemas.microsoft.com/office/spreadsheetml/2023/msForms" uri="{FCC71383-01E1-4257-9335-427F07BE8D7F}">
          <xlmsforms:question id="rbaabd04dff4f4fc29651abc5a1776d96"/>
        </ext>
      </extLst>
    </tableColumn>
    <tableColumn id="31" xr3:uid="{00000000-0010-0000-0000-00001F000000}" name="Rank the following methods by how likely you are to use them to engage with politics" dataDxfId="43" totalsRowDxfId="44">
      <extLst>
        <ext xmlns:xlmsforms="http://schemas.microsoft.com/office/spreadsheetml/2023/msForms" uri="{FCC71383-01E1-4257-9335-427F07BE8D7F}">
          <xlmsforms:question id="r7140a133fbf84676bc679379c0a8defa"/>
        </ext>
      </extLst>
    </tableColumn>
    <tableColumn id="76" xr3:uid="{5FC7C76B-7D98-4280-B3E3-A1E328B38EE2}" name="ENGAGE_VOTING" dataDxfId="41" totalsRowDxfId="42"/>
    <tableColumn id="77" xr3:uid="{9266AEDE-2F35-48EA-B3CC-3BF58B54C289}" name="ENGAGE_PROTESTS" dataDxfId="39" totalsRowDxfId="40"/>
    <tableColumn id="78" xr3:uid="{7C5FEA52-DAF2-4579-9CD9-3A3F6165D3C5}" name="ENGAGE_PETITION" dataDxfId="37" totalsRowDxfId="38"/>
    <tableColumn id="79" xr3:uid="{0ADC6FE8-EBD2-40B4-B963-CC585B6A3B54}" name="ENGAGE_SHARE_CONTENT" dataDxfId="35" totalsRowDxfId="36"/>
    <tableColumn id="80" xr3:uid="{27B53723-B3F0-4A7D-9F18-55E9A0792EC0}" name="ENGAGE_DONATE" dataDxfId="33" totalsRowDxfId="34"/>
    <tableColumn id="81" xr3:uid="{C0058F89-5B51-41C6-BD3E-CC07A6AE3506}" name="ENGAGE_CAMPAIGN" dataDxfId="31" totalsRowDxfId="32"/>
    <tableColumn id="82" xr3:uid="{D52B4395-D1EF-4C4A-A24D-CF7F7B5A0559}" name="ENGAGE_BOYCOTT" dataDxfId="29" totalsRowDxfId="30"/>
    <tableColumn id="83" xr3:uid="{EC9FA3ED-DE73-43F0-BE92-B3A494D25EFE}" name="ENGAGE_CREATIVE" dataDxfId="27" totalsRowDxfId="28"/>
    <tableColumn id="84" xr3:uid="{B502C2C0-DBF4-45A7-A93F-989C4BEF9DED}" name="ENGAGE_CREATE_CONTENT" dataDxfId="25" totalsRowDxfId="26"/>
    <tableColumn id="85" xr3:uid="{CDAF8E9E-7405-434D-A01A-20B5128C6549}" name="ENGAGE_DISCUSS_FORUMS" dataDxfId="23" totalsRowDxfId="24"/>
    <tableColumn id="32" xr3:uid="{00000000-0010-0000-0000-000020000000}" name="Think about your top 3 answers. Why these methods?" dataDxfId="21" totalsRowDxfId="22">
      <extLst>
        <ext xmlns:xlmsforms="http://schemas.microsoft.com/office/spreadsheetml/2023/msForms" uri="{FCC71383-01E1-4257-9335-427F07BE8D7F}">
          <xlmsforms:question id="ra52c0fe5e5154892b5bfc445ca163af7"/>
        </ext>
      </extLst>
    </tableColumn>
    <tableColumn id="33" xr3:uid="{00000000-0010-0000-0000-000021000000}" name="How do you feel when you use these methods of engagement?" dataDxfId="19" totalsRowDxfId="20">
      <extLst>
        <ext xmlns:xlmsforms="http://schemas.microsoft.com/office/spreadsheetml/2023/msForms" uri="{FCC71383-01E1-4257-9335-427F07BE8D7F}">
          <xlmsforms:question id="r461ccd690cc046208bf641e600193701"/>
        </ext>
      </extLst>
    </tableColumn>
    <tableColumn id="86" xr3:uid="{F5E5D020-2969-4280-BB1A-793AF43A8558}" name="Sentiment" dataDxfId="17" totalsRowDxfId="18"/>
    <tableColumn id="34" xr3:uid="{00000000-0010-0000-0000-000022000000}" name="If there were an election tomorrow, who would you be most likely to vote for?" dataDxfId="15" totalsRowDxfId="16">
      <extLst>
        <ext xmlns:xlmsforms="http://schemas.microsoft.com/office/spreadsheetml/2023/msForms" uri="{FCC71383-01E1-4257-9335-427F07BE8D7F}">
          <xlmsforms:question id="r6a4f3ab524ee471e8efdfdc7f53a2e38"/>
        </ext>
      </extLst>
    </tableColumn>
    <tableColumn id="35" xr3:uid="{00000000-0010-0000-0000-000023000000}" name="Why would you vote for them?" dataDxfId="13" totalsRowDxfId="14">
      <extLst>
        <ext xmlns:xlmsforms="http://schemas.microsoft.com/office/spreadsheetml/2023/msForms" uri="{FCC71383-01E1-4257-9335-427F07BE8D7F}">
          <xlmsforms:question id="r1787dff645134a05ab170559cb1046c4"/>
        </ext>
      </extLst>
    </tableColumn>
    <tableColumn id="87" xr3:uid="{284755A9-64DF-4A1A-9982-1025EB5064A3}" name="VOTE_LEADER" dataDxfId="11" totalsRowDxfId="12"/>
    <tableColumn id="88" xr3:uid="{E86CE083-BBDA-4D8E-B4C8-7B6F61BCE319}" name="VOTE_VALUES" dataDxfId="9" totalsRowDxfId="10"/>
    <tableColumn id="89" xr3:uid="{0286BF08-333C-4666-9B4D-FD98175098FA}" name="VOTE_PARENTS" dataDxfId="7" totalsRowDxfId="8"/>
    <tableColumn id="90" xr3:uid="{84352A64-5CF6-473D-A6F2-44026A8C1968}" name="VOTE_TACTICAL" dataDxfId="5" totalsRowDxfId="6"/>
    <tableColumn id="91" xr3:uid="{3478C3D0-B0F6-4998-928E-0ECBBCB10FD1}" name="VOTE_AGREE_POLICIES" dataDxfId="3" totalsRowDxfId="4"/>
    <tableColumn id="92" xr3:uid="{0EB13EBA-0261-47AB-8E68-FEE6EED2B384}" name="VOTE_SERVE_NEEDS" dataDxfId="1" totalsRowDxfId="2"/>
    <tableColumn id="36" xr3:uid="{00000000-0010-0000-0000-000024000000}" name="Please indicate how much you agree or disagree with the following statement: &quot;When one group in society moves forward, another group usually has to give something up.&quot;" dataDxfId="0">
      <extLst>
        <ext xmlns:xlmsforms="http://schemas.microsoft.com/office/spreadsheetml/2023/msForms" uri="{FCC71383-01E1-4257-9335-427F07BE8D7F}">
          <xlmsforms:question id="rc4446c73b9fb4b6abcfc42d9452e3789"/>
        </ext>
      </extLst>
    </tableColumn>
  </tableColumns>
  <tableStyleInfo name="TableStyleMedium2" showFirstColumn="0" showLastColumn="0" showRowStripes="1" showColumnStripes="0"/>
  <extLst>
    <ext xmlns:xlmsforms="http://schemas.microsoft.com/office/spreadsheetml/2023/msForms" uri="{839C7E11-91E4-4DBD-9C5D-0DEA604FA9AC}">
      <xlmsforms:msForm id="sA0np77paEabo0fDROUm_zAb_FFOGjROtdVCjfqJMyNURFRTVEhKRkVXNEY0OFBPREdXN0c4QjhSMy4u" maxResponseId="46" latestEventMarker="42">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submitLanguage</xlmsforms:syncedQuestionId>
        <xlmsforms:syncedQuestionId>r281df8a2b36e40a5a72fdc301ca3b3c1</xlmsforms:syncedQuestionId>
        <xlmsforms:syncedQuestionId>r2315fa616bc84ee08058ab57ed187643</xlmsforms:syncedQuestionId>
        <xlmsforms:syncedQuestionId>ra5c386f83bca4db782a17573f205c7be</xlmsforms:syncedQuestionId>
        <xlmsforms:syncedQuestionId>rd9cb6ff1f58c4763999bc0448a19b5ec</xlmsforms:syncedQuestionId>
        <xlmsforms:syncedQuestionId>r2509c6095f62462da330c07822c893b0</xlmsforms:syncedQuestionId>
        <xlmsforms:syncedQuestionId>r4a24cb346712495ba20c0f5e95a9c978</xlmsforms:syncedQuestionId>
        <xlmsforms:syncedQuestionId>r5af5ed8a32cc45d2a3b8c641c8e43b75</xlmsforms:syncedQuestionId>
        <xlmsforms:syncedQuestionId>r2c4980409ce64c56af893b7ec93157df</xlmsforms:syncedQuestionId>
        <xlmsforms:syncedQuestionId>rbf6c5de0140b4eec8ece8dcc0f9cfb40</xlmsforms:syncedQuestionId>
        <xlmsforms:syncedQuestionId>r503dfe3fe28e4d0483bbe23527daa7a5</xlmsforms:syncedQuestionId>
        <xlmsforms:syncedQuestionId>r061c8bdae64a41f6a8c3451ec5cf235b</xlmsforms:syncedQuestionId>
        <xlmsforms:syncedQuestionId>r2d518c99a4324c868a3e292201525fcd</xlmsforms:syncedQuestionId>
        <xlmsforms:syncedQuestionId>rfb811394ca964b1087d0d0df3718f32c</xlmsforms:syncedQuestionId>
        <xlmsforms:syncedQuestionId>r2872c8b4e66c4fb089b9c07c69df39db</xlmsforms:syncedQuestionId>
        <xlmsforms:syncedQuestionId>r40ba357756b742178a95ea6daaae19b1</xlmsforms:syncedQuestionId>
        <xlmsforms:syncedQuestionId>ra447dcc8e2df4da2a5bdb7d7556e1e8d</xlmsforms:syncedQuestionId>
        <xlmsforms:syncedQuestionId>r9603496e814c412ebc7ed6368ccba5b0</xlmsforms:syncedQuestionId>
        <xlmsforms:syncedQuestionId>r18bb2478a9ff4a8aabbb6616d47a69d2</xlmsforms:syncedQuestionId>
        <xlmsforms:syncedQuestionId>r0f8ea2d646924b05bee0e7908a88cba8</xlmsforms:syncedQuestionId>
        <xlmsforms:syncedQuestionId>r38b00852e9044d1b866817eaba51e2fd</xlmsforms:syncedQuestionId>
        <xlmsforms:syncedQuestionId>r0b8e435d4a434a928f4e6bede696fe3b</xlmsforms:syncedQuestionId>
        <xlmsforms:syncedQuestionId>rccd79fb666f244ce95f3aa55146834a3</xlmsforms:syncedQuestionId>
        <xlmsforms:syncedQuestionId>r8c806b7973124112bc5a8d3287da7bc4</xlmsforms:syncedQuestionId>
        <xlmsforms:syncedQuestionId>rbaabd04dff4f4fc29651abc5a1776d96</xlmsforms:syncedQuestionId>
        <xlmsforms:syncedQuestionId>r7140a133fbf84676bc679379c0a8defa</xlmsforms:syncedQuestionId>
        <xlmsforms:syncedQuestionId>ra52c0fe5e5154892b5bfc445ca163af7</xlmsforms:syncedQuestionId>
        <xlmsforms:syncedQuestionId>r461ccd690cc046208bf641e600193701</xlmsforms:syncedQuestionId>
        <xlmsforms:syncedQuestionId>r6a4f3ab524ee471e8efdfdc7f53a2e38</xlmsforms:syncedQuestionId>
        <xlmsforms:syncedQuestionId>r1787dff645134a05ab170559cb1046c4</xlmsforms:syncedQuestionId>
        <xlmsforms:syncedQuestionId>rc4446c73b9fb4b6abcfc42d9452e3789</xlmsforms:syncedQuestionId>
        <xlmsforms:syncedQuestionId>r331b8dd94c234fbd88dbe901667a38f0</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1495-6B96-44C8-851E-4878AF0D554E}">
  <dimension ref="A1:G49"/>
  <sheetViews>
    <sheetView workbookViewId="0">
      <pane ySplit="1" topLeftCell="A2" activePane="bottomLeft" state="frozen"/>
      <selection pane="bottomLeft" activeCell="E1" sqref="E1:G1048576"/>
    </sheetView>
  </sheetViews>
  <sheetFormatPr defaultRowHeight="15"/>
  <cols>
    <col min="1" max="1" width="21.7109375" customWidth="1"/>
    <col min="2" max="2" width="46" customWidth="1"/>
    <col min="3" max="3" width="26.7109375" customWidth="1"/>
    <col min="4" max="4" width="23.7109375" customWidth="1"/>
    <col min="5" max="5" width="23.5703125" customWidth="1"/>
    <col min="6" max="6" width="21.85546875" customWidth="1"/>
    <col min="7" max="7" width="34" customWidth="1"/>
  </cols>
  <sheetData>
    <row r="1" spans="1:7">
      <c r="A1" s="9" t="s">
        <v>0</v>
      </c>
      <c r="B1" s="9" t="s">
        <v>1</v>
      </c>
      <c r="C1" s="9" t="s">
        <v>2</v>
      </c>
      <c r="D1" s="9" t="s">
        <v>3</v>
      </c>
      <c r="E1" s="9" t="s">
        <v>4</v>
      </c>
      <c r="G1" s="9"/>
    </row>
    <row r="2" spans="1:7" ht="45.75">
      <c r="A2" s="10" t="s">
        <v>5</v>
      </c>
      <c r="B2" s="15" t="s">
        <v>6</v>
      </c>
      <c r="C2" t="s">
        <v>7</v>
      </c>
      <c r="D2" t="s">
        <v>8</v>
      </c>
      <c r="E2" t="s">
        <v>9</v>
      </c>
    </row>
    <row r="3" spans="1:7">
      <c r="A3" s="10" t="s">
        <v>10</v>
      </c>
      <c r="B3" s="15" t="s">
        <v>11</v>
      </c>
      <c r="C3" t="s">
        <v>12</v>
      </c>
      <c r="D3" t="s">
        <v>13</v>
      </c>
      <c r="E3" t="s">
        <v>9</v>
      </c>
    </row>
    <row r="4" spans="1:7" ht="60.75">
      <c r="A4" s="11" t="s">
        <v>14</v>
      </c>
      <c r="B4" s="15" t="s">
        <v>15</v>
      </c>
      <c r="C4" t="s">
        <v>16</v>
      </c>
      <c r="D4" t="s">
        <v>8</v>
      </c>
      <c r="E4" t="s">
        <v>17</v>
      </c>
    </row>
    <row r="5" spans="1:7" ht="91.5">
      <c r="A5" s="11" t="s">
        <v>18</v>
      </c>
      <c r="B5" s="15" t="s">
        <v>19</v>
      </c>
      <c r="C5" t="s">
        <v>20</v>
      </c>
      <c r="D5" t="s">
        <v>21</v>
      </c>
      <c r="E5" t="s">
        <v>9</v>
      </c>
    </row>
    <row r="6" spans="1:7" ht="45.75">
      <c r="A6" s="12" t="s">
        <v>22</v>
      </c>
      <c r="B6" s="14" t="s">
        <v>23</v>
      </c>
      <c r="C6" s="5" t="s">
        <v>24</v>
      </c>
      <c r="D6" t="s">
        <v>8</v>
      </c>
      <c r="E6" t="s">
        <v>9</v>
      </c>
    </row>
    <row r="7" spans="1:7">
      <c r="A7" s="12" t="s">
        <v>25</v>
      </c>
      <c r="B7" s="14" t="s">
        <v>26</v>
      </c>
      <c r="C7" t="s">
        <v>27</v>
      </c>
      <c r="D7" t="s">
        <v>8</v>
      </c>
      <c r="E7" t="s">
        <v>9</v>
      </c>
    </row>
    <row r="8" spans="1:7">
      <c r="A8" s="12" t="s">
        <v>28</v>
      </c>
      <c r="B8" s="14" t="s">
        <v>29</v>
      </c>
      <c r="C8" t="s">
        <v>12</v>
      </c>
      <c r="D8" t="s">
        <v>13</v>
      </c>
      <c r="E8" t="s">
        <v>9</v>
      </c>
    </row>
    <row r="9" spans="1:7" ht="121.5">
      <c r="A9" s="12" t="s">
        <v>30</v>
      </c>
      <c r="B9" s="14" t="s">
        <v>31</v>
      </c>
      <c r="C9" s="5" t="s">
        <v>32</v>
      </c>
      <c r="D9" t="s">
        <v>21</v>
      </c>
      <c r="E9" t="s">
        <v>17</v>
      </c>
    </row>
    <row r="10" spans="1:7" ht="137.25">
      <c r="A10" s="12" t="s">
        <v>33</v>
      </c>
      <c r="B10" s="14" t="s">
        <v>34</v>
      </c>
      <c r="C10" t="s">
        <v>35</v>
      </c>
      <c r="D10" t="s">
        <v>8</v>
      </c>
      <c r="E10" t="s">
        <v>9</v>
      </c>
    </row>
    <row r="11" spans="1:7">
      <c r="A11" s="12" t="s">
        <v>36</v>
      </c>
      <c r="B11" s="14" t="s">
        <v>37</v>
      </c>
      <c r="C11" t="s">
        <v>12</v>
      </c>
      <c r="D11" t="s">
        <v>8</v>
      </c>
      <c r="E11" t="s">
        <v>9</v>
      </c>
    </row>
    <row r="12" spans="1:7" ht="76.5">
      <c r="A12" s="12" t="s">
        <v>38</v>
      </c>
      <c r="B12" s="14" t="s">
        <v>39</v>
      </c>
      <c r="C12" s="5" t="s">
        <v>40</v>
      </c>
      <c r="D12" t="s">
        <v>21</v>
      </c>
      <c r="E12" t="s">
        <v>9</v>
      </c>
    </row>
    <row r="13" spans="1:7" ht="106.5">
      <c r="A13" s="12" t="s">
        <v>41</v>
      </c>
      <c r="B13" s="14" t="s">
        <v>42</v>
      </c>
      <c r="C13" s="5" t="s">
        <v>43</v>
      </c>
      <c r="D13" t="s">
        <v>21</v>
      </c>
      <c r="E13" t="s">
        <v>9</v>
      </c>
    </row>
    <row r="14" spans="1:7" ht="60.75">
      <c r="A14" s="12" t="s">
        <v>44</v>
      </c>
      <c r="B14" s="14" t="s">
        <v>45</v>
      </c>
      <c r="C14" t="s">
        <v>46</v>
      </c>
      <c r="D14" t="s">
        <v>21</v>
      </c>
      <c r="E14" t="s">
        <v>9</v>
      </c>
    </row>
    <row r="15" spans="1:7" ht="76.5">
      <c r="A15" s="12" t="s">
        <v>47</v>
      </c>
      <c r="B15" s="14" t="s">
        <v>48</v>
      </c>
      <c r="C15" t="s">
        <v>49</v>
      </c>
      <c r="D15" t="s">
        <v>21</v>
      </c>
      <c r="E15" t="s">
        <v>9</v>
      </c>
    </row>
    <row r="16" spans="1:7" ht="106.5">
      <c r="A16" s="12" t="s">
        <v>50</v>
      </c>
      <c r="B16" s="14" t="s">
        <v>51</v>
      </c>
      <c r="C16" t="s">
        <v>52</v>
      </c>
      <c r="D16" t="s">
        <v>21</v>
      </c>
      <c r="E16" t="s">
        <v>9</v>
      </c>
    </row>
    <row r="17" spans="1:5" ht="167.25">
      <c r="A17" s="12" t="s">
        <v>53</v>
      </c>
      <c r="B17" s="14" t="s">
        <v>54</v>
      </c>
      <c r="C17" t="s">
        <v>55</v>
      </c>
      <c r="D17" t="s">
        <v>8</v>
      </c>
      <c r="E17" t="s">
        <v>17</v>
      </c>
    </row>
    <row r="18" spans="1:5" ht="366">
      <c r="A18" s="12" t="s">
        <v>56</v>
      </c>
      <c r="B18" s="14" t="s">
        <v>57</v>
      </c>
      <c r="C18" s="5" t="s">
        <v>58</v>
      </c>
      <c r="D18" t="s">
        <v>21</v>
      </c>
      <c r="E18" t="s">
        <v>9</v>
      </c>
    </row>
    <row r="19" spans="1:5" ht="45.75">
      <c r="A19" s="12" t="s">
        <v>59</v>
      </c>
      <c r="B19" s="14" t="s">
        <v>60</v>
      </c>
      <c r="C19" s="5" t="s">
        <v>61</v>
      </c>
      <c r="D19" t="s">
        <v>8</v>
      </c>
      <c r="E19" t="s">
        <v>9</v>
      </c>
    </row>
    <row r="20" spans="1:5" ht="91.5">
      <c r="A20" s="12" t="s">
        <v>62</v>
      </c>
      <c r="B20" s="14" t="s">
        <v>63</v>
      </c>
      <c r="C20" s="5" t="s">
        <v>64</v>
      </c>
      <c r="D20" t="s">
        <v>21</v>
      </c>
      <c r="E20" t="s">
        <v>9</v>
      </c>
    </row>
    <row r="21" spans="1:5">
      <c r="A21" s="12" t="s">
        <v>65</v>
      </c>
      <c r="B21" s="14" t="s">
        <v>66</v>
      </c>
      <c r="C21" t="s">
        <v>66</v>
      </c>
      <c r="D21" t="s">
        <v>8</v>
      </c>
      <c r="E21" t="s">
        <v>9</v>
      </c>
    </row>
    <row r="22" spans="1:5" ht="152.25">
      <c r="A22" s="12" t="s">
        <v>67</v>
      </c>
      <c r="B22" s="14" t="s">
        <v>68</v>
      </c>
      <c r="C22" s="5" t="s">
        <v>69</v>
      </c>
      <c r="D22" t="s">
        <v>21</v>
      </c>
      <c r="E22" t="s">
        <v>17</v>
      </c>
    </row>
    <row r="23" spans="1:5">
      <c r="A23" s="12" t="s">
        <v>70</v>
      </c>
      <c r="B23" s="14" t="s">
        <v>71</v>
      </c>
      <c r="C23" t="s">
        <v>71</v>
      </c>
      <c r="D23" t="s">
        <v>13</v>
      </c>
      <c r="E23" t="s">
        <v>72</v>
      </c>
    </row>
    <row r="24" spans="1:5">
      <c r="A24" s="12" t="s">
        <v>73</v>
      </c>
      <c r="B24" s="14" t="s">
        <v>74</v>
      </c>
      <c r="C24" s="5" t="s">
        <v>75</v>
      </c>
      <c r="D24" t="s">
        <v>8</v>
      </c>
      <c r="E24" t="s">
        <v>9</v>
      </c>
    </row>
    <row r="25" spans="1:5" ht="91.5">
      <c r="A25" s="12" t="s">
        <v>76</v>
      </c>
      <c r="B25" s="14" t="s">
        <v>77</v>
      </c>
      <c r="C25" t="s">
        <v>78</v>
      </c>
      <c r="D25" t="s">
        <v>8</v>
      </c>
      <c r="E25" t="s">
        <v>17</v>
      </c>
    </row>
    <row r="26" spans="1:5" ht="213">
      <c r="A26" s="12" t="s">
        <v>79</v>
      </c>
      <c r="B26" s="14" t="s">
        <v>80</v>
      </c>
      <c r="C26" s="5" t="s">
        <v>81</v>
      </c>
      <c r="D26" t="s">
        <v>8</v>
      </c>
      <c r="E26" t="s">
        <v>17</v>
      </c>
    </row>
    <row r="27" spans="1:5" ht="121.5">
      <c r="A27" s="12" t="s">
        <v>82</v>
      </c>
      <c r="B27" s="14" t="s">
        <v>83</v>
      </c>
      <c r="C27" t="s">
        <v>84</v>
      </c>
      <c r="D27" t="s">
        <v>21</v>
      </c>
      <c r="E27" t="s">
        <v>9</v>
      </c>
    </row>
    <row r="28" spans="1:5" ht="106.5">
      <c r="A28" s="12" t="s">
        <v>85</v>
      </c>
      <c r="B28" s="14" t="s">
        <v>86</v>
      </c>
      <c r="C28" t="s">
        <v>12</v>
      </c>
      <c r="D28" t="s">
        <v>21</v>
      </c>
      <c r="E28" t="s">
        <v>9</v>
      </c>
    </row>
    <row r="29" spans="1:5" ht="152.25">
      <c r="A29" s="12" t="s">
        <v>87</v>
      </c>
      <c r="B29" s="14" t="s">
        <v>88</v>
      </c>
      <c r="C29" t="s">
        <v>89</v>
      </c>
      <c r="D29" t="s">
        <v>21</v>
      </c>
      <c r="E29" t="s">
        <v>9</v>
      </c>
    </row>
    <row r="30" spans="1:5" ht="106.5">
      <c r="A30" s="12" t="s">
        <v>90</v>
      </c>
      <c r="B30" s="14" t="s">
        <v>91</v>
      </c>
      <c r="C30" s="5" t="s">
        <v>92</v>
      </c>
      <c r="D30" t="s">
        <v>8</v>
      </c>
      <c r="E30" t="s">
        <v>9</v>
      </c>
    </row>
    <row r="31" spans="1:5" ht="213">
      <c r="A31" s="12" t="s">
        <v>93</v>
      </c>
      <c r="B31" s="14" t="s">
        <v>94</v>
      </c>
      <c r="C31" t="s">
        <v>95</v>
      </c>
      <c r="D31" t="s">
        <v>21</v>
      </c>
      <c r="E31" t="s">
        <v>9</v>
      </c>
    </row>
    <row r="32" spans="1:5">
      <c r="A32" s="12" t="s">
        <v>96</v>
      </c>
      <c r="B32" s="14" t="s">
        <v>97</v>
      </c>
      <c r="C32" t="s">
        <v>98</v>
      </c>
      <c r="D32" t="s">
        <v>8</v>
      </c>
      <c r="E32" t="s">
        <v>9</v>
      </c>
    </row>
    <row r="33" spans="1:5" ht="30.75">
      <c r="A33" s="12" t="s">
        <v>99</v>
      </c>
      <c r="B33" s="14" t="s">
        <v>100</v>
      </c>
      <c r="C33" s="5" t="s">
        <v>101</v>
      </c>
      <c r="D33" t="s">
        <v>21</v>
      </c>
      <c r="E33" t="s">
        <v>9</v>
      </c>
    </row>
    <row r="34" spans="1:5" ht="321">
      <c r="A34" s="12" t="s">
        <v>102</v>
      </c>
      <c r="B34" s="14" t="s">
        <v>103</v>
      </c>
      <c r="C34" t="s">
        <v>78</v>
      </c>
      <c r="D34" t="s">
        <v>8</v>
      </c>
      <c r="E34" t="s">
        <v>9</v>
      </c>
    </row>
    <row r="35" spans="1:5" ht="121.5">
      <c r="A35" s="12" t="s">
        <v>104</v>
      </c>
      <c r="B35" s="14" t="s">
        <v>105</v>
      </c>
      <c r="C35" s="5" t="s">
        <v>106</v>
      </c>
      <c r="D35" t="s">
        <v>21</v>
      </c>
      <c r="E35" t="s">
        <v>9</v>
      </c>
    </row>
    <row r="36" spans="1:5" ht="244.5">
      <c r="A36" s="12" t="s">
        <v>107</v>
      </c>
      <c r="B36" s="14" t="s">
        <v>108</v>
      </c>
      <c r="C36" s="5" t="s">
        <v>109</v>
      </c>
      <c r="D36" t="s">
        <v>21</v>
      </c>
      <c r="E36" t="s">
        <v>17</v>
      </c>
    </row>
    <row r="37" spans="1:5" ht="45.75">
      <c r="A37" s="12" t="s">
        <v>110</v>
      </c>
      <c r="B37" s="14" t="s">
        <v>111</v>
      </c>
      <c r="C37" t="s">
        <v>12</v>
      </c>
      <c r="D37" t="s">
        <v>21</v>
      </c>
      <c r="E37" t="s">
        <v>17</v>
      </c>
    </row>
    <row r="38" spans="1:5" ht="30.75">
      <c r="A38" s="12" t="s">
        <v>112</v>
      </c>
      <c r="B38" s="14" t="s">
        <v>113</v>
      </c>
      <c r="C38" t="s">
        <v>114</v>
      </c>
      <c r="D38" t="s">
        <v>21</v>
      </c>
      <c r="E38" t="s">
        <v>9</v>
      </c>
    </row>
    <row r="39" spans="1:5" ht="137.25">
      <c r="A39" s="12" t="s">
        <v>115</v>
      </c>
      <c r="B39" s="14" t="s">
        <v>116</v>
      </c>
      <c r="C39" s="5" t="s">
        <v>117</v>
      </c>
      <c r="D39" t="s">
        <v>8</v>
      </c>
      <c r="E39" t="s">
        <v>9</v>
      </c>
    </row>
    <row r="40" spans="1:5" ht="351">
      <c r="A40" s="12" t="s">
        <v>118</v>
      </c>
      <c r="B40" s="14" t="s">
        <v>119</v>
      </c>
      <c r="C40" s="5" t="s">
        <v>120</v>
      </c>
      <c r="D40" t="s">
        <v>8</v>
      </c>
      <c r="E40" t="s">
        <v>9</v>
      </c>
    </row>
    <row r="41" spans="1:5" ht="30.75">
      <c r="A41" s="12" t="s">
        <v>121</v>
      </c>
      <c r="B41" s="14" t="s">
        <v>122</v>
      </c>
      <c r="C41" s="5" t="s">
        <v>123</v>
      </c>
      <c r="D41" t="s">
        <v>21</v>
      </c>
      <c r="E41" t="s">
        <v>9</v>
      </c>
    </row>
    <row r="42" spans="1:5" ht="45.75">
      <c r="A42" s="12" t="s">
        <v>124</v>
      </c>
      <c r="B42" s="14" t="s">
        <v>125</v>
      </c>
      <c r="C42" t="s">
        <v>126</v>
      </c>
      <c r="D42" t="s">
        <v>8</v>
      </c>
      <c r="E42" t="s">
        <v>9</v>
      </c>
    </row>
    <row r="43" spans="1:5" ht="60.75">
      <c r="A43" s="12" t="s">
        <v>127</v>
      </c>
      <c r="B43" s="14" t="s">
        <v>128</v>
      </c>
      <c r="C43" s="5" t="s">
        <v>129</v>
      </c>
      <c r="D43" t="s">
        <v>8</v>
      </c>
      <c r="E43" t="s">
        <v>9</v>
      </c>
    </row>
    <row r="44" spans="1:5" ht="409.6">
      <c r="A44" s="12" t="s">
        <v>130</v>
      </c>
      <c r="B44" s="14" t="s">
        <v>131</v>
      </c>
      <c r="C44" s="5" t="s">
        <v>132</v>
      </c>
      <c r="D44" t="s">
        <v>21</v>
      </c>
      <c r="E44" t="s">
        <v>9</v>
      </c>
    </row>
    <row r="45" spans="1:5" ht="167.25">
      <c r="A45" s="12" t="s">
        <v>133</v>
      </c>
      <c r="B45" s="14" t="s">
        <v>134</v>
      </c>
      <c r="C45" s="5" t="s">
        <v>135</v>
      </c>
      <c r="D45" t="s">
        <v>21</v>
      </c>
      <c r="E45" t="s">
        <v>17</v>
      </c>
    </row>
    <row r="46" spans="1:5" ht="45.75">
      <c r="A46" s="12" t="s">
        <v>136</v>
      </c>
      <c r="B46" s="14" t="s">
        <v>137</v>
      </c>
      <c r="C46" t="s">
        <v>138</v>
      </c>
      <c r="D46" t="s">
        <v>21</v>
      </c>
      <c r="E46" t="s">
        <v>9</v>
      </c>
    </row>
    <row r="47" spans="1:5">
      <c r="A47" s="12" t="s">
        <v>139</v>
      </c>
      <c r="B47" t="s">
        <v>71</v>
      </c>
      <c r="C47" t="s">
        <v>71</v>
      </c>
      <c r="D47" t="s">
        <v>13</v>
      </c>
      <c r="E47" t="s">
        <v>72</v>
      </c>
    </row>
    <row r="49" spans="4:5">
      <c r="D49">
        <f>COUNTIF(D2:D47, "=escape")</f>
        <v>19</v>
      </c>
      <c r="E49">
        <f>COUNTIF(E2:E47, "=Y")</f>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0DDE-085D-40A1-8D60-456341F1C799}">
  <dimension ref="A1:D88"/>
  <sheetViews>
    <sheetView workbookViewId="0">
      <selection activeCell="D54" sqref="D54"/>
    </sheetView>
  </sheetViews>
  <sheetFormatPr defaultRowHeight="15"/>
  <cols>
    <col min="1" max="1" width="28" customWidth="1"/>
    <col min="2" max="2" width="15.140625" style="5" customWidth="1"/>
    <col min="3" max="3" width="42.5703125" customWidth="1"/>
    <col min="4" max="4" width="17.140625" customWidth="1"/>
  </cols>
  <sheetData>
    <row r="1" spans="1:4" ht="30.75">
      <c r="A1" s="9" t="s">
        <v>0</v>
      </c>
      <c r="B1" s="17" t="s">
        <v>140</v>
      </c>
      <c r="C1" s="16" t="s">
        <v>141</v>
      </c>
      <c r="D1" s="16" t="s">
        <v>142</v>
      </c>
    </row>
    <row r="2" spans="1:4" ht="45.75">
      <c r="A2" s="10" t="s">
        <v>5</v>
      </c>
      <c r="B2" s="15" t="s">
        <v>143</v>
      </c>
      <c r="C2" t="s">
        <v>144</v>
      </c>
      <c r="D2" t="s">
        <v>71</v>
      </c>
    </row>
    <row r="3" spans="1:4">
      <c r="A3" s="10" t="s">
        <v>10</v>
      </c>
      <c r="B3" s="15" t="s">
        <v>145</v>
      </c>
      <c r="C3" t="s">
        <v>72</v>
      </c>
      <c r="D3" t="s">
        <v>71</v>
      </c>
    </row>
    <row r="4" spans="1:4" ht="30.75">
      <c r="A4" s="11" t="s">
        <v>14</v>
      </c>
      <c r="B4" s="15" t="s">
        <v>146</v>
      </c>
      <c r="C4" t="s">
        <v>147</v>
      </c>
      <c r="D4" t="s">
        <v>71</v>
      </c>
    </row>
    <row r="5" spans="1:4" ht="45.75">
      <c r="A5" s="11" t="s">
        <v>18</v>
      </c>
      <c r="B5" s="15" t="s">
        <v>148</v>
      </c>
      <c r="C5" t="s">
        <v>149</v>
      </c>
      <c r="D5" t="s">
        <v>71</v>
      </c>
    </row>
    <row r="6" spans="1:4">
      <c r="A6" s="12" t="s">
        <v>22</v>
      </c>
      <c r="B6" s="14" t="s">
        <v>150</v>
      </c>
      <c r="C6" t="s">
        <v>151</v>
      </c>
      <c r="D6" t="s">
        <v>151</v>
      </c>
    </row>
    <row r="7" spans="1:4" ht="30.75">
      <c r="A7" s="12" t="s">
        <v>25</v>
      </c>
      <c r="B7" s="14" t="s">
        <v>152</v>
      </c>
      <c r="C7" t="s">
        <v>153</v>
      </c>
      <c r="D7" t="s">
        <v>154</v>
      </c>
    </row>
    <row r="8" spans="1:4">
      <c r="A8" s="12" t="s">
        <v>28</v>
      </c>
      <c r="B8" s="14" t="s">
        <v>155</v>
      </c>
      <c r="C8" t="s">
        <v>156</v>
      </c>
      <c r="D8" t="s">
        <v>71</v>
      </c>
    </row>
    <row r="9" spans="1:4" ht="45.75">
      <c r="A9" s="12" t="s">
        <v>30</v>
      </c>
      <c r="B9" s="14" t="s">
        <v>157</v>
      </c>
      <c r="C9" t="s">
        <v>158</v>
      </c>
      <c r="D9" t="s">
        <v>158</v>
      </c>
    </row>
    <row r="10" spans="1:4" ht="198">
      <c r="A10" s="12" t="s">
        <v>33</v>
      </c>
      <c r="B10" s="14" t="s">
        <v>159</v>
      </c>
      <c r="C10" t="s">
        <v>160</v>
      </c>
      <c r="D10" t="s">
        <v>71</v>
      </c>
    </row>
    <row r="11" spans="1:4" ht="30.75">
      <c r="A11" s="12" t="s">
        <v>36</v>
      </c>
      <c r="B11" s="14" t="s">
        <v>161</v>
      </c>
      <c r="C11" t="s">
        <v>162</v>
      </c>
      <c r="D11" t="s">
        <v>163</v>
      </c>
    </row>
    <row r="12" spans="1:4" ht="30.75">
      <c r="A12" s="12" t="s">
        <v>38</v>
      </c>
      <c r="B12" s="14" t="s">
        <v>164</v>
      </c>
      <c r="C12" t="s">
        <v>153</v>
      </c>
      <c r="D12" t="s">
        <v>71</v>
      </c>
    </row>
    <row r="13" spans="1:4" ht="60.75">
      <c r="A13" s="12" t="s">
        <v>41</v>
      </c>
      <c r="B13" s="14" t="s">
        <v>165</v>
      </c>
      <c r="C13" t="s">
        <v>153</v>
      </c>
      <c r="D13" t="s">
        <v>166</v>
      </c>
    </row>
    <row r="14" spans="1:4" ht="30.75">
      <c r="A14" s="12" t="s">
        <v>44</v>
      </c>
      <c r="B14" s="14" t="s">
        <v>167</v>
      </c>
      <c r="C14" t="s">
        <v>168</v>
      </c>
      <c r="D14" t="s">
        <v>169</v>
      </c>
    </row>
    <row r="15" spans="1:4">
      <c r="A15" s="12" t="s">
        <v>47</v>
      </c>
      <c r="B15" s="14" t="s">
        <v>170</v>
      </c>
      <c r="C15" t="s">
        <v>153</v>
      </c>
      <c r="D15" t="s">
        <v>71</v>
      </c>
    </row>
    <row r="16" spans="1:4" ht="30.75">
      <c r="A16" s="12" t="s">
        <v>50</v>
      </c>
      <c r="B16" s="14" t="s">
        <v>171</v>
      </c>
      <c r="C16" t="s">
        <v>172</v>
      </c>
      <c r="D16" t="s">
        <v>169</v>
      </c>
    </row>
    <row r="17" spans="1:4" ht="76.5">
      <c r="A17" s="12" t="s">
        <v>53</v>
      </c>
      <c r="B17" s="14" t="s">
        <v>173</v>
      </c>
      <c r="C17" t="s">
        <v>153</v>
      </c>
      <c r="D17" t="s">
        <v>174</v>
      </c>
    </row>
    <row r="18" spans="1:4">
      <c r="A18" s="12" t="s">
        <v>56</v>
      </c>
      <c r="B18" s="14" t="s">
        <v>175</v>
      </c>
      <c r="C18" t="s">
        <v>153</v>
      </c>
      <c r="D18" t="s">
        <v>71</v>
      </c>
    </row>
    <row r="19" spans="1:4" ht="30.75">
      <c r="A19" s="12" t="s">
        <v>59</v>
      </c>
      <c r="B19" s="14" t="s">
        <v>176</v>
      </c>
      <c r="C19" t="s">
        <v>153</v>
      </c>
      <c r="D19" t="s">
        <v>177</v>
      </c>
    </row>
    <row r="20" spans="1:4" ht="76.5">
      <c r="A20" s="12" t="s">
        <v>62</v>
      </c>
      <c r="B20" s="14" t="s">
        <v>178</v>
      </c>
      <c r="C20" t="s">
        <v>160</v>
      </c>
      <c r="D20" t="s">
        <v>71</v>
      </c>
    </row>
    <row r="21" spans="1:4" ht="30.75">
      <c r="A21" s="12" t="s">
        <v>65</v>
      </c>
      <c r="B21" s="14" t="s">
        <v>179</v>
      </c>
      <c r="C21" t="s">
        <v>153</v>
      </c>
      <c r="D21" t="s">
        <v>71</v>
      </c>
    </row>
    <row r="22" spans="1:4" ht="183">
      <c r="A22" s="12" t="s">
        <v>67</v>
      </c>
      <c r="B22" s="14" t="s">
        <v>180</v>
      </c>
      <c r="C22" t="s">
        <v>153</v>
      </c>
      <c r="D22" t="s">
        <v>151</v>
      </c>
    </row>
    <row r="23" spans="1:4" ht="30.75">
      <c r="A23" s="12" t="s">
        <v>70</v>
      </c>
      <c r="B23" s="14" t="s">
        <v>181</v>
      </c>
      <c r="C23" t="s">
        <v>153</v>
      </c>
      <c r="D23" t="s">
        <v>182</v>
      </c>
    </row>
    <row r="24" spans="1:4">
      <c r="A24" s="12" t="s">
        <v>73</v>
      </c>
      <c r="B24" s="14" t="s">
        <v>183</v>
      </c>
      <c r="C24" t="s">
        <v>172</v>
      </c>
      <c r="D24" t="s">
        <v>169</v>
      </c>
    </row>
    <row r="25" spans="1:4" ht="45.75">
      <c r="A25" s="12" t="s">
        <v>76</v>
      </c>
      <c r="B25" s="14" t="s">
        <v>184</v>
      </c>
      <c r="C25" t="s">
        <v>153</v>
      </c>
      <c r="D25" t="s">
        <v>177</v>
      </c>
    </row>
    <row r="26" spans="1:4" ht="45.75">
      <c r="A26" s="12" t="s">
        <v>79</v>
      </c>
      <c r="B26" s="14" t="s">
        <v>185</v>
      </c>
      <c r="C26" t="s">
        <v>153</v>
      </c>
      <c r="D26" t="s">
        <v>186</v>
      </c>
    </row>
    <row r="27" spans="1:4" ht="30.75">
      <c r="A27" s="12" t="s">
        <v>82</v>
      </c>
      <c r="B27" s="14" t="s">
        <v>187</v>
      </c>
      <c r="C27" t="s">
        <v>153</v>
      </c>
      <c r="D27" t="s">
        <v>71</v>
      </c>
    </row>
    <row r="28" spans="1:4">
      <c r="A28" s="12" t="s">
        <v>85</v>
      </c>
      <c r="B28" s="14" t="s">
        <v>188</v>
      </c>
      <c r="C28" t="s">
        <v>151</v>
      </c>
      <c r="D28" t="s">
        <v>174</v>
      </c>
    </row>
    <row r="29" spans="1:4" ht="60.75">
      <c r="A29" s="12" t="s">
        <v>87</v>
      </c>
      <c r="B29" s="14" t="s">
        <v>189</v>
      </c>
      <c r="C29" t="s">
        <v>190</v>
      </c>
      <c r="D29" t="s">
        <v>177</v>
      </c>
    </row>
    <row r="30" spans="1:4" ht="30.75">
      <c r="A30" s="12" t="s">
        <v>90</v>
      </c>
      <c r="B30" s="14" t="s">
        <v>191</v>
      </c>
      <c r="C30" t="s">
        <v>192</v>
      </c>
      <c r="D30" t="s">
        <v>71</v>
      </c>
    </row>
    <row r="31" spans="1:4" ht="76.5">
      <c r="A31" s="12" t="s">
        <v>93</v>
      </c>
      <c r="B31" s="14" t="s">
        <v>193</v>
      </c>
      <c r="C31" t="s">
        <v>192</v>
      </c>
      <c r="D31" t="s">
        <v>71</v>
      </c>
    </row>
    <row r="32" spans="1:4">
      <c r="A32" s="12" t="s">
        <v>96</v>
      </c>
      <c r="B32" s="14" t="s">
        <v>71</v>
      </c>
      <c r="C32" t="s">
        <v>71</v>
      </c>
      <c r="D32" t="s">
        <v>71</v>
      </c>
    </row>
    <row r="33" spans="1:4" ht="30.75">
      <c r="A33" s="12" t="s">
        <v>99</v>
      </c>
      <c r="B33" s="14" t="s">
        <v>194</v>
      </c>
      <c r="C33" t="s">
        <v>151</v>
      </c>
      <c r="D33" t="s">
        <v>151</v>
      </c>
    </row>
    <row r="34" spans="1:4">
      <c r="A34" s="12" t="s">
        <v>102</v>
      </c>
      <c r="B34" s="14" t="s">
        <v>195</v>
      </c>
      <c r="C34" t="s">
        <v>151</v>
      </c>
      <c r="D34" t="s">
        <v>196</v>
      </c>
    </row>
    <row r="35" spans="1:4" ht="45.75">
      <c r="A35" s="12" t="s">
        <v>104</v>
      </c>
      <c r="B35" s="14" t="s">
        <v>197</v>
      </c>
      <c r="C35" t="s">
        <v>198</v>
      </c>
      <c r="D35" t="s">
        <v>147</v>
      </c>
    </row>
    <row r="36" spans="1:4" ht="76.5">
      <c r="A36" s="12" t="s">
        <v>107</v>
      </c>
      <c r="B36" s="14" t="s">
        <v>199</v>
      </c>
      <c r="C36" t="s">
        <v>192</v>
      </c>
      <c r="D36" t="s">
        <v>177</v>
      </c>
    </row>
    <row r="37" spans="1:4" ht="30.75">
      <c r="A37" s="12" t="s">
        <v>110</v>
      </c>
      <c r="B37" s="14" t="s">
        <v>200</v>
      </c>
      <c r="C37" t="s">
        <v>172</v>
      </c>
      <c r="D37" t="s">
        <v>169</v>
      </c>
    </row>
    <row r="38" spans="1:4">
      <c r="A38" s="12" t="s">
        <v>112</v>
      </c>
      <c r="B38" s="14" t="s">
        <v>201</v>
      </c>
      <c r="C38" t="s">
        <v>153</v>
      </c>
      <c r="D38" t="s">
        <v>151</v>
      </c>
    </row>
    <row r="39" spans="1:4" ht="106.5">
      <c r="A39" s="12" t="s">
        <v>115</v>
      </c>
      <c r="B39" s="14" t="s">
        <v>202</v>
      </c>
      <c r="C39" t="s">
        <v>203</v>
      </c>
      <c r="D39" t="s">
        <v>71</v>
      </c>
    </row>
    <row r="40" spans="1:4" ht="60.75">
      <c r="A40" s="12" t="s">
        <v>118</v>
      </c>
      <c r="B40" s="14" t="s">
        <v>204</v>
      </c>
      <c r="C40" t="s">
        <v>205</v>
      </c>
      <c r="D40" t="s">
        <v>71</v>
      </c>
    </row>
    <row r="41" spans="1:4" ht="30.75">
      <c r="A41" s="12" t="s">
        <v>121</v>
      </c>
      <c r="B41" s="14" t="s">
        <v>206</v>
      </c>
      <c r="C41" t="s">
        <v>147</v>
      </c>
      <c r="D41" t="s">
        <v>71</v>
      </c>
    </row>
    <row r="42" spans="1:4" ht="45.75">
      <c r="A42" s="12" t="s">
        <v>124</v>
      </c>
      <c r="B42" s="14" t="s">
        <v>207</v>
      </c>
      <c r="C42" t="s">
        <v>208</v>
      </c>
      <c r="D42" t="s">
        <v>151</v>
      </c>
    </row>
    <row r="43" spans="1:4" ht="45.75">
      <c r="A43" s="12" t="s">
        <v>127</v>
      </c>
      <c r="B43" s="14" t="s">
        <v>209</v>
      </c>
      <c r="C43" t="s">
        <v>210</v>
      </c>
      <c r="D43" t="s">
        <v>211</v>
      </c>
    </row>
    <row r="44" spans="1:4" ht="30.75">
      <c r="A44" s="12" t="s">
        <v>130</v>
      </c>
      <c r="B44" s="14" t="s">
        <v>212</v>
      </c>
      <c r="C44" t="s">
        <v>213</v>
      </c>
      <c r="D44" t="s">
        <v>71</v>
      </c>
    </row>
    <row r="45" spans="1:4" ht="60.75">
      <c r="A45" s="12" t="s">
        <v>133</v>
      </c>
      <c r="B45" s="14" t="s">
        <v>214</v>
      </c>
      <c r="C45" t="s">
        <v>153</v>
      </c>
      <c r="D45" t="s">
        <v>71</v>
      </c>
    </row>
    <row r="46" spans="1:4" ht="30.75">
      <c r="A46" s="12" t="s">
        <v>136</v>
      </c>
      <c r="B46" s="14" t="s">
        <v>215</v>
      </c>
      <c r="C46" t="s">
        <v>151</v>
      </c>
      <c r="D46" t="s">
        <v>151</v>
      </c>
    </row>
    <row r="47" spans="1:4" ht="45.75">
      <c r="A47" s="12" t="s">
        <v>139</v>
      </c>
      <c r="B47" s="14" t="s">
        <v>216</v>
      </c>
      <c r="C47" t="s">
        <v>147</v>
      </c>
      <c r="D47" t="s">
        <v>71</v>
      </c>
    </row>
    <row r="49" spans="1:3">
      <c r="A49" s="13" t="s">
        <v>142</v>
      </c>
      <c r="B49" t="s">
        <v>217</v>
      </c>
    </row>
    <row r="50" spans="1:3">
      <c r="A50" t="s">
        <v>71</v>
      </c>
      <c r="B50">
        <v>21</v>
      </c>
      <c r="C50">
        <v>21</v>
      </c>
    </row>
    <row r="51" spans="1:3">
      <c r="A51" t="s">
        <v>151</v>
      </c>
      <c r="B51">
        <v>6</v>
      </c>
      <c r="C51">
        <v>9</v>
      </c>
    </row>
    <row r="52" spans="1:3">
      <c r="A52" t="s">
        <v>169</v>
      </c>
      <c r="B52">
        <v>4</v>
      </c>
      <c r="C52">
        <v>5</v>
      </c>
    </row>
    <row r="53" spans="1:3">
      <c r="A53" t="s">
        <v>177</v>
      </c>
      <c r="B53">
        <v>4</v>
      </c>
      <c r="C53">
        <v>5</v>
      </c>
    </row>
    <row r="54" spans="1:3">
      <c r="A54" t="s">
        <v>174</v>
      </c>
      <c r="B54">
        <v>2</v>
      </c>
      <c r="C54">
        <v>0</v>
      </c>
    </row>
    <row r="55" spans="1:3">
      <c r="A55" t="s">
        <v>158</v>
      </c>
      <c r="B55">
        <v>1</v>
      </c>
      <c r="C55">
        <v>1</v>
      </c>
    </row>
    <row r="56" spans="1:3">
      <c r="A56" t="s">
        <v>182</v>
      </c>
      <c r="B56">
        <v>1</v>
      </c>
      <c r="C56">
        <v>0</v>
      </c>
    </row>
    <row r="57" spans="1:3">
      <c r="A57" t="s">
        <v>166</v>
      </c>
      <c r="B57">
        <v>1</v>
      </c>
      <c r="C57">
        <v>4</v>
      </c>
    </row>
    <row r="58" spans="1:3">
      <c r="A58" t="s">
        <v>211</v>
      </c>
      <c r="B58">
        <v>1</v>
      </c>
      <c r="C58">
        <v>0</v>
      </c>
    </row>
    <row r="59" spans="1:3">
      <c r="A59" t="s">
        <v>186</v>
      </c>
      <c r="B59">
        <v>1</v>
      </c>
      <c r="C59">
        <v>1</v>
      </c>
    </row>
    <row r="60" spans="1:3">
      <c r="A60" t="s">
        <v>163</v>
      </c>
      <c r="B60">
        <v>1</v>
      </c>
      <c r="C60">
        <v>1</v>
      </c>
    </row>
    <row r="61" spans="1:3">
      <c r="A61" t="s">
        <v>196</v>
      </c>
      <c r="B61">
        <v>1</v>
      </c>
      <c r="C61">
        <v>1</v>
      </c>
    </row>
    <row r="62" spans="1:3">
      <c r="A62" t="s">
        <v>154</v>
      </c>
      <c r="B62">
        <v>1</v>
      </c>
      <c r="C62">
        <v>1</v>
      </c>
    </row>
    <row r="63" spans="1:3">
      <c r="A63" t="s">
        <v>147</v>
      </c>
      <c r="B63">
        <v>1</v>
      </c>
      <c r="C63">
        <v>1</v>
      </c>
    </row>
    <row r="64" spans="1:3">
      <c r="A64" t="s">
        <v>218</v>
      </c>
      <c r="B64">
        <v>46</v>
      </c>
    </row>
    <row r="65" spans="1:3">
      <c r="B65"/>
    </row>
    <row r="66" spans="1:3">
      <c r="A66" s="13" t="s">
        <v>141</v>
      </c>
      <c r="B66" t="s">
        <v>219</v>
      </c>
    </row>
    <row r="67" spans="1:3">
      <c r="A67" t="s">
        <v>153</v>
      </c>
      <c r="B67">
        <v>15</v>
      </c>
      <c r="C67">
        <v>19</v>
      </c>
    </row>
    <row r="68" spans="1:3">
      <c r="A68" t="s">
        <v>151</v>
      </c>
      <c r="B68">
        <v>5</v>
      </c>
      <c r="C68">
        <v>5</v>
      </c>
    </row>
    <row r="69" spans="1:3">
      <c r="A69" t="s">
        <v>192</v>
      </c>
      <c r="B69">
        <v>3</v>
      </c>
      <c r="C69">
        <v>3</v>
      </c>
    </row>
    <row r="70" spans="1:3">
      <c r="A70" t="s">
        <v>147</v>
      </c>
      <c r="B70">
        <v>3</v>
      </c>
      <c r="C70">
        <v>5</v>
      </c>
    </row>
    <row r="71" spans="1:3">
      <c r="A71" t="s">
        <v>172</v>
      </c>
      <c r="B71">
        <v>3</v>
      </c>
      <c r="C71">
        <v>5</v>
      </c>
    </row>
    <row r="72" spans="1:3">
      <c r="A72" t="s">
        <v>160</v>
      </c>
      <c r="B72">
        <v>2</v>
      </c>
      <c r="C72">
        <v>4</v>
      </c>
    </row>
    <row r="73" spans="1:3">
      <c r="A73" t="s">
        <v>190</v>
      </c>
      <c r="B73">
        <v>1</v>
      </c>
      <c r="C73">
        <v>0</v>
      </c>
    </row>
    <row r="74" spans="1:3">
      <c r="A74" t="s">
        <v>71</v>
      </c>
      <c r="B74">
        <v>1</v>
      </c>
      <c r="C74">
        <v>1</v>
      </c>
    </row>
    <row r="75" spans="1:3">
      <c r="A75" t="s">
        <v>210</v>
      </c>
      <c r="B75">
        <v>1</v>
      </c>
      <c r="C75" t="s">
        <v>220</v>
      </c>
    </row>
    <row r="76" spans="1:3">
      <c r="A76" t="s">
        <v>158</v>
      </c>
      <c r="B76">
        <v>1</v>
      </c>
      <c r="C76">
        <v>1</v>
      </c>
    </row>
    <row r="77" spans="1:3">
      <c r="A77" t="s">
        <v>162</v>
      </c>
      <c r="B77">
        <v>1</v>
      </c>
      <c r="C77">
        <v>0</v>
      </c>
    </row>
    <row r="78" spans="1:3">
      <c r="A78" t="s">
        <v>198</v>
      </c>
      <c r="B78">
        <v>1</v>
      </c>
      <c r="C78">
        <v>1</v>
      </c>
    </row>
    <row r="79" spans="1:3">
      <c r="A79" t="s">
        <v>213</v>
      </c>
      <c r="B79">
        <v>1</v>
      </c>
      <c r="C79">
        <v>1</v>
      </c>
    </row>
    <row r="80" spans="1:3">
      <c r="A80" t="s">
        <v>149</v>
      </c>
      <c r="B80">
        <v>1</v>
      </c>
      <c r="C80">
        <v>1</v>
      </c>
    </row>
    <row r="81" spans="1:3">
      <c r="A81" t="s">
        <v>72</v>
      </c>
      <c r="B81">
        <v>1</v>
      </c>
      <c r="C81">
        <v>1</v>
      </c>
    </row>
    <row r="82" spans="1:3">
      <c r="A82" t="s">
        <v>168</v>
      </c>
      <c r="B82">
        <v>1</v>
      </c>
      <c r="C82">
        <v>0</v>
      </c>
    </row>
    <row r="83" spans="1:3">
      <c r="A83" t="s">
        <v>205</v>
      </c>
      <c r="B83">
        <v>1</v>
      </c>
      <c r="C83">
        <v>1</v>
      </c>
    </row>
    <row r="84" spans="1:3">
      <c r="A84" t="s">
        <v>144</v>
      </c>
      <c r="B84">
        <v>1</v>
      </c>
      <c r="C84">
        <v>1</v>
      </c>
    </row>
    <row r="85" spans="1:3">
      <c r="A85" t="s">
        <v>156</v>
      </c>
      <c r="B85">
        <v>1</v>
      </c>
      <c r="C85" t="s">
        <v>221</v>
      </c>
    </row>
    <row r="86" spans="1:3">
      <c r="A86" t="s">
        <v>203</v>
      </c>
      <c r="B86">
        <v>1</v>
      </c>
      <c r="C86">
        <v>1</v>
      </c>
    </row>
    <row r="87" spans="1:3">
      <c r="A87" t="s">
        <v>208</v>
      </c>
      <c r="B87">
        <v>1</v>
      </c>
      <c r="C87">
        <v>0</v>
      </c>
    </row>
    <row r="88" spans="1:3">
      <c r="A88" t="s">
        <v>218</v>
      </c>
      <c r="B88">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FA2C-9A0A-41AC-AD16-2052619A6679}">
  <dimension ref="A1:D100"/>
  <sheetViews>
    <sheetView workbookViewId="0">
      <selection activeCell="E1" sqref="E1:F1048576"/>
    </sheetView>
  </sheetViews>
  <sheetFormatPr defaultRowHeight="15"/>
  <cols>
    <col min="1" max="1" width="13.28515625" customWidth="1"/>
    <col min="2" max="2" width="48" style="19" customWidth="1"/>
    <col min="3" max="3" width="18.140625" customWidth="1"/>
    <col min="4" max="4" width="10.140625" bestFit="1" customWidth="1"/>
  </cols>
  <sheetData>
    <row r="1" spans="1:4">
      <c r="A1" s="9" t="s">
        <v>0</v>
      </c>
      <c r="B1" s="18" t="s">
        <v>1</v>
      </c>
      <c r="C1" s="9" t="s">
        <v>141</v>
      </c>
      <c r="D1" s="9" t="s">
        <v>222</v>
      </c>
    </row>
    <row r="2" spans="1:4">
      <c r="A2" s="10" t="s">
        <v>5</v>
      </c>
      <c r="B2" s="11" t="s">
        <v>223</v>
      </c>
      <c r="C2" t="s">
        <v>224</v>
      </c>
      <c r="D2" t="s">
        <v>225</v>
      </c>
    </row>
    <row r="3" spans="1:4">
      <c r="A3" s="10" t="s">
        <v>10</v>
      </c>
      <c r="B3" s="11" t="s">
        <v>226</v>
      </c>
      <c r="C3" t="s">
        <v>227</v>
      </c>
      <c r="D3" t="s">
        <v>228</v>
      </c>
    </row>
    <row r="4" spans="1:4">
      <c r="A4" s="11" t="s">
        <v>14</v>
      </c>
      <c r="B4" s="11" t="s">
        <v>229</v>
      </c>
      <c r="C4" t="s">
        <v>230</v>
      </c>
      <c r="D4" t="s">
        <v>231</v>
      </c>
    </row>
    <row r="5" spans="1:4" ht="45.75">
      <c r="A5" s="11" t="s">
        <v>18</v>
      </c>
      <c r="B5" s="11" t="s">
        <v>232</v>
      </c>
      <c r="C5" s="5" t="s">
        <v>233</v>
      </c>
      <c r="D5" t="s">
        <v>228</v>
      </c>
    </row>
    <row r="6" spans="1:4">
      <c r="A6" s="12" t="s">
        <v>22</v>
      </c>
      <c r="B6" s="12" t="s">
        <v>234</v>
      </c>
      <c r="C6" t="s">
        <v>235</v>
      </c>
      <c r="D6" t="s">
        <v>228</v>
      </c>
    </row>
    <row r="7" spans="1:4">
      <c r="A7" s="12" t="s">
        <v>25</v>
      </c>
      <c r="B7" s="12" t="s">
        <v>236</v>
      </c>
      <c r="C7" t="s">
        <v>237</v>
      </c>
      <c r="D7" t="s">
        <v>225</v>
      </c>
    </row>
    <row r="8" spans="1:4" ht="30.75">
      <c r="A8" s="12" t="s">
        <v>28</v>
      </c>
      <c r="B8" s="12" t="s">
        <v>238</v>
      </c>
      <c r="C8" s="5" t="s">
        <v>239</v>
      </c>
      <c r="D8" t="s">
        <v>240</v>
      </c>
    </row>
    <row r="9" spans="1:4" ht="30.75">
      <c r="A9" s="12" t="s">
        <v>30</v>
      </c>
      <c r="B9" s="12" t="s">
        <v>241</v>
      </c>
      <c r="C9" s="5" t="s">
        <v>242</v>
      </c>
      <c r="D9" t="s">
        <v>225</v>
      </c>
    </row>
    <row r="10" spans="1:4" ht="30.75">
      <c r="A10" s="12" t="s">
        <v>33</v>
      </c>
      <c r="B10" s="12" t="s">
        <v>243</v>
      </c>
      <c r="C10" s="5" t="s">
        <v>244</v>
      </c>
      <c r="D10" t="s">
        <v>225</v>
      </c>
    </row>
    <row r="11" spans="1:4">
      <c r="A11" s="12" t="s">
        <v>36</v>
      </c>
      <c r="B11" s="12" t="s">
        <v>245</v>
      </c>
      <c r="C11" t="s">
        <v>246</v>
      </c>
      <c r="D11" t="s">
        <v>240</v>
      </c>
    </row>
    <row r="12" spans="1:4">
      <c r="A12" s="12" t="s">
        <v>38</v>
      </c>
      <c r="B12" s="12" t="s">
        <v>247</v>
      </c>
      <c r="C12" t="s">
        <v>248</v>
      </c>
      <c r="D12" t="s">
        <v>228</v>
      </c>
    </row>
    <row r="13" spans="1:4">
      <c r="A13" s="12" t="s">
        <v>41</v>
      </c>
      <c r="B13" s="12" t="s">
        <v>249</v>
      </c>
      <c r="C13" t="s">
        <v>250</v>
      </c>
      <c r="D13" t="s">
        <v>240</v>
      </c>
    </row>
    <row r="14" spans="1:4" ht="30.75">
      <c r="A14" s="12" t="s">
        <v>44</v>
      </c>
      <c r="B14" s="12" t="s">
        <v>251</v>
      </c>
      <c r="C14" s="5" t="s">
        <v>252</v>
      </c>
      <c r="D14" t="s">
        <v>225</v>
      </c>
    </row>
    <row r="15" spans="1:4">
      <c r="A15" s="12" t="s">
        <v>47</v>
      </c>
      <c r="B15" s="12" t="s">
        <v>253</v>
      </c>
      <c r="C15" t="s">
        <v>254</v>
      </c>
      <c r="D15" t="s">
        <v>225</v>
      </c>
    </row>
    <row r="16" spans="1:4">
      <c r="A16" s="12" t="s">
        <v>50</v>
      </c>
      <c r="B16" s="12" t="s">
        <v>255</v>
      </c>
      <c r="C16" t="s">
        <v>256</v>
      </c>
      <c r="D16" t="s">
        <v>240</v>
      </c>
    </row>
    <row r="17" spans="1:4" ht="30.75">
      <c r="A17" s="12" t="s">
        <v>53</v>
      </c>
      <c r="B17" s="12" t="s">
        <v>257</v>
      </c>
      <c r="C17" s="5" t="s">
        <v>258</v>
      </c>
      <c r="D17" t="s">
        <v>225</v>
      </c>
    </row>
    <row r="18" spans="1:4" ht="305.25">
      <c r="A18" s="12" t="s">
        <v>56</v>
      </c>
      <c r="B18" s="14" t="s">
        <v>259</v>
      </c>
      <c r="C18" s="5" t="s">
        <v>260</v>
      </c>
      <c r="D18" t="s">
        <v>225</v>
      </c>
    </row>
    <row r="19" spans="1:4">
      <c r="A19" s="12" t="s">
        <v>59</v>
      </c>
      <c r="B19" s="12" t="s">
        <v>261</v>
      </c>
      <c r="C19" t="s">
        <v>262</v>
      </c>
      <c r="D19" t="s">
        <v>228</v>
      </c>
    </row>
    <row r="20" spans="1:4" ht="30.75">
      <c r="A20" s="12" t="s">
        <v>62</v>
      </c>
      <c r="B20" s="12" t="s">
        <v>263</v>
      </c>
      <c r="C20" s="5" t="s">
        <v>264</v>
      </c>
      <c r="D20" t="s">
        <v>240</v>
      </c>
    </row>
    <row r="21" spans="1:4" ht="45.75">
      <c r="A21" s="12" t="s">
        <v>65</v>
      </c>
      <c r="B21" s="12" t="s">
        <v>265</v>
      </c>
      <c r="C21" s="5" t="s">
        <v>266</v>
      </c>
      <c r="D21" t="s">
        <v>240</v>
      </c>
    </row>
    <row r="22" spans="1:4">
      <c r="A22" s="12" t="s">
        <v>67</v>
      </c>
      <c r="B22" s="12" t="s">
        <v>267</v>
      </c>
      <c r="C22" t="s">
        <v>268</v>
      </c>
      <c r="D22" t="s">
        <v>240</v>
      </c>
    </row>
    <row r="23" spans="1:4">
      <c r="A23" s="12" t="s">
        <v>70</v>
      </c>
      <c r="B23" s="12" t="s">
        <v>71</v>
      </c>
      <c r="C23" t="s">
        <v>71</v>
      </c>
      <c r="D23" t="s">
        <v>71</v>
      </c>
    </row>
    <row r="24" spans="1:4">
      <c r="A24" s="12" t="s">
        <v>73</v>
      </c>
      <c r="B24" s="12" t="s">
        <v>269</v>
      </c>
      <c r="C24" t="s">
        <v>231</v>
      </c>
      <c r="D24" t="s">
        <v>225</v>
      </c>
    </row>
    <row r="25" spans="1:4" ht="91.5">
      <c r="A25" s="12" t="s">
        <v>76</v>
      </c>
      <c r="B25" s="14" t="s">
        <v>270</v>
      </c>
      <c r="C25" t="s">
        <v>271</v>
      </c>
      <c r="D25" t="s">
        <v>225</v>
      </c>
    </row>
    <row r="26" spans="1:4">
      <c r="A26" s="12" t="s">
        <v>79</v>
      </c>
      <c r="B26" s="12" t="s">
        <v>272</v>
      </c>
      <c r="C26" t="s">
        <v>231</v>
      </c>
      <c r="D26" t="s">
        <v>240</v>
      </c>
    </row>
    <row r="27" spans="1:4">
      <c r="A27" s="12" t="s">
        <v>82</v>
      </c>
      <c r="B27" s="12" t="s">
        <v>273</v>
      </c>
      <c r="C27" t="s">
        <v>231</v>
      </c>
      <c r="D27" t="s">
        <v>228</v>
      </c>
    </row>
    <row r="28" spans="1:4" ht="30.75">
      <c r="A28" s="12" t="s">
        <v>85</v>
      </c>
      <c r="B28" s="12" t="s">
        <v>274</v>
      </c>
      <c r="C28" s="5" t="s">
        <v>275</v>
      </c>
      <c r="D28" t="s">
        <v>225</v>
      </c>
    </row>
    <row r="29" spans="1:4">
      <c r="A29" s="12" t="s">
        <v>87</v>
      </c>
      <c r="B29" s="12" t="s">
        <v>276</v>
      </c>
      <c r="C29" t="s">
        <v>277</v>
      </c>
      <c r="D29" t="s">
        <v>240</v>
      </c>
    </row>
    <row r="30" spans="1:4">
      <c r="A30" s="12" t="s">
        <v>90</v>
      </c>
      <c r="B30" s="12" t="s">
        <v>278</v>
      </c>
      <c r="C30" t="s">
        <v>231</v>
      </c>
      <c r="D30" t="s">
        <v>225</v>
      </c>
    </row>
    <row r="31" spans="1:4">
      <c r="A31" s="12" t="s">
        <v>93</v>
      </c>
      <c r="B31" s="12" t="s">
        <v>279</v>
      </c>
      <c r="C31" t="s">
        <v>49</v>
      </c>
      <c r="D31" t="s">
        <v>240</v>
      </c>
    </row>
    <row r="32" spans="1:4">
      <c r="A32" s="12" t="s">
        <v>96</v>
      </c>
      <c r="B32" s="12" t="s">
        <v>71</v>
      </c>
      <c r="C32" t="s">
        <v>71</v>
      </c>
      <c r="D32" t="s">
        <v>71</v>
      </c>
    </row>
    <row r="33" spans="1:4">
      <c r="A33" s="12" t="s">
        <v>99</v>
      </c>
      <c r="B33" s="12" t="s">
        <v>280</v>
      </c>
      <c r="C33" t="s">
        <v>281</v>
      </c>
      <c r="D33" t="s">
        <v>228</v>
      </c>
    </row>
    <row r="34" spans="1:4">
      <c r="A34" s="12" t="s">
        <v>102</v>
      </c>
      <c r="B34" s="12" t="s">
        <v>282</v>
      </c>
      <c r="C34" t="s">
        <v>283</v>
      </c>
      <c r="D34" t="s">
        <v>228</v>
      </c>
    </row>
    <row r="35" spans="1:4" ht="30.75">
      <c r="A35" s="12" t="s">
        <v>104</v>
      </c>
      <c r="B35" s="12" t="s">
        <v>284</v>
      </c>
      <c r="C35" s="5" t="s">
        <v>285</v>
      </c>
      <c r="D35" t="s">
        <v>225</v>
      </c>
    </row>
    <row r="36" spans="1:4">
      <c r="A36" s="12" t="s">
        <v>107</v>
      </c>
      <c r="B36" s="12" t="s">
        <v>286</v>
      </c>
      <c r="C36" t="s">
        <v>287</v>
      </c>
      <c r="D36" t="s">
        <v>240</v>
      </c>
    </row>
    <row r="37" spans="1:4" ht="45.75">
      <c r="A37" s="12" t="s">
        <v>110</v>
      </c>
      <c r="B37" s="12" t="s">
        <v>288</v>
      </c>
      <c r="C37" s="5" t="s">
        <v>289</v>
      </c>
      <c r="D37" t="s">
        <v>225</v>
      </c>
    </row>
    <row r="38" spans="1:4" ht="45.75">
      <c r="A38" s="12" t="s">
        <v>112</v>
      </c>
      <c r="B38" s="12" t="s">
        <v>290</v>
      </c>
      <c r="C38" s="5" t="s">
        <v>291</v>
      </c>
      <c r="D38" t="s">
        <v>225</v>
      </c>
    </row>
    <row r="39" spans="1:4">
      <c r="A39" s="12" t="s">
        <v>115</v>
      </c>
      <c r="B39" s="12" t="s">
        <v>292</v>
      </c>
      <c r="C39" t="s">
        <v>293</v>
      </c>
      <c r="D39" t="s">
        <v>240</v>
      </c>
    </row>
    <row r="40" spans="1:4" ht="409.6">
      <c r="A40" s="12" t="s">
        <v>118</v>
      </c>
      <c r="B40" s="14" t="s">
        <v>294</v>
      </c>
      <c r="C40" t="s">
        <v>227</v>
      </c>
      <c r="D40" t="s">
        <v>225</v>
      </c>
    </row>
    <row r="41" spans="1:4">
      <c r="A41" s="12" t="s">
        <v>121</v>
      </c>
      <c r="B41" s="12" t="s">
        <v>295</v>
      </c>
      <c r="C41" t="s">
        <v>227</v>
      </c>
      <c r="D41" t="s">
        <v>240</v>
      </c>
    </row>
    <row r="42" spans="1:4">
      <c r="A42" s="12" t="s">
        <v>124</v>
      </c>
      <c r="B42" s="12" t="s">
        <v>296</v>
      </c>
      <c r="C42" t="s">
        <v>297</v>
      </c>
      <c r="D42" t="s">
        <v>240</v>
      </c>
    </row>
    <row r="43" spans="1:4" ht="45.75">
      <c r="A43" s="12" t="s">
        <v>127</v>
      </c>
      <c r="B43" s="12" t="s">
        <v>298</v>
      </c>
      <c r="C43" s="5" t="s">
        <v>299</v>
      </c>
      <c r="D43" t="s">
        <v>225</v>
      </c>
    </row>
    <row r="44" spans="1:4" ht="30.75">
      <c r="A44" s="12" t="s">
        <v>130</v>
      </c>
      <c r="B44" s="12" t="s">
        <v>300</v>
      </c>
      <c r="C44" s="5" t="s">
        <v>301</v>
      </c>
      <c r="D44" t="s">
        <v>228</v>
      </c>
    </row>
    <row r="45" spans="1:4" ht="244.5">
      <c r="A45" s="12" t="s">
        <v>133</v>
      </c>
      <c r="B45" s="14" t="s">
        <v>302</v>
      </c>
      <c r="C45" s="5" t="s">
        <v>303</v>
      </c>
      <c r="D45" t="s">
        <v>240</v>
      </c>
    </row>
    <row r="46" spans="1:4">
      <c r="A46" s="12" t="s">
        <v>136</v>
      </c>
      <c r="B46" s="12" t="s">
        <v>304</v>
      </c>
      <c r="C46" t="s">
        <v>237</v>
      </c>
      <c r="D46" t="s">
        <v>225</v>
      </c>
    </row>
    <row r="47" spans="1:4">
      <c r="A47" s="12" t="s">
        <v>139</v>
      </c>
      <c r="B47" s="12" t="s">
        <v>305</v>
      </c>
      <c r="C47" t="s">
        <v>231</v>
      </c>
      <c r="D47" t="s">
        <v>228</v>
      </c>
    </row>
    <row r="50" spans="1:3">
      <c r="A50" s="13" t="s">
        <v>222</v>
      </c>
      <c r="B50" s="19" t="s">
        <v>141</v>
      </c>
      <c r="C50" t="s">
        <v>306</v>
      </c>
    </row>
    <row r="51" spans="1:3">
      <c r="A51" t="s">
        <v>225</v>
      </c>
      <c r="B51" s="19" t="s">
        <v>231</v>
      </c>
      <c r="C51">
        <v>2</v>
      </c>
    </row>
    <row r="52" spans="1:3">
      <c r="B52" s="19" t="s">
        <v>237</v>
      </c>
      <c r="C52">
        <v>2</v>
      </c>
    </row>
    <row r="53" spans="1:3">
      <c r="B53" s="19" t="s">
        <v>260</v>
      </c>
      <c r="C53">
        <v>1</v>
      </c>
    </row>
    <row r="54" spans="1:3">
      <c r="B54" s="19" t="s">
        <v>289</v>
      </c>
      <c r="C54">
        <v>1</v>
      </c>
    </row>
    <row r="55" spans="1:3">
      <c r="B55" s="19" t="s">
        <v>224</v>
      </c>
      <c r="C55">
        <v>1</v>
      </c>
    </row>
    <row r="56" spans="1:3">
      <c r="B56" s="19" t="s">
        <v>271</v>
      </c>
      <c r="C56">
        <v>1</v>
      </c>
    </row>
    <row r="57" spans="1:3">
      <c r="B57" s="19" t="s">
        <v>252</v>
      </c>
      <c r="C57">
        <v>1</v>
      </c>
    </row>
    <row r="58" spans="1:3">
      <c r="B58" s="19" t="s">
        <v>258</v>
      </c>
      <c r="C58">
        <v>1</v>
      </c>
    </row>
    <row r="59" spans="1:3">
      <c r="B59" s="19" t="s">
        <v>227</v>
      </c>
      <c r="C59">
        <v>1</v>
      </c>
    </row>
    <row r="60" spans="1:3">
      <c r="B60" s="19" t="s">
        <v>244</v>
      </c>
      <c r="C60">
        <v>1</v>
      </c>
    </row>
    <row r="61" spans="1:3">
      <c r="B61" s="19" t="s">
        <v>275</v>
      </c>
      <c r="C61">
        <v>1</v>
      </c>
    </row>
    <row r="62" spans="1:3">
      <c r="B62" s="19" t="s">
        <v>299</v>
      </c>
      <c r="C62">
        <v>1</v>
      </c>
    </row>
    <row r="63" spans="1:3">
      <c r="B63" s="19" t="s">
        <v>291</v>
      </c>
      <c r="C63">
        <v>1</v>
      </c>
    </row>
    <row r="64" spans="1:3">
      <c r="B64" s="19" t="s">
        <v>254</v>
      </c>
      <c r="C64">
        <v>1</v>
      </c>
    </row>
    <row r="65" spans="1:3">
      <c r="B65" s="19" t="s">
        <v>242</v>
      </c>
      <c r="C65">
        <v>1</v>
      </c>
    </row>
    <row r="66" spans="1:3">
      <c r="B66" s="19" t="s">
        <v>285</v>
      </c>
      <c r="C66">
        <v>1</v>
      </c>
    </row>
    <row r="67" spans="1:3">
      <c r="A67" t="s">
        <v>307</v>
      </c>
      <c r="C67">
        <v>18</v>
      </c>
    </row>
    <row r="68" spans="1:3">
      <c r="A68" t="s">
        <v>228</v>
      </c>
      <c r="B68" s="19" t="s">
        <v>231</v>
      </c>
      <c r="C68">
        <v>2</v>
      </c>
    </row>
    <row r="69" spans="1:3">
      <c r="B69" s="19" t="s">
        <v>262</v>
      </c>
      <c r="C69">
        <v>1</v>
      </c>
    </row>
    <row r="70" spans="1:3">
      <c r="B70" s="19" t="s">
        <v>283</v>
      </c>
      <c r="C70">
        <v>1</v>
      </c>
    </row>
    <row r="71" spans="1:3">
      <c r="B71" s="19" t="s">
        <v>233</v>
      </c>
      <c r="C71">
        <v>1</v>
      </c>
    </row>
    <row r="72" spans="1:3">
      <c r="B72" s="19" t="s">
        <v>281</v>
      </c>
      <c r="C72">
        <v>1</v>
      </c>
    </row>
    <row r="73" spans="1:3">
      <c r="B73" s="19" t="s">
        <v>248</v>
      </c>
      <c r="C73">
        <v>1</v>
      </c>
    </row>
    <row r="74" spans="1:3">
      <c r="B74" s="19" t="s">
        <v>235</v>
      </c>
      <c r="C74">
        <v>1</v>
      </c>
    </row>
    <row r="75" spans="1:3">
      <c r="B75" s="19" t="s">
        <v>301</v>
      </c>
      <c r="C75">
        <v>1</v>
      </c>
    </row>
    <row r="76" spans="1:3">
      <c r="B76" s="19" t="s">
        <v>227</v>
      </c>
      <c r="C76">
        <v>1</v>
      </c>
    </row>
    <row r="77" spans="1:3">
      <c r="A77" t="s">
        <v>308</v>
      </c>
      <c r="C77">
        <v>10</v>
      </c>
    </row>
    <row r="78" spans="1:3">
      <c r="A78" t="s">
        <v>71</v>
      </c>
      <c r="B78" s="19" t="s">
        <v>71</v>
      </c>
      <c r="C78">
        <v>2</v>
      </c>
    </row>
    <row r="79" spans="1:3">
      <c r="A79" t="s">
        <v>309</v>
      </c>
      <c r="C79">
        <v>2</v>
      </c>
    </row>
    <row r="80" spans="1:3">
      <c r="A80" t="s">
        <v>240</v>
      </c>
      <c r="B80" s="19" t="s">
        <v>246</v>
      </c>
      <c r="C80">
        <v>1</v>
      </c>
    </row>
    <row r="81" spans="1:3">
      <c r="B81" s="19" t="s">
        <v>49</v>
      </c>
      <c r="C81">
        <v>1</v>
      </c>
    </row>
    <row r="82" spans="1:3">
      <c r="B82" s="19" t="s">
        <v>297</v>
      </c>
      <c r="C82">
        <v>1</v>
      </c>
    </row>
    <row r="83" spans="1:3">
      <c r="B83" s="19" t="s">
        <v>250</v>
      </c>
      <c r="C83">
        <v>1</v>
      </c>
    </row>
    <row r="84" spans="1:3">
      <c r="B84" s="19" t="s">
        <v>264</v>
      </c>
      <c r="C84">
        <v>1</v>
      </c>
    </row>
    <row r="85" spans="1:3">
      <c r="B85" s="19" t="s">
        <v>303</v>
      </c>
      <c r="C85">
        <v>1</v>
      </c>
    </row>
    <row r="86" spans="1:3">
      <c r="B86" s="19" t="s">
        <v>268</v>
      </c>
      <c r="C86">
        <v>1</v>
      </c>
    </row>
    <row r="87" spans="1:3">
      <c r="B87" s="19" t="s">
        <v>239</v>
      </c>
      <c r="C87">
        <v>1</v>
      </c>
    </row>
    <row r="88" spans="1:3">
      <c r="B88" s="19" t="s">
        <v>256</v>
      </c>
      <c r="C88">
        <v>1</v>
      </c>
    </row>
    <row r="89" spans="1:3">
      <c r="B89" s="19" t="s">
        <v>287</v>
      </c>
      <c r="C89">
        <v>1</v>
      </c>
    </row>
    <row r="90" spans="1:3">
      <c r="B90" s="19" t="s">
        <v>277</v>
      </c>
      <c r="C90">
        <v>1</v>
      </c>
    </row>
    <row r="91" spans="1:3">
      <c r="B91" s="19" t="s">
        <v>293</v>
      </c>
      <c r="C91">
        <v>1</v>
      </c>
    </row>
    <row r="92" spans="1:3">
      <c r="B92" s="19" t="s">
        <v>231</v>
      </c>
      <c r="C92">
        <v>1</v>
      </c>
    </row>
    <row r="93" spans="1:3">
      <c r="B93" s="19" t="s">
        <v>266</v>
      </c>
      <c r="C93">
        <v>1</v>
      </c>
    </row>
    <row r="94" spans="1:3">
      <c r="B94" s="19" t="s">
        <v>227</v>
      </c>
      <c r="C94">
        <v>1</v>
      </c>
    </row>
    <row r="95" spans="1:3">
      <c r="A95" t="s">
        <v>310</v>
      </c>
      <c r="C95">
        <v>15</v>
      </c>
    </row>
    <row r="96" spans="1:3">
      <c r="A96" t="s">
        <v>231</v>
      </c>
      <c r="B96" s="19" t="s">
        <v>230</v>
      </c>
      <c r="C96">
        <v>1</v>
      </c>
    </row>
    <row r="97" spans="1:3">
      <c r="A97" t="s">
        <v>311</v>
      </c>
      <c r="C97">
        <v>1</v>
      </c>
    </row>
    <row r="98" spans="1:3">
      <c r="A98" t="s">
        <v>312</v>
      </c>
      <c r="B98" s="19" t="s">
        <v>312</v>
      </c>
    </row>
    <row r="99" spans="1:3">
      <c r="A99" t="s">
        <v>313</v>
      </c>
    </row>
    <row r="100" spans="1:3">
      <c r="A100" t="s">
        <v>218</v>
      </c>
      <c r="C100">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50"/>
  <sheetViews>
    <sheetView tabSelected="1" topLeftCell="CL1" workbookViewId="0">
      <selection activeCell="CQ1" sqref="CQ1:CR1048576"/>
    </sheetView>
  </sheetViews>
  <sheetFormatPr defaultRowHeight="15"/>
  <cols>
    <col min="1" max="7" width="20" hidden="1" customWidth="1"/>
    <col min="8" max="10" width="20" bestFit="1" customWidth="1"/>
    <col min="11" max="11" width="22.5703125" bestFit="1" customWidth="1"/>
    <col min="12" max="12" width="20" bestFit="1" customWidth="1"/>
    <col min="13" max="13" width="36.5703125" bestFit="1" customWidth="1"/>
    <col min="14" max="18" width="20" customWidth="1"/>
    <col min="19" max="19" width="20" bestFit="1" customWidth="1"/>
    <col min="20" max="20" width="20" customWidth="1"/>
    <col min="21" max="23" width="20" bestFit="1" customWidth="1"/>
    <col min="24" max="24" width="36.5703125" bestFit="1" customWidth="1"/>
    <col min="25" max="25" width="20" bestFit="1" customWidth="1"/>
    <col min="26" max="26" width="20" customWidth="1"/>
    <col min="27" max="27" width="20" bestFit="1" customWidth="1"/>
    <col min="28" max="28" width="36.5703125" bestFit="1" customWidth="1"/>
    <col min="29" max="29" width="20" customWidth="1"/>
    <col min="30" max="30" width="20" bestFit="1" customWidth="1"/>
    <col min="31" max="42" width="20" customWidth="1"/>
    <col min="43" max="44" width="20" bestFit="1" customWidth="1"/>
    <col min="45" max="49" width="20" customWidth="1"/>
    <col min="50" max="50" width="21.140625" bestFit="1" customWidth="1"/>
    <col min="51" max="51" width="22.85546875" bestFit="1" customWidth="1"/>
    <col min="52" max="53" width="20" bestFit="1" customWidth="1"/>
    <col min="54" max="54" width="20" customWidth="1"/>
    <col min="55" max="55" width="20" bestFit="1" customWidth="1"/>
    <col min="56" max="56" width="36.5703125" bestFit="1" customWidth="1"/>
    <col min="57" max="57" width="20" bestFit="1" customWidth="1"/>
    <col min="58" max="58" width="20" customWidth="1"/>
    <col min="59" max="59" width="20" bestFit="1" customWidth="1"/>
    <col min="60" max="60" width="36.5703125" bestFit="1" customWidth="1"/>
    <col min="61" max="70" width="20" customWidth="1"/>
    <col min="71" max="71" width="20" bestFit="1" customWidth="1"/>
    <col min="72" max="72" width="36.5703125" style="5" bestFit="1" customWidth="1"/>
    <col min="73" max="73" width="14.42578125" customWidth="1"/>
    <col min="74" max="74" width="21.85546875" customWidth="1"/>
    <col min="75" max="75" width="13.5703125" customWidth="1"/>
    <col min="76" max="76" width="19.140625" customWidth="1"/>
    <col min="77" max="77" width="10.85546875" customWidth="1"/>
    <col min="78" max="78" width="13.28515625" customWidth="1"/>
    <col min="79" max="79" width="10" customWidth="1"/>
    <col min="80" max="80" width="14.42578125" customWidth="1"/>
    <col min="81" max="81" width="21.5703125" customWidth="1"/>
    <col min="82" max="82" width="24.140625" customWidth="1"/>
    <col min="83" max="84" width="20" bestFit="1" customWidth="1"/>
    <col min="85" max="85" width="20" customWidth="1"/>
    <col min="86" max="86" width="36.5703125" bestFit="1" customWidth="1"/>
    <col min="87" max="87" width="40.42578125" style="5" customWidth="1"/>
    <col min="88" max="88" width="15.85546875" bestFit="1" customWidth="1"/>
    <col min="89" max="89" width="16" bestFit="1" customWidth="1"/>
    <col min="90" max="90" width="17.140625" bestFit="1" customWidth="1"/>
    <col min="91" max="91" width="17.42578125" bestFit="1" customWidth="1"/>
    <col min="92" max="92" width="23.85546875" bestFit="1" customWidth="1"/>
    <col min="93" max="93" width="21.5703125" bestFit="1" customWidth="1"/>
  </cols>
  <sheetData>
    <row r="1" spans="1:94" ht="45.75">
      <c r="A1" t="s">
        <v>314</v>
      </c>
      <c r="B1" t="s">
        <v>315</v>
      </c>
      <c r="C1" t="s">
        <v>316</v>
      </c>
      <c r="D1" t="s">
        <v>317</v>
      </c>
      <c r="E1" t="s">
        <v>318</v>
      </c>
      <c r="F1" t="s">
        <v>319</v>
      </c>
      <c r="G1" t="s">
        <v>320</v>
      </c>
      <c r="H1" t="s">
        <v>321</v>
      </c>
      <c r="I1" t="s">
        <v>322</v>
      </c>
      <c r="J1" t="s">
        <v>323</v>
      </c>
      <c r="K1" t="s">
        <v>324</v>
      </c>
      <c r="L1" t="s">
        <v>325</v>
      </c>
      <c r="M1" t="s">
        <v>326</v>
      </c>
      <c r="N1" s="5" t="s">
        <v>327</v>
      </c>
      <c r="O1" s="5" t="s">
        <v>328</v>
      </c>
      <c r="P1" s="5" t="s">
        <v>329</v>
      </c>
      <c r="Q1" s="5" t="s">
        <v>330</v>
      </c>
      <c r="R1" s="5" t="s">
        <v>331</v>
      </c>
      <c r="S1" t="s">
        <v>332</v>
      </c>
      <c r="T1" t="s">
        <v>333</v>
      </c>
      <c r="U1" t="s">
        <v>334</v>
      </c>
      <c r="V1" t="s">
        <v>335</v>
      </c>
      <c r="W1" t="s">
        <v>336</v>
      </c>
      <c r="X1" s="5" t="s">
        <v>337</v>
      </c>
      <c r="Y1" t="s">
        <v>338</v>
      </c>
      <c r="Z1" s="9" t="s">
        <v>3</v>
      </c>
      <c r="AA1" t="s">
        <v>339</v>
      </c>
      <c r="AB1" t="s">
        <v>340</v>
      </c>
      <c r="AC1" t="s">
        <v>341</v>
      </c>
      <c r="AD1" t="s">
        <v>342</v>
      </c>
      <c r="AE1" s="5" t="s">
        <v>343</v>
      </c>
      <c r="AF1" t="s">
        <v>344</v>
      </c>
      <c r="AG1" s="5" t="s">
        <v>345</v>
      </c>
      <c r="AH1" t="s">
        <v>346</v>
      </c>
      <c r="AI1" t="s">
        <v>347</v>
      </c>
      <c r="AJ1" t="s">
        <v>348</v>
      </c>
      <c r="AK1" t="s">
        <v>349</v>
      </c>
      <c r="AL1" t="s">
        <v>350</v>
      </c>
      <c r="AM1" t="s">
        <v>351</v>
      </c>
      <c r="AN1" t="s">
        <v>352</v>
      </c>
      <c r="AO1" t="s">
        <v>353</v>
      </c>
      <c r="AP1" t="s">
        <v>354</v>
      </c>
      <c r="AQ1" t="s">
        <v>355</v>
      </c>
      <c r="AR1" t="s">
        <v>356</v>
      </c>
      <c r="AS1" s="5" t="s">
        <v>357</v>
      </c>
      <c r="AT1" t="s">
        <v>358</v>
      </c>
      <c r="AU1" s="5" t="s">
        <v>359</v>
      </c>
      <c r="AV1" t="s">
        <v>360</v>
      </c>
      <c r="AW1" t="s">
        <v>361</v>
      </c>
      <c r="AX1" t="s">
        <v>362</v>
      </c>
      <c r="AY1" t="s">
        <v>363</v>
      </c>
      <c r="AZ1" t="s">
        <v>364</v>
      </c>
      <c r="BA1" t="s">
        <v>365</v>
      </c>
      <c r="BB1" t="s">
        <v>366</v>
      </c>
      <c r="BC1" t="s">
        <v>367</v>
      </c>
      <c r="BD1" t="s">
        <v>368</v>
      </c>
      <c r="BE1" t="s">
        <v>369</v>
      </c>
      <c r="BF1" t="s">
        <v>370</v>
      </c>
      <c r="BG1" t="s">
        <v>371</v>
      </c>
      <c r="BH1" t="s">
        <v>372</v>
      </c>
      <c r="BI1" t="s">
        <v>373</v>
      </c>
      <c r="BJ1" s="5" t="s">
        <v>374</v>
      </c>
      <c r="BK1" s="5" t="s">
        <v>375</v>
      </c>
      <c r="BL1" t="s">
        <v>376</v>
      </c>
      <c r="BM1" t="s">
        <v>377</v>
      </c>
      <c r="BN1" t="s">
        <v>378</v>
      </c>
      <c r="BO1" s="5" t="s">
        <v>379</v>
      </c>
      <c r="BP1" s="5" t="s">
        <v>380</v>
      </c>
      <c r="BQ1" t="s">
        <v>381</v>
      </c>
      <c r="BR1" t="s">
        <v>382</v>
      </c>
      <c r="BS1" t="s">
        <v>383</v>
      </c>
      <c r="BT1" s="5" t="s">
        <v>384</v>
      </c>
      <c r="BU1" s="5" t="s">
        <v>385</v>
      </c>
      <c r="BV1" t="s">
        <v>386</v>
      </c>
      <c r="BW1" s="5" t="s">
        <v>387</v>
      </c>
      <c r="BX1" s="5" t="s">
        <v>388</v>
      </c>
      <c r="BY1" s="5" t="s">
        <v>389</v>
      </c>
      <c r="BZ1" s="5" t="s">
        <v>390</v>
      </c>
      <c r="CA1" s="5" t="s">
        <v>391</v>
      </c>
      <c r="CB1" s="5" t="s">
        <v>392</v>
      </c>
      <c r="CC1" s="5" t="s">
        <v>393</v>
      </c>
      <c r="CD1" s="5" t="s">
        <v>394</v>
      </c>
      <c r="CE1" t="s">
        <v>140</v>
      </c>
      <c r="CF1" t="s">
        <v>395</v>
      </c>
      <c r="CG1" t="s">
        <v>222</v>
      </c>
      <c r="CH1" s="5" t="s">
        <v>396</v>
      </c>
      <c r="CI1" s="5" t="s">
        <v>397</v>
      </c>
      <c r="CJ1" t="s">
        <v>398</v>
      </c>
      <c r="CK1" t="s">
        <v>399</v>
      </c>
      <c r="CL1" t="s">
        <v>400</v>
      </c>
      <c r="CM1" t="s">
        <v>401</v>
      </c>
      <c r="CN1" t="s">
        <v>402</v>
      </c>
      <c r="CO1" t="s">
        <v>403</v>
      </c>
      <c r="CP1" t="s">
        <v>404</v>
      </c>
    </row>
    <row r="2" spans="1:94" ht="198">
      <c r="A2">
        <v>1</v>
      </c>
      <c r="B2" s="1">
        <v>45812.589317129627</v>
      </c>
      <c r="C2" s="1">
        <v>45812.595057870371</v>
      </c>
      <c r="D2" t="s">
        <v>405</v>
      </c>
      <c r="G2" t="s">
        <v>406</v>
      </c>
      <c r="H2" t="s">
        <v>5</v>
      </c>
      <c r="I2">
        <v>21</v>
      </c>
      <c r="J2" t="s">
        <v>407</v>
      </c>
      <c r="K2" t="e" vm="1">
        <v>#VALUE!</v>
      </c>
      <c r="L2">
        <v>3</v>
      </c>
      <c r="M2" t="s">
        <v>408</v>
      </c>
      <c r="N2">
        <f>IF(ISNUMBER(SEARCH("Try to get involved in organising change", M2)), 1, 0)</f>
        <v>1</v>
      </c>
      <c r="O2">
        <f t="shared" ref="O2:O47" si="0">IF(ISNUMBER(SEARCH("Join online discussions (e.g. Reddit Forums, TikTok)", M2)), 1, 0)</f>
        <v>1</v>
      </c>
      <c r="P2">
        <f>IF(ISNUMBER(SEARCH("Disengage and try think about something else", M2)), 1, 0)</f>
        <v>0</v>
      </c>
      <c r="Q2">
        <f t="shared" ref="Q2:Q47" si="1">IF(ISNUMBER(SEARCH("Learn more about the issues that concern me", M2)), 1, 0)</f>
        <v>1</v>
      </c>
      <c r="S2" t="s">
        <v>409</v>
      </c>
      <c r="T2" t="s">
        <v>410</v>
      </c>
      <c r="U2" t="s">
        <v>411</v>
      </c>
      <c r="V2">
        <v>10</v>
      </c>
      <c r="W2">
        <v>3</v>
      </c>
      <c r="X2" t="s">
        <v>223</v>
      </c>
      <c r="Y2" t="s">
        <v>6</v>
      </c>
      <c r="Z2" t="s">
        <v>8</v>
      </c>
      <c r="AC2" t="s">
        <v>72</v>
      </c>
      <c r="AD2" t="s">
        <v>412</v>
      </c>
      <c r="AE2">
        <f t="shared" ref="AE2:AF47" si="2">IF(ISNUMBER(SEARCH("'The Hunger Games' trilogy by Suzanne Collins", AD2)), 1, 0)</f>
        <v>1</v>
      </c>
      <c r="AF2">
        <f t="shared" ref="AF2:AG47" si="3">IF(ISNUMBER(SEARCH("'Divergent' trilogy by Veronica Roth", AD2)), 1, 0)</f>
        <v>1</v>
      </c>
      <c r="AG2">
        <f t="shared" ref="AG2:AH47" si="4">IF(ISNUMBER(SEARCH("'The Maze Runner' series by James Dashner", AD2)), 1, 0)</f>
        <v>1</v>
      </c>
      <c r="AH2">
        <f t="shared" ref="AH2:AI47" si="5">IF(ISNUMBER(SEARCH("'The Giver' quartet by Lois Lowry", AD2)), 1, 0)</f>
        <v>1</v>
      </c>
      <c r="AI2">
        <f t="shared" ref="AI2:AJ47" si="6">IF(ISNUMBER(SEARCH("'Matched' trilogy by Allie Condie", AD2)), 1, 0)</f>
        <v>1</v>
      </c>
      <c r="AJ2">
        <f t="shared" ref="AJ2:AK47" si="7">IF(ISNUMBER(SEARCH("'Delirium' trilogy by Lauren Oliver", AD2)), 1, 0)</f>
        <v>0</v>
      </c>
      <c r="AK2">
        <f t="shared" ref="AK2:AL47" si="8">IF(ISNUMBER(SEARCH("'Legend' series by Marie Lu", AD2)), 1, 0)</f>
        <v>0</v>
      </c>
      <c r="AL2">
        <f t="shared" ref="AL2:AM47" si="9">IF(ISNUMBER(SEARCH("'Uglies' series by Scott Westerfield", AD2)), 1, 0)</f>
        <v>0</v>
      </c>
      <c r="AM2">
        <f t="shared" ref="AM2:AN47" si="10">IF(ISNUMBER(SEARCH("'The Selection' series by Kiera Cass", AD2)), 1, 0)</f>
        <v>1</v>
      </c>
      <c r="AN2">
        <f t="shared" ref="AN2:AO47" si="11">IF(ISNUMBER(SEARCH("'Shatter Me' series by Tahereh Mafi", AD2)), 1, 0)</f>
        <v>1</v>
      </c>
      <c r="AO2">
        <f t="shared" ref="AO2:AO47" si="12">IF(ISNUMBER(SEARCH("None", AD2)), 1, 0)</f>
        <v>0</v>
      </c>
      <c r="AP2">
        <f t="shared" ref="AP2:AP47" si="13">SUM(AE2:AN2)</f>
        <v>7</v>
      </c>
      <c r="AQ2" t="s">
        <v>413</v>
      </c>
      <c r="AR2" t="s">
        <v>414</v>
      </c>
      <c r="AS2">
        <f t="shared" ref="AS2:AT47" si="14">IF(ISNUMBER(SEARCH("'The Hunger Games' trilogy", AR2)), 1, 0)</f>
        <v>1</v>
      </c>
      <c r="AT2">
        <f t="shared" ref="AT2:AU47" si="15">IF(ISNUMBER(SEARCH("'Divergent' trilogy", AR2)), 1, 0)</f>
        <v>1</v>
      </c>
      <c r="AU2">
        <f t="shared" ref="AU2:AU47" si="16">IF(ISNUMBER(SEARCH("'The Maze Runner' series", AR2)), 1, 0)</f>
        <v>1</v>
      </c>
      <c r="AV2">
        <f t="shared" ref="AV2:AV47" si="17">IF(ISNUMBER(SEARCH("'The Giver'", AR2)), 1, 0)</f>
        <v>0</v>
      </c>
      <c r="AW2">
        <f t="shared" ref="AW2:AW47" si="18">IF(ISNUMBER(SEARCH("'The 5th Wave'", AR2)), 1, 0)</f>
        <v>0</v>
      </c>
      <c r="AX2">
        <f t="shared" ref="AX2:AX47" si="19">IF(ISNUMBER(SEARCH("'Ender's Game'", AR2)), 1, 0)</f>
        <v>1</v>
      </c>
      <c r="AY2">
        <f t="shared" ref="AY2:AY47" si="20">IF(ISNUMBER(SEARCH("'The Darkest Minds'", AR2)), 1, 0)</f>
        <v>0</v>
      </c>
      <c r="AZ2">
        <f t="shared" ref="AZ2:AZ47" si="21">IF(ISNUMBER(SEARCH("'The Host'", AR2)), 1, 0)</f>
        <v>0</v>
      </c>
      <c r="BA2">
        <f t="shared" ref="BA2:BA47" si="22">IF(ISNUMBER(SEARCH("None", AR2)), 1, 0)</f>
        <v>0</v>
      </c>
      <c r="BB2">
        <f t="shared" ref="BB2:BB47" si="23">SUM(AS2:AZ2)</f>
        <v>4</v>
      </c>
      <c r="BC2" t="s">
        <v>413</v>
      </c>
      <c r="BD2">
        <v>10</v>
      </c>
      <c r="BE2" t="s">
        <v>415</v>
      </c>
      <c r="BF2" t="s">
        <v>416</v>
      </c>
      <c r="BG2" t="s">
        <v>417</v>
      </c>
      <c r="BH2" t="s">
        <v>418</v>
      </c>
      <c r="BI2">
        <f>IF(ISNUMBER(SEARCH("Mainstream Newspapers", BH2)), 1, 0)</f>
        <v>1</v>
      </c>
      <c r="BJ2">
        <f t="shared" ref="BJ2:BK47" si="24">IF(ISNUMBER(SEARCH("News-based social media accounts (e.g. PoliticsUK)", BH2)), 1, 0)</f>
        <v>1</v>
      </c>
      <c r="BK2">
        <f t="shared" ref="BK2:BK47" si="25">IF(ISNUMBER(SEARCH("Social media influencers", BH2)), 1, 0)</f>
        <v>0</v>
      </c>
      <c r="BL2">
        <f t="shared" ref="BL2:BL47" si="26">IF(ISNUMBER(SEARCH("Meme-based social media posts", BH2)), 1, 0)</f>
        <v>0</v>
      </c>
      <c r="BM2">
        <f t="shared" ref="BM2:BM47" si="27">IF(ISNUMBER(SEARCH("Campaigns (e.g. posters, street campaigners", BH2)), 1, 0)</f>
        <v>1</v>
      </c>
      <c r="BN2">
        <f t="shared" ref="BN2:BN47" si="28">IF(ISNUMBER(SEARCH("Academic sources (e.g. lectures, articles)", BH2)), 1, 0)</f>
        <v>1</v>
      </c>
      <c r="BO2">
        <f t="shared" ref="BO2:BO47" si="29">IF(ISNUMBER(SEARCH("Indie media (e.g. blogs, Substack", BH2)), 1, 0)</f>
        <v>1</v>
      </c>
      <c r="BP2">
        <f t="shared" ref="BP2:BP47" si="30">IF(ISNUMBER(SEARCH("Word of mouth", BH2)), 1, 0)</f>
        <v>1</v>
      </c>
      <c r="BQ2">
        <f t="shared" ref="BQ2:BQ47" si="31">IF(ISNUMBER(SEARCH("I avoid information about politics", BH2)), 1, 0)</f>
        <v>0</v>
      </c>
      <c r="BS2" t="s">
        <v>419</v>
      </c>
      <c r="BT2" s="5" t="s">
        <v>420</v>
      </c>
      <c r="BU2">
        <v>4</v>
      </c>
      <c r="BV2">
        <v>2</v>
      </c>
      <c r="BW2">
        <v>7</v>
      </c>
      <c r="BX2">
        <v>8</v>
      </c>
      <c r="BY2">
        <v>3</v>
      </c>
      <c r="BZ2">
        <v>9</v>
      </c>
      <c r="CA2">
        <v>1</v>
      </c>
      <c r="CB2">
        <v>6</v>
      </c>
      <c r="CC2">
        <v>5</v>
      </c>
      <c r="CD2">
        <v>10</v>
      </c>
      <c r="CE2" t="s">
        <v>143</v>
      </c>
      <c r="CF2" t="s">
        <v>421</v>
      </c>
      <c r="CG2" t="s">
        <v>228</v>
      </c>
      <c r="CH2" t="s">
        <v>422</v>
      </c>
      <c r="CI2" s="5" t="s">
        <v>423</v>
      </c>
      <c r="CJ2">
        <v>5</v>
      </c>
      <c r="CK2">
        <v>1</v>
      </c>
      <c r="CL2">
        <v>6</v>
      </c>
      <c r="CM2">
        <v>4</v>
      </c>
      <c r="CN2">
        <v>2</v>
      </c>
      <c r="CO2">
        <v>3</v>
      </c>
      <c r="CP2">
        <v>0</v>
      </c>
    </row>
    <row r="3" spans="1:94" ht="198">
      <c r="A3">
        <v>2</v>
      </c>
      <c r="B3" s="1">
        <v>45812.588402777779</v>
      </c>
      <c r="C3" s="1">
        <v>45812.602488425924</v>
      </c>
      <c r="D3" t="s">
        <v>405</v>
      </c>
      <c r="G3" t="s">
        <v>406</v>
      </c>
      <c r="H3" t="s">
        <v>10</v>
      </c>
      <c r="I3">
        <v>22</v>
      </c>
      <c r="J3" t="s">
        <v>424</v>
      </c>
      <c r="K3" t="e" vm="2">
        <v>#VALUE!</v>
      </c>
      <c r="L3">
        <v>6</v>
      </c>
      <c r="M3" s="5" t="s">
        <v>425</v>
      </c>
      <c r="N3">
        <f t="shared" ref="N2:N47" si="32">IF(ISNUMBER(SEARCH("Try to get involved in organising change", M3)), 1, 0)</f>
        <v>0</v>
      </c>
      <c r="O3">
        <f t="shared" si="0"/>
        <v>0</v>
      </c>
      <c r="P3">
        <f t="shared" ref="P2:P47" si="33">IF(ISNUMBER(SEARCH("Disengage and try think about something else", M3)), 1, 0)</f>
        <v>0</v>
      </c>
      <c r="Q3">
        <f t="shared" si="1"/>
        <v>1</v>
      </c>
      <c r="R3" s="6" t="s">
        <v>426</v>
      </c>
      <c r="S3" t="s">
        <v>427</v>
      </c>
      <c r="T3" t="s">
        <v>428</v>
      </c>
      <c r="U3" t="s">
        <v>429</v>
      </c>
      <c r="V3">
        <v>6</v>
      </c>
      <c r="W3">
        <v>6</v>
      </c>
      <c r="X3" t="s">
        <v>226</v>
      </c>
      <c r="Y3" t="s">
        <v>11</v>
      </c>
      <c r="Z3" t="s">
        <v>13</v>
      </c>
      <c r="AA3" t="s">
        <v>430</v>
      </c>
      <c r="AB3" t="s">
        <v>431</v>
      </c>
      <c r="AC3" t="s">
        <v>17</v>
      </c>
      <c r="AD3" t="s">
        <v>432</v>
      </c>
      <c r="AE3">
        <f t="shared" si="2"/>
        <v>1</v>
      </c>
      <c r="AF3">
        <f t="shared" si="3"/>
        <v>0</v>
      </c>
      <c r="AG3">
        <f t="shared" si="4"/>
        <v>0</v>
      </c>
      <c r="AH3">
        <f t="shared" si="5"/>
        <v>0</v>
      </c>
      <c r="AI3">
        <f t="shared" si="6"/>
        <v>0</v>
      </c>
      <c r="AJ3">
        <f t="shared" si="7"/>
        <v>0</v>
      </c>
      <c r="AK3">
        <f t="shared" si="8"/>
        <v>0</v>
      </c>
      <c r="AL3">
        <f t="shared" si="9"/>
        <v>0</v>
      </c>
      <c r="AM3">
        <f t="shared" si="10"/>
        <v>0</v>
      </c>
      <c r="AN3">
        <f t="shared" si="11"/>
        <v>0</v>
      </c>
      <c r="AO3">
        <f t="shared" si="12"/>
        <v>0</v>
      </c>
      <c r="AP3">
        <f t="shared" si="13"/>
        <v>1</v>
      </c>
      <c r="AQ3" t="s">
        <v>413</v>
      </c>
      <c r="AR3" t="s">
        <v>433</v>
      </c>
      <c r="AS3">
        <f t="shared" si="14"/>
        <v>1</v>
      </c>
      <c r="AT3">
        <f t="shared" si="15"/>
        <v>0</v>
      </c>
      <c r="AU3">
        <f t="shared" si="16"/>
        <v>1</v>
      </c>
      <c r="AV3">
        <f t="shared" si="17"/>
        <v>0</v>
      </c>
      <c r="AW3">
        <f t="shared" si="18"/>
        <v>0</v>
      </c>
      <c r="AX3">
        <f t="shared" si="19"/>
        <v>1</v>
      </c>
      <c r="AY3">
        <f t="shared" si="20"/>
        <v>0</v>
      </c>
      <c r="AZ3">
        <f t="shared" si="21"/>
        <v>0</v>
      </c>
      <c r="BA3">
        <f t="shared" si="22"/>
        <v>0</v>
      </c>
      <c r="BB3">
        <f t="shared" si="23"/>
        <v>3</v>
      </c>
      <c r="BC3" t="s">
        <v>434</v>
      </c>
      <c r="BD3">
        <v>10</v>
      </c>
      <c r="BE3" t="s">
        <v>435</v>
      </c>
      <c r="BF3" t="s">
        <v>436</v>
      </c>
      <c r="BG3" t="s">
        <v>437</v>
      </c>
      <c r="BH3" t="s">
        <v>438</v>
      </c>
      <c r="BI3">
        <f t="shared" ref="BI2:BI47" si="34">IF(ISNUMBER(SEARCH("Mainstream Newspapers", BH3)), 1, 0)</f>
        <v>1</v>
      </c>
      <c r="BJ3">
        <f t="shared" si="24"/>
        <v>0</v>
      </c>
      <c r="BK3">
        <f t="shared" si="25"/>
        <v>0</v>
      </c>
      <c r="BL3">
        <f t="shared" si="26"/>
        <v>0</v>
      </c>
      <c r="BM3">
        <f t="shared" si="27"/>
        <v>0</v>
      </c>
      <c r="BN3">
        <f t="shared" si="28"/>
        <v>1</v>
      </c>
      <c r="BO3">
        <f t="shared" si="29"/>
        <v>0</v>
      </c>
      <c r="BP3">
        <f t="shared" si="30"/>
        <v>1</v>
      </c>
      <c r="BQ3">
        <f t="shared" si="31"/>
        <v>0</v>
      </c>
      <c r="BS3" t="s">
        <v>419</v>
      </c>
      <c r="BT3" s="5" t="s">
        <v>439</v>
      </c>
      <c r="BU3" s="5">
        <v>1</v>
      </c>
      <c r="BV3" s="5">
        <v>6</v>
      </c>
      <c r="BW3" s="5">
        <v>8</v>
      </c>
      <c r="BX3" s="5">
        <v>2</v>
      </c>
      <c r="BY3" s="5">
        <v>7</v>
      </c>
      <c r="BZ3" s="5">
        <v>10</v>
      </c>
      <c r="CA3" s="5">
        <v>9</v>
      </c>
      <c r="CB3" s="5">
        <v>3</v>
      </c>
      <c r="CC3" s="5">
        <v>5</v>
      </c>
      <c r="CD3" s="5">
        <v>4</v>
      </c>
      <c r="CE3" t="s">
        <v>145</v>
      </c>
      <c r="CF3" t="s">
        <v>440</v>
      </c>
      <c r="CG3" t="s">
        <v>240</v>
      </c>
      <c r="CH3" t="s">
        <v>441</v>
      </c>
      <c r="CI3" s="5" t="s">
        <v>442</v>
      </c>
      <c r="CJ3">
        <v>4</v>
      </c>
      <c r="CK3">
        <v>1</v>
      </c>
      <c r="CL3">
        <v>5</v>
      </c>
      <c r="CM3">
        <v>6</v>
      </c>
      <c r="CN3">
        <v>2</v>
      </c>
      <c r="CO3">
        <v>3</v>
      </c>
      <c r="CP3">
        <v>0</v>
      </c>
    </row>
    <row r="4" spans="1:94" ht="222.75" customHeight="1">
      <c r="A4">
        <v>3</v>
      </c>
      <c r="B4" s="1">
        <v>45812.593993055554</v>
      </c>
      <c r="C4" s="1">
        <v>45812.603402777779</v>
      </c>
      <c r="D4" t="s">
        <v>405</v>
      </c>
      <c r="G4" t="s">
        <v>406</v>
      </c>
      <c r="H4" t="s">
        <v>14</v>
      </c>
      <c r="I4">
        <v>22</v>
      </c>
      <c r="J4" t="s">
        <v>407</v>
      </c>
      <c r="K4" t="e" vm="1">
        <v>#VALUE!</v>
      </c>
      <c r="L4">
        <v>4</v>
      </c>
      <c r="M4" t="s">
        <v>443</v>
      </c>
      <c r="N4">
        <f t="shared" si="32"/>
        <v>1</v>
      </c>
      <c r="O4">
        <f t="shared" si="0"/>
        <v>0</v>
      </c>
      <c r="P4">
        <f t="shared" si="33"/>
        <v>1</v>
      </c>
      <c r="Q4">
        <f t="shared" si="1"/>
        <v>1</v>
      </c>
      <c r="S4" t="s">
        <v>444</v>
      </c>
      <c r="T4" s="5" t="s">
        <v>445</v>
      </c>
      <c r="U4" t="s">
        <v>446</v>
      </c>
      <c r="V4">
        <v>10</v>
      </c>
      <c r="W4">
        <v>5</v>
      </c>
      <c r="X4" t="s">
        <v>229</v>
      </c>
      <c r="Y4" t="s">
        <v>15</v>
      </c>
      <c r="Z4" t="s">
        <v>8</v>
      </c>
      <c r="AA4" t="s">
        <v>447</v>
      </c>
      <c r="AB4" t="s">
        <v>448</v>
      </c>
      <c r="AC4" t="s">
        <v>17</v>
      </c>
      <c r="AD4" t="s">
        <v>449</v>
      </c>
      <c r="AE4">
        <f t="shared" si="2"/>
        <v>0</v>
      </c>
      <c r="AF4">
        <f t="shared" si="3"/>
        <v>1</v>
      </c>
      <c r="AG4">
        <f t="shared" si="4"/>
        <v>0</v>
      </c>
      <c r="AH4">
        <f t="shared" si="5"/>
        <v>0</v>
      </c>
      <c r="AI4">
        <f t="shared" si="6"/>
        <v>0</v>
      </c>
      <c r="AJ4">
        <f t="shared" si="7"/>
        <v>0</v>
      </c>
      <c r="AK4">
        <f t="shared" si="8"/>
        <v>0</v>
      </c>
      <c r="AL4">
        <f t="shared" si="9"/>
        <v>0</v>
      </c>
      <c r="AM4">
        <f t="shared" si="10"/>
        <v>0</v>
      </c>
      <c r="AN4">
        <f t="shared" si="11"/>
        <v>0</v>
      </c>
      <c r="AO4">
        <f t="shared" si="12"/>
        <v>0</v>
      </c>
      <c r="AP4">
        <f t="shared" si="13"/>
        <v>1</v>
      </c>
      <c r="AQ4" t="s">
        <v>413</v>
      </c>
      <c r="AR4" t="s">
        <v>450</v>
      </c>
      <c r="AS4">
        <f t="shared" si="14"/>
        <v>0</v>
      </c>
      <c r="AT4">
        <f t="shared" si="15"/>
        <v>0</v>
      </c>
      <c r="AU4">
        <f t="shared" si="16"/>
        <v>1</v>
      </c>
      <c r="AV4">
        <f t="shared" si="17"/>
        <v>0</v>
      </c>
      <c r="AW4">
        <f t="shared" si="18"/>
        <v>0</v>
      </c>
      <c r="AX4">
        <f t="shared" si="19"/>
        <v>0</v>
      </c>
      <c r="AY4">
        <f t="shared" si="20"/>
        <v>0</v>
      </c>
      <c r="AZ4">
        <f t="shared" si="21"/>
        <v>0</v>
      </c>
      <c r="BA4">
        <f t="shared" si="22"/>
        <v>0</v>
      </c>
      <c r="BB4">
        <f t="shared" si="23"/>
        <v>1</v>
      </c>
      <c r="BC4" t="s">
        <v>434</v>
      </c>
      <c r="BD4">
        <v>10</v>
      </c>
      <c r="BE4" t="s">
        <v>451</v>
      </c>
      <c r="BF4" t="s">
        <v>452</v>
      </c>
      <c r="BG4" t="s">
        <v>453</v>
      </c>
      <c r="BH4" t="s">
        <v>454</v>
      </c>
      <c r="BI4">
        <f t="shared" si="34"/>
        <v>1</v>
      </c>
      <c r="BJ4">
        <f t="shared" si="24"/>
        <v>0</v>
      </c>
      <c r="BK4">
        <f t="shared" si="25"/>
        <v>0</v>
      </c>
      <c r="BL4">
        <f t="shared" si="26"/>
        <v>0</v>
      </c>
      <c r="BM4">
        <f t="shared" si="27"/>
        <v>1</v>
      </c>
      <c r="BN4">
        <f t="shared" si="28"/>
        <v>1</v>
      </c>
      <c r="BO4">
        <f t="shared" si="29"/>
        <v>0</v>
      </c>
      <c r="BP4">
        <f t="shared" si="30"/>
        <v>0</v>
      </c>
      <c r="BQ4">
        <f t="shared" si="31"/>
        <v>0</v>
      </c>
      <c r="BS4" t="s">
        <v>419</v>
      </c>
      <c r="BT4" s="5" t="s">
        <v>455</v>
      </c>
      <c r="BU4">
        <v>6</v>
      </c>
      <c r="BV4">
        <v>3</v>
      </c>
      <c r="BW4">
        <v>10</v>
      </c>
      <c r="BX4">
        <v>9</v>
      </c>
      <c r="BY4">
        <v>5</v>
      </c>
      <c r="BZ4">
        <v>1</v>
      </c>
      <c r="CA4">
        <v>2</v>
      </c>
      <c r="CB4">
        <v>4</v>
      </c>
      <c r="CC4">
        <v>7</v>
      </c>
      <c r="CD4">
        <v>8</v>
      </c>
      <c r="CE4" t="s">
        <v>146</v>
      </c>
      <c r="CF4" t="s">
        <v>456</v>
      </c>
      <c r="CG4" t="s">
        <v>240</v>
      </c>
      <c r="CH4" t="s">
        <v>422</v>
      </c>
      <c r="CI4" s="5" t="s">
        <v>457</v>
      </c>
      <c r="CJ4">
        <v>4</v>
      </c>
      <c r="CK4">
        <v>1</v>
      </c>
      <c r="CL4">
        <v>5</v>
      </c>
      <c r="CM4">
        <v>3</v>
      </c>
      <c r="CN4">
        <v>2</v>
      </c>
      <c r="CO4">
        <v>6</v>
      </c>
      <c r="CP4">
        <v>3</v>
      </c>
    </row>
    <row r="5" spans="1:94" ht="213.75" customHeight="1">
      <c r="A5">
        <v>4</v>
      </c>
      <c r="B5" s="1">
        <v>45812.594988425924</v>
      </c>
      <c r="C5" s="1">
        <v>45812.60670138889</v>
      </c>
      <c r="D5" t="s">
        <v>405</v>
      </c>
      <c r="G5" t="s">
        <v>406</v>
      </c>
      <c r="H5" t="s">
        <v>18</v>
      </c>
      <c r="I5">
        <v>21</v>
      </c>
      <c r="J5" t="s">
        <v>424</v>
      </c>
      <c r="K5" t="e" vm="1">
        <v>#VALUE!</v>
      </c>
      <c r="L5">
        <v>8</v>
      </c>
      <c r="M5" s="5" t="s">
        <v>458</v>
      </c>
      <c r="N5">
        <f t="shared" si="32"/>
        <v>0</v>
      </c>
      <c r="O5">
        <f t="shared" si="0"/>
        <v>0</v>
      </c>
      <c r="P5">
        <f t="shared" si="33"/>
        <v>0</v>
      </c>
      <c r="Q5">
        <f t="shared" si="1"/>
        <v>0</v>
      </c>
      <c r="R5" s="7" t="s">
        <v>459</v>
      </c>
      <c r="S5" t="s">
        <v>460</v>
      </c>
      <c r="T5" t="s">
        <v>428</v>
      </c>
      <c r="U5" t="s">
        <v>461</v>
      </c>
      <c r="V5">
        <v>5</v>
      </c>
      <c r="W5">
        <v>5</v>
      </c>
      <c r="X5" t="s">
        <v>232</v>
      </c>
      <c r="Y5" t="s">
        <v>19</v>
      </c>
      <c r="Z5" t="s">
        <v>21</v>
      </c>
      <c r="AA5" t="s">
        <v>462</v>
      </c>
      <c r="AC5" t="s">
        <v>72</v>
      </c>
      <c r="AD5" t="s">
        <v>432</v>
      </c>
      <c r="AE5">
        <f t="shared" si="2"/>
        <v>1</v>
      </c>
      <c r="AF5">
        <f t="shared" si="3"/>
        <v>0</v>
      </c>
      <c r="AG5">
        <f t="shared" si="4"/>
        <v>0</v>
      </c>
      <c r="AH5">
        <f t="shared" si="5"/>
        <v>0</v>
      </c>
      <c r="AI5">
        <f t="shared" si="6"/>
        <v>0</v>
      </c>
      <c r="AJ5">
        <f t="shared" si="7"/>
        <v>0</v>
      </c>
      <c r="AK5">
        <f t="shared" si="8"/>
        <v>0</v>
      </c>
      <c r="AL5">
        <f t="shared" si="9"/>
        <v>0</v>
      </c>
      <c r="AM5">
        <f t="shared" si="10"/>
        <v>0</v>
      </c>
      <c r="AN5">
        <f t="shared" si="11"/>
        <v>0</v>
      </c>
      <c r="AO5">
        <f t="shared" si="12"/>
        <v>0</v>
      </c>
      <c r="AP5">
        <f t="shared" si="13"/>
        <v>1</v>
      </c>
      <c r="AQ5" t="s">
        <v>413</v>
      </c>
      <c r="AR5" t="s">
        <v>463</v>
      </c>
      <c r="AS5">
        <f t="shared" si="14"/>
        <v>0</v>
      </c>
      <c r="AT5">
        <f t="shared" si="15"/>
        <v>0</v>
      </c>
      <c r="AU5">
        <f t="shared" si="16"/>
        <v>0</v>
      </c>
      <c r="AV5">
        <f t="shared" si="17"/>
        <v>0</v>
      </c>
      <c r="AW5">
        <f t="shared" si="18"/>
        <v>0</v>
      </c>
      <c r="AX5">
        <f t="shared" si="19"/>
        <v>1</v>
      </c>
      <c r="AY5">
        <f t="shared" si="20"/>
        <v>0</v>
      </c>
      <c r="AZ5">
        <f t="shared" si="21"/>
        <v>0</v>
      </c>
      <c r="BA5">
        <f t="shared" si="22"/>
        <v>0</v>
      </c>
      <c r="BB5">
        <f t="shared" si="23"/>
        <v>1</v>
      </c>
      <c r="BC5" t="s">
        <v>413</v>
      </c>
      <c r="BD5">
        <v>9</v>
      </c>
      <c r="BE5" t="s">
        <v>464</v>
      </c>
      <c r="BF5" t="s">
        <v>465</v>
      </c>
      <c r="BG5" t="s">
        <v>466</v>
      </c>
      <c r="BH5" t="s">
        <v>467</v>
      </c>
      <c r="BI5">
        <f t="shared" si="34"/>
        <v>1</v>
      </c>
      <c r="BJ5">
        <f t="shared" si="24"/>
        <v>0</v>
      </c>
      <c r="BK5">
        <f t="shared" si="25"/>
        <v>0</v>
      </c>
      <c r="BL5">
        <f t="shared" si="26"/>
        <v>0</v>
      </c>
      <c r="BM5">
        <f t="shared" si="27"/>
        <v>0</v>
      </c>
      <c r="BN5">
        <f t="shared" si="28"/>
        <v>1</v>
      </c>
      <c r="BO5">
        <f t="shared" si="29"/>
        <v>0</v>
      </c>
      <c r="BP5">
        <f t="shared" si="30"/>
        <v>0</v>
      </c>
      <c r="BQ5">
        <f t="shared" si="31"/>
        <v>0</v>
      </c>
      <c r="BS5" t="s">
        <v>468</v>
      </c>
      <c r="BT5" s="5" t="s">
        <v>469</v>
      </c>
      <c r="BU5">
        <v>1</v>
      </c>
      <c r="BV5">
        <v>8</v>
      </c>
      <c r="BW5">
        <v>2</v>
      </c>
      <c r="BX5">
        <v>9</v>
      </c>
      <c r="BY5">
        <v>5</v>
      </c>
      <c r="BZ5">
        <v>7</v>
      </c>
      <c r="CA5">
        <v>3</v>
      </c>
      <c r="CB5">
        <v>4</v>
      </c>
      <c r="CC5">
        <v>10</v>
      </c>
      <c r="CD5">
        <v>6</v>
      </c>
      <c r="CE5" t="s">
        <v>148</v>
      </c>
      <c r="CF5" t="s">
        <v>470</v>
      </c>
      <c r="CG5" t="s">
        <v>240</v>
      </c>
      <c r="CH5" t="s">
        <v>441</v>
      </c>
      <c r="CI5" s="5" t="s">
        <v>471</v>
      </c>
      <c r="CJ5">
        <v>4</v>
      </c>
      <c r="CK5">
        <v>1</v>
      </c>
      <c r="CL5">
        <v>5</v>
      </c>
      <c r="CM5">
        <v>6</v>
      </c>
      <c r="CN5">
        <v>3</v>
      </c>
      <c r="CO5">
        <v>2</v>
      </c>
      <c r="CP5">
        <v>10</v>
      </c>
    </row>
    <row r="6" spans="1:94" ht="192.75" customHeight="1">
      <c r="A6">
        <v>5</v>
      </c>
      <c r="B6" s="1">
        <v>45812.901064814803</v>
      </c>
      <c r="C6" s="1">
        <v>45812.906909722202</v>
      </c>
      <c r="D6" s="2" t="s">
        <v>405</v>
      </c>
      <c r="E6" s="2"/>
      <c r="F6" s="2"/>
      <c r="G6" s="2" t="s">
        <v>406</v>
      </c>
      <c r="H6" s="2" t="s">
        <v>22</v>
      </c>
      <c r="I6">
        <v>22</v>
      </c>
      <c r="J6" s="2" t="s">
        <v>424</v>
      </c>
      <c r="K6" t="e" vm="1">
        <v>#VALUE!</v>
      </c>
      <c r="L6">
        <v>6</v>
      </c>
      <c r="M6" s="2" t="s">
        <v>472</v>
      </c>
      <c r="N6">
        <f t="shared" si="32"/>
        <v>0</v>
      </c>
      <c r="O6">
        <f t="shared" si="0"/>
        <v>0</v>
      </c>
      <c r="P6">
        <f t="shared" si="33"/>
        <v>1</v>
      </c>
      <c r="Q6">
        <f t="shared" si="1"/>
        <v>1</v>
      </c>
      <c r="S6" s="2" t="s">
        <v>473</v>
      </c>
      <c r="T6" s="2" t="s">
        <v>474</v>
      </c>
      <c r="U6" s="2" t="s">
        <v>475</v>
      </c>
      <c r="V6">
        <v>3</v>
      </c>
      <c r="W6">
        <v>5</v>
      </c>
      <c r="X6" s="2" t="s">
        <v>234</v>
      </c>
      <c r="Y6" s="2" t="s">
        <v>23</v>
      </c>
      <c r="Z6" t="s">
        <v>8</v>
      </c>
      <c r="AA6" s="2" t="s">
        <v>476</v>
      </c>
      <c r="AB6" s="2" t="s">
        <v>477</v>
      </c>
      <c r="AC6" s="2" t="s">
        <v>17</v>
      </c>
      <c r="AD6" s="2" t="s">
        <v>71</v>
      </c>
      <c r="AE6">
        <f t="shared" si="2"/>
        <v>0</v>
      </c>
      <c r="AF6">
        <f t="shared" si="3"/>
        <v>0</v>
      </c>
      <c r="AG6">
        <f t="shared" si="4"/>
        <v>0</v>
      </c>
      <c r="AH6">
        <f t="shared" si="5"/>
        <v>0</v>
      </c>
      <c r="AI6">
        <f t="shared" si="6"/>
        <v>0</v>
      </c>
      <c r="AJ6">
        <f t="shared" si="7"/>
        <v>0</v>
      </c>
      <c r="AK6">
        <f t="shared" si="8"/>
        <v>0</v>
      </c>
      <c r="AL6">
        <f t="shared" si="9"/>
        <v>0</v>
      </c>
      <c r="AM6">
        <f t="shared" si="10"/>
        <v>0</v>
      </c>
      <c r="AN6">
        <f t="shared" si="11"/>
        <v>0</v>
      </c>
      <c r="AO6">
        <f t="shared" si="12"/>
        <v>1</v>
      </c>
      <c r="AP6">
        <f t="shared" si="13"/>
        <v>0</v>
      </c>
      <c r="AQ6" s="2" t="s">
        <v>72</v>
      </c>
      <c r="AR6" s="3" t="s">
        <v>478</v>
      </c>
      <c r="AS6" s="8">
        <f t="shared" si="14"/>
        <v>1</v>
      </c>
      <c r="AT6" s="8">
        <f t="shared" si="15"/>
        <v>0</v>
      </c>
      <c r="AU6" s="8">
        <f t="shared" si="16"/>
        <v>1</v>
      </c>
      <c r="AV6" s="8">
        <f t="shared" si="17"/>
        <v>0</v>
      </c>
      <c r="AW6" s="8">
        <f t="shared" si="18"/>
        <v>0</v>
      </c>
      <c r="AX6" s="8">
        <f t="shared" si="19"/>
        <v>0</v>
      </c>
      <c r="AY6" s="8">
        <f t="shared" si="20"/>
        <v>0</v>
      </c>
      <c r="AZ6" s="8">
        <f t="shared" si="21"/>
        <v>0</v>
      </c>
      <c r="BA6" s="8">
        <f t="shared" si="22"/>
        <v>0</v>
      </c>
      <c r="BB6" s="8">
        <f t="shared" si="23"/>
        <v>2</v>
      </c>
      <c r="BC6" s="2" t="s">
        <v>479</v>
      </c>
      <c r="BD6">
        <v>3</v>
      </c>
      <c r="BE6" s="2" t="s">
        <v>480</v>
      </c>
      <c r="BF6" s="2"/>
      <c r="BG6" s="2" t="s">
        <v>480</v>
      </c>
      <c r="BH6" s="2" t="s">
        <v>481</v>
      </c>
      <c r="BI6">
        <f t="shared" si="34"/>
        <v>1</v>
      </c>
      <c r="BJ6">
        <f t="shared" si="24"/>
        <v>1</v>
      </c>
      <c r="BK6">
        <f t="shared" si="25"/>
        <v>0</v>
      </c>
      <c r="BL6">
        <f t="shared" si="26"/>
        <v>1</v>
      </c>
      <c r="BM6">
        <f t="shared" si="27"/>
        <v>0</v>
      </c>
      <c r="BN6">
        <f t="shared" si="28"/>
        <v>0</v>
      </c>
      <c r="BO6">
        <f t="shared" si="29"/>
        <v>0</v>
      </c>
      <c r="BP6">
        <f t="shared" si="30"/>
        <v>1</v>
      </c>
      <c r="BQ6">
        <f t="shared" si="31"/>
        <v>0</v>
      </c>
      <c r="BR6" s="2"/>
      <c r="BS6" s="2" t="s">
        <v>482</v>
      </c>
      <c r="BT6" s="4" t="s">
        <v>483</v>
      </c>
      <c r="BU6" s="2" t="s">
        <v>484</v>
      </c>
      <c r="BV6" s="2" t="s">
        <v>485</v>
      </c>
      <c r="BW6" s="2" t="s">
        <v>486</v>
      </c>
      <c r="BX6" s="2" t="s">
        <v>487</v>
      </c>
      <c r="BY6" s="2" t="s">
        <v>488</v>
      </c>
      <c r="BZ6" s="2" t="s">
        <v>489</v>
      </c>
      <c r="CA6" s="2" t="s">
        <v>490</v>
      </c>
      <c r="CB6" s="2" t="s">
        <v>491</v>
      </c>
      <c r="CC6" s="2" t="s">
        <v>492</v>
      </c>
      <c r="CD6" s="2" t="s">
        <v>493</v>
      </c>
      <c r="CE6" s="2" t="s">
        <v>150</v>
      </c>
      <c r="CF6" s="2" t="s">
        <v>494</v>
      </c>
      <c r="CG6" s="2" t="s">
        <v>240</v>
      </c>
      <c r="CH6" s="2" t="s">
        <v>495</v>
      </c>
      <c r="CI6" s="4" t="s">
        <v>496</v>
      </c>
      <c r="CJ6" s="2" t="s">
        <v>487</v>
      </c>
      <c r="CK6" s="2" t="s">
        <v>491</v>
      </c>
      <c r="CL6" s="2" t="s">
        <v>493</v>
      </c>
      <c r="CM6" s="2" t="s">
        <v>484</v>
      </c>
      <c r="CN6" s="2" t="s">
        <v>486</v>
      </c>
      <c r="CO6" s="2" t="s">
        <v>490</v>
      </c>
      <c r="CP6">
        <v>7</v>
      </c>
    </row>
    <row r="7" spans="1:94" ht="204" customHeight="1">
      <c r="A7">
        <v>6</v>
      </c>
      <c r="B7" s="1">
        <v>45812.901446759301</v>
      </c>
      <c r="C7" s="1">
        <v>45812.912071759303</v>
      </c>
      <c r="D7" s="2" t="s">
        <v>405</v>
      </c>
      <c r="E7" s="2"/>
      <c r="F7" s="2"/>
      <c r="G7" s="2" t="s">
        <v>406</v>
      </c>
      <c r="H7" s="2" t="s">
        <v>25</v>
      </c>
      <c r="I7">
        <v>19</v>
      </c>
      <c r="J7" s="2" t="s">
        <v>407</v>
      </c>
      <c r="K7" s="2" t="e" vm="2">
        <v>#VALUE!</v>
      </c>
      <c r="L7">
        <v>10</v>
      </c>
      <c r="M7" s="2" t="s">
        <v>497</v>
      </c>
      <c r="N7">
        <f t="shared" si="32"/>
        <v>0</v>
      </c>
      <c r="O7">
        <f t="shared" si="0"/>
        <v>0</v>
      </c>
      <c r="P7">
        <f t="shared" si="33"/>
        <v>0</v>
      </c>
      <c r="Q7">
        <f t="shared" si="1"/>
        <v>1</v>
      </c>
      <c r="S7" s="2" t="s">
        <v>498</v>
      </c>
      <c r="T7" s="2" t="s">
        <v>428</v>
      </c>
      <c r="U7" s="2" t="s">
        <v>499</v>
      </c>
      <c r="V7">
        <v>10</v>
      </c>
      <c r="W7">
        <v>10</v>
      </c>
      <c r="X7" s="2" t="s">
        <v>236</v>
      </c>
      <c r="Y7" s="2" t="s">
        <v>26</v>
      </c>
      <c r="Z7" t="s">
        <v>8</v>
      </c>
      <c r="AA7" s="2" t="s">
        <v>500</v>
      </c>
      <c r="AB7" s="2" t="s">
        <v>501</v>
      </c>
      <c r="AC7" s="2" t="s">
        <v>17</v>
      </c>
      <c r="AD7" s="3" t="s">
        <v>502</v>
      </c>
      <c r="AE7" s="8">
        <f t="shared" si="2"/>
        <v>1</v>
      </c>
      <c r="AF7" s="8">
        <f t="shared" si="3"/>
        <v>1</v>
      </c>
      <c r="AG7" s="8">
        <f t="shared" si="4"/>
        <v>0</v>
      </c>
      <c r="AH7" s="8">
        <f t="shared" si="5"/>
        <v>0</v>
      </c>
      <c r="AI7" s="8">
        <f t="shared" si="6"/>
        <v>0</v>
      </c>
      <c r="AJ7" s="8">
        <f t="shared" si="7"/>
        <v>0</v>
      </c>
      <c r="AK7" s="8">
        <f t="shared" si="8"/>
        <v>0</v>
      </c>
      <c r="AL7" s="8">
        <f t="shared" si="9"/>
        <v>0</v>
      </c>
      <c r="AM7" s="8">
        <f t="shared" si="10"/>
        <v>0</v>
      </c>
      <c r="AN7" s="8">
        <f t="shared" si="11"/>
        <v>0</v>
      </c>
      <c r="AO7" s="8">
        <f t="shared" si="12"/>
        <v>0</v>
      </c>
      <c r="AP7" s="8">
        <f t="shared" si="13"/>
        <v>2</v>
      </c>
      <c r="AQ7" s="2" t="s">
        <v>434</v>
      </c>
      <c r="AR7" s="3" t="s">
        <v>503</v>
      </c>
      <c r="AS7" s="8">
        <f t="shared" si="14"/>
        <v>1</v>
      </c>
      <c r="AT7" s="8">
        <f t="shared" si="15"/>
        <v>1</v>
      </c>
      <c r="AU7" s="8">
        <f t="shared" si="16"/>
        <v>0</v>
      </c>
      <c r="AV7" s="8">
        <f t="shared" si="17"/>
        <v>0</v>
      </c>
      <c r="AW7" s="8">
        <f t="shared" si="18"/>
        <v>0</v>
      </c>
      <c r="AX7" s="8">
        <f t="shared" si="19"/>
        <v>1</v>
      </c>
      <c r="AY7" s="8">
        <f t="shared" si="20"/>
        <v>0</v>
      </c>
      <c r="AZ7" s="8">
        <f t="shared" si="21"/>
        <v>0</v>
      </c>
      <c r="BA7" s="8">
        <f t="shared" si="22"/>
        <v>0</v>
      </c>
      <c r="BB7" s="8">
        <f t="shared" si="23"/>
        <v>3</v>
      </c>
      <c r="BC7" s="2" t="s">
        <v>434</v>
      </c>
      <c r="BD7">
        <v>4</v>
      </c>
      <c r="BE7" s="2" t="s">
        <v>504</v>
      </c>
      <c r="BF7" s="2"/>
      <c r="BG7" s="2" t="s">
        <v>505</v>
      </c>
      <c r="BH7" s="2" t="s">
        <v>506</v>
      </c>
      <c r="BI7">
        <f t="shared" si="34"/>
        <v>0</v>
      </c>
      <c r="BJ7">
        <f t="shared" si="24"/>
        <v>0</v>
      </c>
      <c r="BK7">
        <f t="shared" si="25"/>
        <v>1</v>
      </c>
      <c r="BL7">
        <f t="shared" si="26"/>
        <v>0</v>
      </c>
      <c r="BM7">
        <f t="shared" si="27"/>
        <v>1</v>
      </c>
      <c r="BN7">
        <f t="shared" si="28"/>
        <v>0</v>
      </c>
      <c r="BO7">
        <f t="shared" si="29"/>
        <v>0</v>
      </c>
      <c r="BP7">
        <f t="shared" si="30"/>
        <v>1</v>
      </c>
      <c r="BQ7">
        <f t="shared" si="31"/>
        <v>0</v>
      </c>
      <c r="BR7" s="2"/>
      <c r="BS7" s="2" t="s">
        <v>468</v>
      </c>
      <c r="BT7" s="4" t="s">
        <v>507</v>
      </c>
      <c r="BU7" s="2" t="s">
        <v>484</v>
      </c>
      <c r="BV7" s="2" t="s">
        <v>485</v>
      </c>
      <c r="BW7" s="2" t="s">
        <v>491</v>
      </c>
      <c r="BX7" s="2" t="s">
        <v>492</v>
      </c>
      <c r="BY7" s="2" t="s">
        <v>488</v>
      </c>
      <c r="BZ7" s="2" t="s">
        <v>489</v>
      </c>
      <c r="CA7" s="2" t="s">
        <v>490</v>
      </c>
      <c r="CB7" s="2" t="s">
        <v>493</v>
      </c>
      <c r="CC7" s="2" t="s">
        <v>486</v>
      </c>
      <c r="CD7" s="2" t="s">
        <v>487</v>
      </c>
      <c r="CE7" s="2" t="s">
        <v>152</v>
      </c>
      <c r="CF7" s="2" t="s">
        <v>508</v>
      </c>
      <c r="CG7" s="2" t="s">
        <v>240</v>
      </c>
      <c r="CH7" s="2" t="s">
        <v>495</v>
      </c>
      <c r="CI7" s="4" t="s">
        <v>509</v>
      </c>
      <c r="CJ7" s="2" t="s">
        <v>493</v>
      </c>
      <c r="CK7" s="2" t="s">
        <v>486</v>
      </c>
      <c r="CL7" s="2" t="s">
        <v>487</v>
      </c>
      <c r="CM7" s="2" t="s">
        <v>491</v>
      </c>
      <c r="CN7" s="2" t="s">
        <v>484</v>
      </c>
      <c r="CO7" s="2" t="s">
        <v>490</v>
      </c>
      <c r="CP7">
        <v>7</v>
      </c>
    </row>
    <row r="8" spans="1:94" ht="212.25" customHeight="1">
      <c r="A8">
        <v>7</v>
      </c>
      <c r="B8" s="1">
        <v>45812.9066087963</v>
      </c>
      <c r="C8" s="1">
        <v>45812.915347222202</v>
      </c>
      <c r="D8" s="2" t="s">
        <v>405</v>
      </c>
      <c r="E8" s="2"/>
      <c r="F8" s="2"/>
      <c r="G8" s="2" t="s">
        <v>406</v>
      </c>
      <c r="H8" s="2" t="s">
        <v>28</v>
      </c>
      <c r="I8">
        <v>23</v>
      </c>
      <c r="J8" s="2" t="s">
        <v>424</v>
      </c>
      <c r="K8" s="2" t="e" vm="3">
        <v>#VALUE!</v>
      </c>
      <c r="L8">
        <v>9</v>
      </c>
      <c r="M8" s="2" t="s">
        <v>510</v>
      </c>
      <c r="N8">
        <f t="shared" si="32"/>
        <v>1</v>
      </c>
      <c r="O8">
        <f t="shared" si="0"/>
        <v>0</v>
      </c>
      <c r="P8">
        <f t="shared" si="33"/>
        <v>0</v>
      </c>
      <c r="Q8">
        <f t="shared" si="1"/>
        <v>1</v>
      </c>
      <c r="S8" s="2" t="s">
        <v>511</v>
      </c>
      <c r="T8" s="2" t="s">
        <v>512</v>
      </c>
      <c r="U8" s="2" t="s">
        <v>513</v>
      </c>
      <c r="V8">
        <v>10</v>
      </c>
      <c r="W8">
        <v>10</v>
      </c>
      <c r="X8" s="2" t="s">
        <v>238</v>
      </c>
      <c r="Y8" s="2" t="s">
        <v>29</v>
      </c>
      <c r="Z8" t="s">
        <v>13</v>
      </c>
      <c r="AA8" s="2" t="s">
        <v>514</v>
      </c>
      <c r="AB8" s="2" t="s">
        <v>515</v>
      </c>
      <c r="AC8" s="2" t="s">
        <v>17</v>
      </c>
      <c r="AD8" s="3" t="s">
        <v>516</v>
      </c>
      <c r="AE8" s="8">
        <f t="shared" si="2"/>
        <v>1</v>
      </c>
      <c r="AF8" s="8">
        <f t="shared" si="3"/>
        <v>0</v>
      </c>
      <c r="AG8" s="8">
        <f t="shared" si="4"/>
        <v>1</v>
      </c>
      <c r="AH8" s="8">
        <f t="shared" si="5"/>
        <v>0</v>
      </c>
      <c r="AI8" s="8">
        <f t="shared" si="6"/>
        <v>0</v>
      </c>
      <c r="AJ8" s="8">
        <f t="shared" si="7"/>
        <v>0</v>
      </c>
      <c r="AK8" s="8">
        <f t="shared" si="8"/>
        <v>0</v>
      </c>
      <c r="AL8" s="8">
        <f t="shared" si="9"/>
        <v>0</v>
      </c>
      <c r="AM8" s="8">
        <f t="shared" si="10"/>
        <v>0</v>
      </c>
      <c r="AN8" s="8">
        <f t="shared" si="11"/>
        <v>0</v>
      </c>
      <c r="AO8" s="8">
        <f t="shared" si="12"/>
        <v>0</v>
      </c>
      <c r="AP8" s="8">
        <f t="shared" si="13"/>
        <v>2</v>
      </c>
      <c r="AQ8" s="2" t="s">
        <v>413</v>
      </c>
      <c r="AR8" s="3" t="s">
        <v>478</v>
      </c>
      <c r="AS8" s="8">
        <f t="shared" si="14"/>
        <v>1</v>
      </c>
      <c r="AT8" s="8">
        <f t="shared" si="15"/>
        <v>0</v>
      </c>
      <c r="AU8" s="8">
        <f t="shared" si="16"/>
        <v>1</v>
      </c>
      <c r="AV8" s="8">
        <f t="shared" si="17"/>
        <v>0</v>
      </c>
      <c r="AW8" s="8">
        <f t="shared" si="18"/>
        <v>0</v>
      </c>
      <c r="AX8" s="8">
        <f t="shared" si="19"/>
        <v>0</v>
      </c>
      <c r="AY8" s="8">
        <f t="shared" si="20"/>
        <v>0</v>
      </c>
      <c r="AZ8" s="8">
        <f t="shared" si="21"/>
        <v>0</v>
      </c>
      <c r="BA8" s="8">
        <f t="shared" si="22"/>
        <v>0</v>
      </c>
      <c r="BB8" s="8">
        <f t="shared" si="23"/>
        <v>2</v>
      </c>
      <c r="BC8" s="2" t="s">
        <v>434</v>
      </c>
      <c r="BD8">
        <v>10</v>
      </c>
      <c r="BE8" s="2" t="s">
        <v>517</v>
      </c>
      <c r="BF8" t="s">
        <v>416</v>
      </c>
      <c r="BG8" s="2" t="s">
        <v>518</v>
      </c>
      <c r="BH8" s="2" t="s">
        <v>519</v>
      </c>
      <c r="BI8">
        <f t="shared" si="34"/>
        <v>1</v>
      </c>
      <c r="BJ8">
        <f t="shared" si="24"/>
        <v>1</v>
      </c>
      <c r="BK8">
        <f t="shared" si="25"/>
        <v>1</v>
      </c>
      <c r="BL8">
        <f t="shared" si="26"/>
        <v>1</v>
      </c>
      <c r="BM8">
        <f t="shared" si="27"/>
        <v>1</v>
      </c>
      <c r="BN8">
        <f t="shared" si="28"/>
        <v>1</v>
      </c>
      <c r="BO8">
        <f t="shared" si="29"/>
        <v>1</v>
      </c>
      <c r="BP8">
        <f t="shared" si="30"/>
        <v>1</v>
      </c>
      <c r="BQ8">
        <f t="shared" si="31"/>
        <v>0</v>
      </c>
      <c r="BR8" s="2"/>
      <c r="BS8" s="2" t="s">
        <v>468</v>
      </c>
      <c r="BT8" s="4" t="s">
        <v>520</v>
      </c>
      <c r="BU8" s="2" t="s">
        <v>484</v>
      </c>
      <c r="BV8" s="2" t="s">
        <v>491</v>
      </c>
      <c r="BW8" s="2" t="s">
        <v>488</v>
      </c>
      <c r="BX8" s="2" t="s">
        <v>493</v>
      </c>
      <c r="BY8" s="2" t="s">
        <v>489</v>
      </c>
      <c r="BZ8" s="2" t="s">
        <v>485</v>
      </c>
      <c r="CA8" s="2" t="s">
        <v>487</v>
      </c>
      <c r="CB8" s="2" t="s">
        <v>486</v>
      </c>
      <c r="CC8" s="2" t="s">
        <v>490</v>
      </c>
      <c r="CD8" s="2" t="s">
        <v>492</v>
      </c>
      <c r="CE8" s="2" t="s">
        <v>155</v>
      </c>
      <c r="CF8" s="2" t="s">
        <v>521</v>
      </c>
      <c r="CG8" s="2" t="s">
        <v>228</v>
      </c>
      <c r="CH8" s="2" t="s">
        <v>522</v>
      </c>
      <c r="CI8" s="4" t="s">
        <v>523</v>
      </c>
      <c r="CJ8" s="2" t="s">
        <v>491</v>
      </c>
      <c r="CK8" s="2" t="s">
        <v>490</v>
      </c>
      <c r="CL8" s="2" t="s">
        <v>493</v>
      </c>
      <c r="CM8" s="2" t="s">
        <v>487</v>
      </c>
      <c r="CN8" s="2" t="s">
        <v>484</v>
      </c>
      <c r="CO8" s="2" t="s">
        <v>486</v>
      </c>
      <c r="CP8">
        <v>3</v>
      </c>
    </row>
    <row r="9" spans="1:94" ht="220.5" customHeight="1">
      <c r="A9">
        <v>8</v>
      </c>
      <c r="B9" s="1">
        <v>45812.917974536998</v>
      </c>
      <c r="C9" s="1">
        <v>45812.933113425897</v>
      </c>
      <c r="D9" s="2" t="s">
        <v>405</v>
      </c>
      <c r="E9" s="2"/>
      <c r="F9" s="2"/>
      <c r="G9" s="2" t="s">
        <v>406</v>
      </c>
      <c r="H9" s="2" t="s">
        <v>30</v>
      </c>
      <c r="I9">
        <v>24</v>
      </c>
      <c r="J9" s="2" t="s">
        <v>407</v>
      </c>
      <c r="K9" s="2" t="e" vm="1">
        <v>#VALUE!</v>
      </c>
      <c r="L9">
        <v>7</v>
      </c>
      <c r="M9" s="2" t="s">
        <v>497</v>
      </c>
      <c r="N9">
        <f>IF(ISNUMBER(SEARCH("Try to get involved in organising change", M9)), 1, 0)</f>
        <v>0</v>
      </c>
      <c r="O9">
        <f t="shared" si="0"/>
        <v>0</v>
      </c>
      <c r="P9">
        <f t="shared" si="33"/>
        <v>0</v>
      </c>
      <c r="Q9">
        <f t="shared" si="1"/>
        <v>1</v>
      </c>
      <c r="S9" s="2" t="s">
        <v>524</v>
      </c>
      <c r="T9" s="2" t="s">
        <v>525</v>
      </c>
      <c r="U9" s="2" t="s">
        <v>526</v>
      </c>
      <c r="V9">
        <v>5</v>
      </c>
      <c r="W9">
        <v>3</v>
      </c>
      <c r="X9" s="2" t="s">
        <v>241</v>
      </c>
      <c r="Y9" s="2" t="s">
        <v>31</v>
      </c>
      <c r="Z9" t="s">
        <v>21</v>
      </c>
      <c r="AA9" s="2" t="s">
        <v>527</v>
      </c>
      <c r="AB9" s="2" t="s">
        <v>528</v>
      </c>
      <c r="AC9" s="2" t="s">
        <v>17</v>
      </c>
      <c r="AD9" s="3" t="s">
        <v>529</v>
      </c>
      <c r="AE9" s="8">
        <f t="shared" si="2"/>
        <v>1</v>
      </c>
      <c r="AF9" s="8">
        <f t="shared" si="3"/>
        <v>0</v>
      </c>
      <c r="AG9" s="8">
        <f t="shared" si="4"/>
        <v>0</v>
      </c>
      <c r="AH9" s="8">
        <f t="shared" si="5"/>
        <v>0</v>
      </c>
      <c r="AI9" s="8">
        <f t="shared" si="6"/>
        <v>0</v>
      </c>
      <c r="AJ9" s="8">
        <f t="shared" si="7"/>
        <v>0</v>
      </c>
      <c r="AK9" s="8">
        <f t="shared" si="8"/>
        <v>0</v>
      </c>
      <c r="AL9" s="8">
        <f t="shared" si="9"/>
        <v>0</v>
      </c>
      <c r="AM9" s="8">
        <f t="shared" si="10"/>
        <v>0</v>
      </c>
      <c r="AN9" s="8">
        <f t="shared" si="11"/>
        <v>0</v>
      </c>
      <c r="AO9" s="8">
        <f t="shared" si="12"/>
        <v>0</v>
      </c>
      <c r="AP9" s="8">
        <f t="shared" si="13"/>
        <v>1</v>
      </c>
      <c r="AQ9" s="2" t="s">
        <v>434</v>
      </c>
      <c r="AR9" s="3" t="s">
        <v>530</v>
      </c>
      <c r="AS9" s="8">
        <f t="shared" si="14"/>
        <v>1</v>
      </c>
      <c r="AT9" s="8">
        <f t="shared" si="15"/>
        <v>0</v>
      </c>
      <c r="AU9" s="8">
        <f t="shared" si="16"/>
        <v>0</v>
      </c>
      <c r="AV9" s="8">
        <f t="shared" si="17"/>
        <v>0</v>
      </c>
      <c r="AW9" s="8">
        <f t="shared" si="18"/>
        <v>0</v>
      </c>
      <c r="AX9" s="8">
        <f t="shared" si="19"/>
        <v>0</v>
      </c>
      <c r="AY9" s="8">
        <f t="shared" si="20"/>
        <v>0</v>
      </c>
      <c r="AZ9" s="8">
        <f t="shared" si="21"/>
        <v>0</v>
      </c>
      <c r="BA9" s="8">
        <f t="shared" si="22"/>
        <v>0</v>
      </c>
      <c r="BB9" s="8">
        <f t="shared" si="23"/>
        <v>1</v>
      </c>
      <c r="BC9" s="2" t="s">
        <v>434</v>
      </c>
      <c r="BD9">
        <v>10</v>
      </c>
      <c r="BE9" s="2" t="s">
        <v>531</v>
      </c>
      <c r="BF9" s="2" t="s">
        <v>532</v>
      </c>
      <c r="BG9" s="2" t="s">
        <v>533</v>
      </c>
      <c r="BH9" s="2" t="s">
        <v>534</v>
      </c>
      <c r="BI9">
        <f t="shared" si="34"/>
        <v>1</v>
      </c>
      <c r="BJ9">
        <f t="shared" si="24"/>
        <v>0</v>
      </c>
      <c r="BK9">
        <f t="shared" si="25"/>
        <v>0</v>
      </c>
      <c r="BL9">
        <f t="shared" si="26"/>
        <v>0</v>
      </c>
      <c r="BM9">
        <f t="shared" si="27"/>
        <v>0</v>
      </c>
      <c r="BN9">
        <f t="shared" si="28"/>
        <v>1</v>
      </c>
      <c r="BO9">
        <f t="shared" si="29"/>
        <v>1</v>
      </c>
      <c r="BP9">
        <f t="shared" si="30"/>
        <v>0</v>
      </c>
      <c r="BQ9">
        <f t="shared" si="31"/>
        <v>0</v>
      </c>
      <c r="BR9" s="2"/>
      <c r="BS9" s="2" t="s">
        <v>468</v>
      </c>
      <c r="BT9" s="4" t="s">
        <v>535</v>
      </c>
      <c r="BU9" s="2" t="s">
        <v>490</v>
      </c>
      <c r="BV9" s="2" t="s">
        <v>491</v>
      </c>
      <c r="BW9" s="2" t="s">
        <v>486</v>
      </c>
      <c r="BX9" s="2" t="s">
        <v>493</v>
      </c>
      <c r="BY9" s="2" t="s">
        <v>484</v>
      </c>
      <c r="BZ9" s="2" t="s">
        <v>488</v>
      </c>
      <c r="CA9" s="2" t="s">
        <v>487</v>
      </c>
      <c r="CB9" s="2" t="s">
        <v>492</v>
      </c>
      <c r="CC9" s="2" t="s">
        <v>489</v>
      </c>
      <c r="CD9" s="2" t="s">
        <v>485</v>
      </c>
      <c r="CE9" s="2" t="s">
        <v>157</v>
      </c>
      <c r="CF9" s="2" t="s">
        <v>536</v>
      </c>
      <c r="CG9" s="2" t="s">
        <v>228</v>
      </c>
      <c r="CH9" s="2" t="s">
        <v>495</v>
      </c>
      <c r="CI9" s="4" t="s">
        <v>537</v>
      </c>
      <c r="CJ9" s="2" t="s">
        <v>491</v>
      </c>
      <c r="CK9" s="2" t="s">
        <v>490</v>
      </c>
      <c r="CL9" s="2" t="s">
        <v>493</v>
      </c>
      <c r="CM9" s="2" t="s">
        <v>486</v>
      </c>
      <c r="CN9" s="2" t="s">
        <v>484</v>
      </c>
      <c r="CO9" s="2" t="s">
        <v>487</v>
      </c>
      <c r="CP9">
        <v>0</v>
      </c>
    </row>
    <row r="10" spans="1:94" ht="305.25">
      <c r="A10">
        <v>9</v>
      </c>
      <c r="B10" s="1">
        <v>45812.930625000001</v>
      </c>
      <c r="C10" s="1">
        <v>45812.947708333297</v>
      </c>
      <c r="D10" s="2" t="s">
        <v>405</v>
      </c>
      <c r="E10" s="2"/>
      <c r="F10" s="2"/>
      <c r="G10" s="2" t="s">
        <v>406</v>
      </c>
      <c r="H10" s="2" t="s">
        <v>33</v>
      </c>
      <c r="I10">
        <v>21</v>
      </c>
      <c r="J10" s="2" t="s">
        <v>407</v>
      </c>
      <c r="K10" s="2" t="e" vm="4">
        <v>#VALUE!</v>
      </c>
      <c r="L10">
        <v>4</v>
      </c>
      <c r="M10" s="2" t="s">
        <v>538</v>
      </c>
      <c r="N10">
        <f t="shared" si="32"/>
        <v>1</v>
      </c>
      <c r="O10">
        <f t="shared" si="0"/>
        <v>1</v>
      </c>
      <c r="P10">
        <f t="shared" si="33"/>
        <v>1</v>
      </c>
      <c r="Q10">
        <f t="shared" si="1"/>
        <v>0</v>
      </c>
      <c r="S10" s="2" t="s">
        <v>539</v>
      </c>
      <c r="T10" s="2" t="s">
        <v>410</v>
      </c>
      <c r="U10" s="2" t="s">
        <v>540</v>
      </c>
      <c r="V10">
        <v>10</v>
      </c>
      <c r="W10">
        <v>6</v>
      </c>
      <c r="X10" s="2" t="s">
        <v>243</v>
      </c>
      <c r="Y10" s="4" t="s">
        <v>34</v>
      </c>
      <c r="Z10" t="s">
        <v>8</v>
      </c>
      <c r="AA10" s="2" t="s">
        <v>541</v>
      </c>
      <c r="AB10" s="4" t="s">
        <v>542</v>
      </c>
      <c r="AC10" s="2" t="s">
        <v>9</v>
      </c>
      <c r="AD10" s="3" t="s">
        <v>543</v>
      </c>
      <c r="AE10" s="8">
        <f t="shared" si="2"/>
        <v>1</v>
      </c>
      <c r="AF10" s="8">
        <f t="shared" si="3"/>
        <v>1</v>
      </c>
      <c r="AG10" s="8">
        <f t="shared" si="4"/>
        <v>0</v>
      </c>
      <c r="AH10" s="8">
        <f t="shared" si="5"/>
        <v>1</v>
      </c>
      <c r="AI10" s="8">
        <f t="shared" si="6"/>
        <v>0</v>
      </c>
      <c r="AJ10" s="8">
        <f t="shared" si="7"/>
        <v>0</v>
      </c>
      <c r="AK10" s="8">
        <f t="shared" si="8"/>
        <v>0</v>
      </c>
      <c r="AL10" s="8">
        <f t="shared" si="9"/>
        <v>0</v>
      </c>
      <c r="AM10" s="8">
        <f t="shared" si="10"/>
        <v>0</v>
      </c>
      <c r="AN10" s="8">
        <f t="shared" si="11"/>
        <v>0</v>
      </c>
      <c r="AO10" s="8">
        <f t="shared" si="12"/>
        <v>0</v>
      </c>
      <c r="AP10" s="8">
        <f t="shared" si="13"/>
        <v>3</v>
      </c>
      <c r="AQ10" s="2" t="s">
        <v>413</v>
      </c>
      <c r="AR10" s="3" t="s">
        <v>544</v>
      </c>
      <c r="AS10" s="8">
        <f t="shared" si="14"/>
        <v>1</v>
      </c>
      <c r="AT10" s="8">
        <f t="shared" si="15"/>
        <v>1</v>
      </c>
      <c r="AU10" s="8">
        <f t="shared" si="16"/>
        <v>0</v>
      </c>
      <c r="AV10" s="8">
        <f t="shared" si="17"/>
        <v>0</v>
      </c>
      <c r="AW10" s="8">
        <f t="shared" si="18"/>
        <v>0</v>
      </c>
      <c r="AX10" s="8">
        <f t="shared" si="19"/>
        <v>0</v>
      </c>
      <c r="AY10" s="8">
        <f t="shared" si="20"/>
        <v>0</v>
      </c>
      <c r="AZ10" s="8">
        <f t="shared" si="21"/>
        <v>0</v>
      </c>
      <c r="BA10" s="8">
        <f t="shared" si="22"/>
        <v>0</v>
      </c>
      <c r="BB10" s="8">
        <f t="shared" si="23"/>
        <v>2</v>
      </c>
      <c r="BC10" s="2" t="s">
        <v>434</v>
      </c>
      <c r="BD10">
        <v>7</v>
      </c>
      <c r="BE10" s="2" t="s">
        <v>545</v>
      </c>
      <c r="BF10" s="2" t="s">
        <v>532</v>
      </c>
      <c r="BG10" s="2" t="s">
        <v>546</v>
      </c>
      <c r="BH10" s="2" t="s">
        <v>547</v>
      </c>
      <c r="BI10">
        <f t="shared" si="34"/>
        <v>0</v>
      </c>
      <c r="BJ10">
        <f t="shared" si="24"/>
        <v>1</v>
      </c>
      <c r="BK10">
        <f t="shared" si="25"/>
        <v>1</v>
      </c>
      <c r="BL10">
        <f t="shared" si="26"/>
        <v>1</v>
      </c>
      <c r="BM10">
        <f t="shared" si="27"/>
        <v>1</v>
      </c>
      <c r="BN10">
        <f t="shared" si="28"/>
        <v>0</v>
      </c>
      <c r="BO10">
        <f t="shared" si="29"/>
        <v>1</v>
      </c>
      <c r="BP10">
        <f t="shared" si="30"/>
        <v>1</v>
      </c>
      <c r="BQ10">
        <f t="shared" si="31"/>
        <v>0</v>
      </c>
      <c r="BR10" s="2"/>
      <c r="BS10" s="2" t="s">
        <v>468</v>
      </c>
      <c r="BT10" s="4" t="s">
        <v>548</v>
      </c>
      <c r="BU10" s="2" t="s">
        <v>484</v>
      </c>
      <c r="BV10" s="2" t="s">
        <v>490</v>
      </c>
      <c r="BW10" s="2" t="s">
        <v>487</v>
      </c>
      <c r="BX10" s="2" t="s">
        <v>493</v>
      </c>
      <c r="BY10" s="2" t="s">
        <v>486</v>
      </c>
      <c r="BZ10" s="2" t="s">
        <v>485</v>
      </c>
      <c r="CA10" s="2" t="s">
        <v>491</v>
      </c>
      <c r="CB10" s="2" t="s">
        <v>488</v>
      </c>
      <c r="CC10" s="2" t="s">
        <v>489</v>
      </c>
      <c r="CD10" s="2" t="s">
        <v>492</v>
      </c>
      <c r="CE10" s="2" t="s">
        <v>159</v>
      </c>
      <c r="CF10" s="2" t="s">
        <v>549</v>
      </c>
      <c r="CG10" s="2" t="s">
        <v>225</v>
      </c>
      <c r="CH10" s="2" t="s">
        <v>495</v>
      </c>
      <c r="CI10" s="4" t="s">
        <v>550</v>
      </c>
      <c r="CJ10" s="2" t="s">
        <v>493</v>
      </c>
      <c r="CK10" s="2" t="s">
        <v>490</v>
      </c>
      <c r="CL10" s="2" t="s">
        <v>487</v>
      </c>
      <c r="CM10" s="2" t="s">
        <v>484</v>
      </c>
      <c r="CN10" s="2" t="s">
        <v>486</v>
      </c>
      <c r="CO10" s="2" t="s">
        <v>491</v>
      </c>
      <c r="CP10">
        <v>7</v>
      </c>
    </row>
    <row r="11" spans="1:94" ht="203.25" customHeight="1">
      <c r="A11">
        <v>10</v>
      </c>
      <c r="B11" s="1">
        <v>45812.9464351852</v>
      </c>
      <c r="C11" s="1">
        <v>45812.949456018498</v>
      </c>
      <c r="D11" s="2" t="s">
        <v>405</v>
      </c>
      <c r="E11" s="2"/>
      <c r="F11" s="2"/>
      <c r="G11" s="2" t="s">
        <v>406</v>
      </c>
      <c r="H11" s="2" t="s">
        <v>36</v>
      </c>
      <c r="I11">
        <v>22</v>
      </c>
      <c r="J11" s="2" t="s">
        <v>407</v>
      </c>
      <c r="K11" s="2" t="e" vm="1">
        <v>#VALUE!</v>
      </c>
      <c r="L11">
        <v>5</v>
      </c>
      <c r="M11" s="2" t="s">
        <v>551</v>
      </c>
      <c r="N11">
        <f t="shared" si="32"/>
        <v>0</v>
      </c>
      <c r="O11">
        <f t="shared" si="0"/>
        <v>1</v>
      </c>
      <c r="P11">
        <f t="shared" si="33"/>
        <v>0</v>
      </c>
      <c r="Q11">
        <f t="shared" si="1"/>
        <v>1</v>
      </c>
      <c r="S11" s="2" t="s">
        <v>473</v>
      </c>
      <c r="T11" s="2" t="s">
        <v>474</v>
      </c>
      <c r="U11" s="2" t="s">
        <v>552</v>
      </c>
      <c r="V11">
        <v>7</v>
      </c>
      <c r="W11">
        <v>9</v>
      </c>
      <c r="X11" s="2" t="s">
        <v>245</v>
      </c>
      <c r="Y11" s="4" t="s">
        <v>37</v>
      </c>
      <c r="Z11" t="s">
        <v>8</v>
      </c>
      <c r="AA11" s="2" t="s">
        <v>553</v>
      </c>
      <c r="AB11" s="3" t="s">
        <v>554</v>
      </c>
      <c r="AC11" s="3" t="s">
        <v>17</v>
      </c>
      <c r="AD11" s="3" t="s">
        <v>71</v>
      </c>
      <c r="AE11" s="8">
        <f t="shared" si="2"/>
        <v>0</v>
      </c>
      <c r="AF11" s="8">
        <f t="shared" si="3"/>
        <v>0</v>
      </c>
      <c r="AG11" s="8">
        <f t="shared" si="4"/>
        <v>0</v>
      </c>
      <c r="AH11" s="8">
        <f t="shared" si="5"/>
        <v>0</v>
      </c>
      <c r="AI11" s="8">
        <f t="shared" si="6"/>
        <v>0</v>
      </c>
      <c r="AJ11" s="8">
        <f t="shared" si="7"/>
        <v>0</v>
      </c>
      <c r="AK11" s="8">
        <f t="shared" si="8"/>
        <v>0</v>
      </c>
      <c r="AL11" s="8">
        <f t="shared" si="9"/>
        <v>0</v>
      </c>
      <c r="AM11" s="8">
        <f t="shared" si="10"/>
        <v>0</v>
      </c>
      <c r="AN11" s="8">
        <f t="shared" si="11"/>
        <v>0</v>
      </c>
      <c r="AO11" s="8">
        <f t="shared" si="12"/>
        <v>1</v>
      </c>
      <c r="AP11" s="8">
        <f t="shared" si="13"/>
        <v>0</v>
      </c>
      <c r="AQ11" s="2" t="s">
        <v>72</v>
      </c>
      <c r="AR11" s="3" t="s">
        <v>530</v>
      </c>
      <c r="AS11" s="8">
        <f t="shared" si="14"/>
        <v>1</v>
      </c>
      <c r="AT11" s="8">
        <f t="shared" si="15"/>
        <v>0</v>
      </c>
      <c r="AU11" s="8">
        <f t="shared" si="16"/>
        <v>0</v>
      </c>
      <c r="AV11" s="8">
        <f t="shared" si="17"/>
        <v>0</v>
      </c>
      <c r="AW11" s="8">
        <f t="shared" si="18"/>
        <v>0</v>
      </c>
      <c r="AX11" s="8">
        <f t="shared" si="19"/>
        <v>0</v>
      </c>
      <c r="AY11" s="8">
        <f t="shared" si="20"/>
        <v>0</v>
      </c>
      <c r="AZ11" s="8">
        <f t="shared" si="21"/>
        <v>0</v>
      </c>
      <c r="BA11" s="8">
        <f t="shared" si="22"/>
        <v>0</v>
      </c>
      <c r="BB11" s="8">
        <f t="shared" si="23"/>
        <v>1</v>
      </c>
      <c r="BC11" s="2" t="s">
        <v>434</v>
      </c>
      <c r="BD11">
        <v>10</v>
      </c>
      <c r="BE11" s="2" t="s">
        <v>555</v>
      </c>
      <c r="BF11" s="2" t="s">
        <v>532</v>
      </c>
      <c r="BG11" s="2" t="s">
        <v>556</v>
      </c>
      <c r="BH11" s="2" t="s">
        <v>557</v>
      </c>
      <c r="BI11">
        <f t="shared" si="34"/>
        <v>1</v>
      </c>
      <c r="BJ11">
        <f t="shared" si="24"/>
        <v>1</v>
      </c>
      <c r="BK11">
        <f t="shared" si="25"/>
        <v>1</v>
      </c>
      <c r="BL11">
        <f t="shared" si="26"/>
        <v>0</v>
      </c>
      <c r="BM11">
        <f t="shared" si="27"/>
        <v>1</v>
      </c>
      <c r="BN11">
        <f t="shared" si="28"/>
        <v>1</v>
      </c>
      <c r="BO11">
        <f t="shared" si="29"/>
        <v>1</v>
      </c>
      <c r="BP11">
        <f t="shared" si="30"/>
        <v>0</v>
      </c>
      <c r="BQ11">
        <f t="shared" si="31"/>
        <v>0</v>
      </c>
      <c r="BR11" s="2"/>
      <c r="BS11" s="2" t="s">
        <v>419</v>
      </c>
      <c r="BT11" s="4" t="s">
        <v>558</v>
      </c>
      <c r="BU11" s="2" t="s">
        <v>488</v>
      </c>
      <c r="BV11" s="2" t="s">
        <v>493</v>
      </c>
      <c r="BW11" s="2" t="s">
        <v>490</v>
      </c>
      <c r="BX11" s="2" t="s">
        <v>484</v>
      </c>
      <c r="BY11" s="2" t="s">
        <v>492</v>
      </c>
      <c r="BZ11" s="2" t="s">
        <v>487</v>
      </c>
      <c r="CA11" s="2" t="s">
        <v>486</v>
      </c>
      <c r="CB11" s="2" t="s">
        <v>485</v>
      </c>
      <c r="CC11" s="2" t="s">
        <v>489</v>
      </c>
      <c r="CD11" s="2" t="s">
        <v>491</v>
      </c>
      <c r="CE11" s="2" t="s">
        <v>161</v>
      </c>
      <c r="CF11" s="2" t="s">
        <v>559</v>
      </c>
      <c r="CG11" s="2" t="s">
        <v>225</v>
      </c>
      <c r="CH11" s="2" t="s">
        <v>495</v>
      </c>
      <c r="CI11" s="4" t="s">
        <v>560</v>
      </c>
      <c r="CJ11" s="2" t="s">
        <v>493</v>
      </c>
      <c r="CK11" s="2" t="s">
        <v>484</v>
      </c>
      <c r="CL11" s="2" t="s">
        <v>487</v>
      </c>
      <c r="CM11" s="2" t="s">
        <v>491</v>
      </c>
      <c r="CN11" s="2" t="s">
        <v>490</v>
      </c>
      <c r="CO11" s="2" t="s">
        <v>486</v>
      </c>
      <c r="CP11">
        <v>8</v>
      </c>
    </row>
    <row r="12" spans="1:94" ht="198">
      <c r="A12">
        <v>11</v>
      </c>
      <c r="B12" s="1">
        <v>45812.938831018502</v>
      </c>
      <c r="C12" s="1">
        <v>45812.959155092598</v>
      </c>
      <c r="D12" s="2" t="s">
        <v>405</v>
      </c>
      <c r="E12" s="2"/>
      <c r="F12" s="2"/>
      <c r="G12" s="2" t="s">
        <v>406</v>
      </c>
      <c r="H12" s="2" t="s">
        <v>38</v>
      </c>
      <c r="I12">
        <v>23</v>
      </c>
      <c r="J12" s="2" t="s">
        <v>407</v>
      </c>
      <c r="K12" s="2" t="e" vm="5">
        <v>#VALUE!</v>
      </c>
      <c r="L12">
        <v>7</v>
      </c>
      <c r="M12" s="2" t="s">
        <v>561</v>
      </c>
      <c r="N12">
        <f t="shared" si="32"/>
        <v>1</v>
      </c>
      <c r="O12">
        <f t="shared" si="0"/>
        <v>0</v>
      </c>
      <c r="P12">
        <f t="shared" si="33"/>
        <v>1</v>
      </c>
      <c r="Q12">
        <f t="shared" si="1"/>
        <v>1</v>
      </c>
      <c r="S12" s="2" t="s">
        <v>562</v>
      </c>
      <c r="T12" s="4" t="s">
        <v>563</v>
      </c>
      <c r="U12" s="2" t="s">
        <v>564</v>
      </c>
      <c r="V12">
        <v>7</v>
      </c>
      <c r="W12">
        <v>7</v>
      </c>
      <c r="X12" s="2" t="s">
        <v>247</v>
      </c>
      <c r="Y12" s="4" t="s">
        <v>39</v>
      </c>
      <c r="Z12" t="s">
        <v>21</v>
      </c>
      <c r="AA12" s="2" t="s">
        <v>565</v>
      </c>
      <c r="AB12" s="3" t="s">
        <v>566</v>
      </c>
      <c r="AC12" s="3" t="s">
        <v>17</v>
      </c>
      <c r="AD12" s="3" t="s">
        <v>567</v>
      </c>
      <c r="AE12" s="8">
        <f t="shared" si="2"/>
        <v>1</v>
      </c>
      <c r="AF12" s="8">
        <f t="shared" si="3"/>
        <v>1</v>
      </c>
      <c r="AG12" s="8">
        <f t="shared" si="4"/>
        <v>0</v>
      </c>
      <c r="AH12" s="8">
        <f t="shared" si="5"/>
        <v>0</v>
      </c>
      <c r="AI12" s="8">
        <f t="shared" si="6"/>
        <v>0</v>
      </c>
      <c r="AJ12" s="8">
        <f t="shared" si="7"/>
        <v>0</v>
      </c>
      <c r="AK12" s="8">
        <f t="shared" si="8"/>
        <v>0</v>
      </c>
      <c r="AL12" s="8">
        <f t="shared" si="9"/>
        <v>0</v>
      </c>
      <c r="AM12" s="8">
        <f t="shared" si="10"/>
        <v>1</v>
      </c>
      <c r="AN12" s="8">
        <f t="shared" si="11"/>
        <v>0</v>
      </c>
      <c r="AO12" s="8">
        <f t="shared" si="12"/>
        <v>0</v>
      </c>
      <c r="AP12" s="8">
        <f t="shared" si="13"/>
        <v>3</v>
      </c>
      <c r="AQ12" s="2" t="s">
        <v>413</v>
      </c>
      <c r="AR12" s="3" t="s">
        <v>568</v>
      </c>
      <c r="AS12" s="8">
        <f t="shared" si="14"/>
        <v>1</v>
      </c>
      <c r="AT12" s="8">
        <f t="shared" si="15"/>
        <v>1</v>
      </c>
      <c r="AU12" s="8">
        <f t="shared" si="16"/>
        <v>0</v>
      </c>
      <c r="AV12" s="8">
        <f t="shared" si="17"/>
        <v>1</v>
      </c>
      <c r="AW12" s="8">
        <f t="shared" si="18"/>
        <v>0</v>
      </c>
      <c r="AX12" s="8">
        <f t="shared" si="19"/>
        <v>0</v>
      </c>
      <c r="AY12" s="8">
        <f t="shared" si="20"/>
        <v>0</v>
      </c>
      <c r="AZ12" s="8">
        <f t="shared" si="21"/>
        <v>0</v>
      </c>
      <c r="BA12" s="8">
        <f t="shared" si="22"/>
        <v>0</v>
      </c>
      <c r="BB12" s="8">
        <f t="shared" si="23"/>
        <v>3</v>
      </c>
      <c r="BC12" s="2" t="s">
        <v>413</v>
      </c>
      <c r="BD12">
        <v>10</v>
      </c>
      <c r="BE12" s="2" t="s">
        <v>569</v>
      </c>
      <c r="BF12" s="2" t="s">
        <v>416</v>
      </c>
      <c r="BG12" s="2" t="s">
        <v>570</v>
      </c>
      <c r="BH12" s="2" t="s">
        <v>571</v>
      </c>
      <c r="BI12">
        <f t="shared" si="34"/>
        <v>1</v>
      </c>
      <c r="BJ12">
        <f t="shared" si="24"/>
        <v>1</v>
      </c>
      <c r="BK12">
        <f t="shared" si="25"/>
        <v>1</v>
      </c>
      <c r="BL12">
        <f t="shared" si="26"/>
        <v>1</v>
      </c>
      <c r="BM12">
        <f t="shared" si="27"/>
        <v>0</v>
      </c>
      <c r="BN12">
        <f t="shared" si="28"/>
        <v>1</v>
      </c>
      <c r="BO12">
        <f t="shared" si="29"/>
        <v>1</v>
      </c>
      <c r="BP12">
        <f t="shared" si="30"/>
        <v>1</v>
      </c>
      <c r="BQ12">
        <f t="shared" si="31"/>
        <v>0</v>
      </c>
      <c r="BR12" s="2"/>
      <c r="BS12" s="2" t="s">
        <v>468</v>
      </c>
      <c r="BT12" s="4" t="s">
        <v>572</v>
      </c>
      <c r="BU12" s="2" t="s">
        <v>484</v>
      </c>
      <c r="BV12" s="2" t="s">
        <v>493</v>
      </c>
      <c r="BW12" s="2" t="s">
        <v>491</v>
      </c>
      <c r="BX12" s="2" t="s">
        <v>490</v>
      </c>
      <c r="BY12" s="2" t="s">
        <v>489</v>
      </c>
      <c r="BZ12" s="2" t="s">
        <v>485</v>
      </c>
      <c r="CA12" s="2" t="s">
        <v>486</v>
      </c>
      <c r="CB12" s="2" t="s">
        <v>492</v>
      </c>
      <c r="CC12" s="2" t="s">
        <v>488</v>
      </c>
      <c r="CD12" s="2" t="s">
        <v>487</v>
      </c>
      <c r="CE12" s="2" t="s">
        <v>164</v>
      </c>
      <c r="CF12" s="2" t="s">
        <v>573</v>
      </c>
      <c r="CG12" s="2" t="s">
        <v>225</v>
      </c>
      <c r="CH12" s="2" t="s">
        <v>495</v>
      </c>
      <c r="CI12" s="4" t="s">
        <v>574</v>
      </c>
      <c r="CJ12" s="2" t="s">
        <v>493</v>
      </c>
      <c r="CK12" s="2" t="s">
        <v>484</v>
      </c>
      <c r="CL12" s="2" t="s">
        <v>487</v>
      </c>
      <c r="CM12" s="2" t="s">
        <v>490</v>
      </c>
      <c r="CN12" s="2" t="s">
        <v>486</v>
      </c>
      <c r="CO12" s="2" t="s">
        <v>491</v>
      </c>
      <c r="CP12">
        <v>6</v>
      </c>
    </row>
    <row r="13" spans="1:94" ht="259.5">
      <c r="A13">
        <v>12</v>
      </c>
      <c r="B13" s="1">
        <v>45812.903645833299</v>
      </c>
      <c r="C13" s="1">
        <v>45813.012812499997</v>
      </c>
      <c r="D13" s="2" t="s">
        <v>405</v>
      </c>
      <c r="E13" s="2"/>
      <c r="F13" s="2"/>
      <c r="G13" s="2" t="s">
        <v>406</v>
      </c>
      <c r="H13" s="2" t="s">
        <v>41</v>
      </c>
      <c r="I13">
        <v>22</v>
      </c>
      <c r="J13" s="2" t="s">
        <v>424</v>
      </c>
      <c r="K13" s="2" t="e" vm="1">
        <v>#VALUE!</v>
      </c>
      <c r="L13">
        <v>7</v>
      </c>
      <c r="M13" s="2" t="s">
        <v>497</v>
      </c>
      <c r="N13">
        <f t="shared" si="32"/>
        <v>0</v>
      </c>
      <c r="O13">
        <f t="shared" si="0"/>
        <v>0</v>
      </c>
      <c r="P13">
        <f t="shared" si="33"/>
        <v>0</v>
      </c>
      <c r="Q13">
        <f t="shared" si="1"/>
        <v>1</v>
      </c>
      <c r="S13" s="2" t="s">
        <v>575</v>
      </c>
      <c r="T13" s="2" t="s">
        <v>410</v>
      </c>
      <c r="U13" s="2" t="s">
        <v>576</v>
      </c>
      <c r="V13">
        <v>10</v>
      </c>
      <c r="W13">
        <v>6</v>
      </c>
      <c r="X13" s="2" t="s">
        <v>249</v>
      </c>
      <c r="Y13" s="4" t="s">
        <v>42</v>
      </c>
      <c r="Z13" t="s">
        <v>21</v>
      </c>
      <c r="AA13" s="2" t="s">
        <v>577</v>
      </c>
      <c r="AB13" s="3" t="s">
        <v>578</v>
      </c>
      <c r="AC13" s="3" t="s">
        <v>17</v>
      </c>
      <c r="AD13" s="3" t="s">
        <v>579</v>
      </c>
      <c r="AE13" s="8">
        <f t="shared" si="2"/>
        <v>1</v>
      </c>
      <c r="AF13" s="8">
        <f t="shared" si="3"/>
        <v>1</v>
      </c>
      <c r="AG13" s="8">
        <f t="shared" si="4"/>
        <v>1</v>
      </c>
      <c r="AH13" s="8">
        <f t="shared" si="5"/>
        <v>1</v>
      </c>
      <c r="AI13" s="8">
        <f t="shared" si="6"/>
        <v>0</v>
      </c>
      <c r="AJ13" s="8">
        <f t="shared" si="7"/>
        <v>0</v>
      </c>
      <c r="AK13" s="8">
        <f t="shared" si="8"/>
        <v>0</v>
      </c>
      <c r="AL13" s="8">
        <f t="shared" si="9"/>
        <v>0</v>
      </c>
      <c r="AM13" s="8">
        <f t="shared" si="10"/>
        <v>0</v>
      </c>
      <c r="AN13" s="8">
        <f t="shared" si="11"/>
        <v>0</v>
      </c>
      <c r="AO13" s="8">
        <f t="shared" si="12"/>
        <v>0</v>
      </c>
      <c r="AP13" s="8">
        <f t="shared" si="13"/>
        <v>4</v>
      </c>
      <c r="AQ13" s="2" t="s">
        <v>413</v>
      </c>
      <c r="AR13" s="3" t="s">
        <v>580</v>
      </c>
      <c r="AS13" s="8">
        <f t="shared" si="14"/>
        <v>1</v>
      </c>
      <c r="AT13" s="8">
        <f t="shared" si="15"/>
        <v>1</v>
      </c>
      <c r="AU13" s="8">
        <f t="shared" si="16"/>
        <v>1</v>
      </c>
      <c r="AV13" s="8">
        <f t="shared" si="17"/>
        <v>0</v>
      </c>
      <c r="AW13" s="8">
        <f t="shared" si="18"/>
        <v>1</v>
      </c>
      <c r="AX13" s="8">
        <f t="shared" si="19"/>
        <v>1</v>
      </c>
      <c r="AY13" s="8">
        <f t="shared" si="20"/>
        <v>0</v>
      </c>
      <c r="AZ13" s="8">
        <f t="shared" si="21"/>
        <v>0</v>
      </c>
      <c r="BA13" s="8">
        <f t="shared" si="22"/>
        <v>0</v>
      </c>
      <c r="BB13" s="8">
        <f t="shared" si="23"/>
        <v>5</v>
      </c>
      <c r="BC13" s="2" t="s">
        <v>413</v>
      </c>
      <c r="BD13">
        <v>8</v>
      </c>
      <c r="BE13" s="2" t="s">
        <v>581</v>
      </c>
      <c r="BF13" s="2" t="s">
        <v>416</v>
      </c>
      <c r="BG13" s="2" t="s">
        <v>582</v>
      </c>
      <c r="BH13" s="2" t="s">
        <v>583</v>
      </c>
      <c r="BI13">
        <f t="shared" si="34"/>
        <v>1</v>
      </c>
      <c r="BJ13">
        <f t="shared" si="24"/>
        <v>1</v>
      </c>
      <c r="BK13">
        <f t="shared" si="25"/>
        <v>1</v>
      </c>
      <c r="BL13">
        <f t="shared" si="26"/>
        <v>1</v>
      </c>
      <c r="BM13">
        <f t="shared" si="27"/>
        <v>1</v>
      </c>
      <c r="BN13">
        <f t="shared" si="28"/>
        <v>1</v>
      </c>
      <c r="BO13">
        <f t="shared" si="29"/>
        <v>1</v>
      </c>
      <c r="BP13">
        <f t="shared" si="30"/>
        <v>1</v>
      </c>
      <c r="BQ13">
        <f t="shared" si="31"/>
        <v>0</v>
      </c>
      <c r="BR13" s="2"/>
      <c r="BS13" s="2" t="s">
        <v>468</v>
      </c>
      <c r="BT13" s="4" t="s">
        <v>584</v>
      </c>
      <c r="BU13" s="2" t="s">
        <v>487</v>
      </c>
      <c r="BV13" s="2" t="s">
        <v>486</v>
      </c>
      <c r="BW13" s="2" t="s">
        <v>490</v>
      </c>
      <c r="BX13" s="2" t="s">
        <v>484</v>
      </c>
      <c r="BY13" s="2" t="s">
        <v>488</v>
      </c>
      <c r="BZ13" s="2" t="s">
        <v>489</v>
      </c>
      <c r="CA13" s="2" t="s">
        <v>491</v>
      </c>
      <c r="CB13" s="2" t="s">
        <v>485</v>
      </c>
      <c r="CC13" s="2" t="s">
        <v>493</v>
      </c>
      <c r="CD13" s="2" t="s">
        <v>492</v>
      </c>
      <c r="CE13" s="2" t="s">
        <v>165</v>
      </c>
      <c r="CF13" s="2" t="s">
        <v>585</v>
      </c>
      <c r="CG13" s="2" t="s">
        <v>240</v>
      </c>
      <c r="CH13" s="2" t="s">
        <v>441</v>
      </c>
      <c r="CI13" s="4" t="s">
        <v>560</v>
      </c>
      <c r="CJ13" s="2" t="s">
        <v>493</v>
      </c>
      <c r="CK13" s="2" t="s">
        <v>484</v>
      </c>
      <c r="CL13" s="2" t="s">
        <v>487</v>
      </c>
      <c r="CM13" s="2" t="s">
        <v>491</v>
      </c>
      <c r="CN13" s="2" t="s">
        <v>490</v>
      </c>
      <c r="CO13" s="2" t="s">
        <v>486</v>
      </c>
      <c r="CP13">
        <v>5</v>
      </c>
    </row>
    <row r="14" spans="1:94" ht="219" customHeight="1">
      <c r="A14">
        <v>13</v>
      </c>
      <c r="B14" s="1">
        <v>45813.013425925899</v>
      </c>
      <c r="C14" s="1">
        <v>45813.0221296296</v>
      </c>
      <c r="D14" s="2" t="s">
        <v>405</v>
      </c>
      <c r="E14" s="2"/>
      <c r="F14" s="2"/>
      <c r="G14" s="2" t="s">
        <v>406</v>
      </c>
      <c r="H14" s="2" t="s">
        <v>44</v>
      </c>
      <c r="I14">
        <v>21</v>
      </c>
      <c r="J14" s="2" t="s">
        <v>407</v>
      </c>
      <c r="K14" s="2" t="e" vm="1">
        <v>#VALUE!</v>
      </c>
      <c r="L14">
        <v>1</v>
      </c>
      <c r="M14" s="2" t="s">
        <v>497</v>
      </c>
      <c r="N14">
        <f t="shared" si="32"/>
        <v>0</v>
      </c>
      <c r="O14">
        <f t="shared" si="0"/>
        <v>0</v>
      </c>
      <c r="P14">
        <f t="shared" si="33"/>
        <v>0</v>
      </c>
      <c r="Q14">
        <f t="shared" si="1"/>
        <v>1</v>
      </c>
      <c r="S14" s="2" t="s">
        <v>586</v>
      </c>
      <c r="T14" s="2" t="s">
        <v>587</v>
      </c>
      <c r="U14" s="2" t="s">
        <v>588</v>
      </c>
      <c r="V14">
        <v>8</v>
      </c>
      <c r="W14">
        <v>2</v>
      </c>
      <c r="X14" s="2" t="s">
        <v>251</v>
      </c>
      <c r="Y14" s="4" t="s">
        <v>45</v>
      </c>
      <c r="Z14" t="s">
        <v>21</v>
      </c>
      <c r="AA14" s="2" t="s">
        <v>589</v>
      </c>
      <c r="AB14" s="3" t="s">
        <v>590</v>
      </c>
      <c r="AC14" s="3" t="s">
        <v>17</v>
      </c>
      <c r="AD14" s="3" t="s">
        <v>591</v>
      </c>
      <c r="AE14" s="8">
        <f t="shared" si="2"/>
        <v>1</v>
      </c>
      <c r="AF14" s="8">
        <f t="shared" si="3"/>
        <v>1</v>
      </c>
      <c r="AG14" s="8">
        <f t="shared" si="4"/>
        <v>1</v>
      </c>
      <c r="AH14" s="8">
        <f t="shared" si="5"/>
        <v>0</v>
      </c>
      <c r="AI14" s="8">
        <f t="shared" si="6"/>
        <v>0</v>
      </c>
      <c r="AJ14" s="8">
        <f t="shared" si="7"/>
        <v>0</v>
      </c>
      <c r="AK14" s="8">
        <f t="shared" si="8"/>
        <v>1</v>
      </c>
      <c r="AL14" s="8">
        <f t="shared" si="9"/>
        <v>0</v>
      </c>
      <c r="AM14" s="8">
        <f t="shared" si="10"/>
        <v>0</v>
      </c>
      <c r="AN14" s="8">
        <f t="shared" si="11"/>
        <v>0</v>
      </c>
      <c r="AO14" s="8">
        <f t="shared" si="12"/>
        <v>0</v>
      </c>
      <c r="AP14" s="8">
        <f t="shared" si="13"/>
        <v>4</v>
      </c>
      <c r="AQ14" s="2" t="s">
        <v>592</v>
      </c>
      <c r="AR14" s="3" t="s">
        <v>593</v>
      </c>
      <c r="AS14" s="8">
        <f t="shared" si="14"/>
        <v>1</v>
      </c>
      <c r="AT14" s="8">
        <f t="shared" si="15"/>
        <v>1</v>
      </c>
      <c r="AU14" s="8">
        <f t="shared" si="16"/>
        <v>1</v>
      </c>
      <c r="AV14" s="8">
        <f t="shared" si="17"/>
        <v>0</v>
      </c>
      <c r="AW14" s="8">
        <f t="shared" si="18"/>
        <v>0</v>
      </c>
      <c r="AX14" s="8">
        <f t="shared" si="19"/>
        <v>1</v>
      </c>
      <c r="AY14" s="8">
        <f t="shared" si="20"/>
        <v>0</v>
      </c>
      <c r="AZ14" s="8">
        <f t="shared" si="21"/>
        <v>0</v>
      </c>
      <c r="BA14" s="8">
        <f t="shared" si="22"/>
        <v>0</v>
      </c>
      <c r="BB14" s="8">
        <f t="shared" si="23"/>
        <v>4</v>
      </c>
      <c r="BC14" s="2" t="s">
        <v>434</v>
      </c>
      <c r="BD14">
        <v>8</v>
      </c>
      <c r="BE14" s="2" t="s">
        <v>594</v>
      </c>
      <c r="BF14" s="2" t="s">
        <v>595</v>
      </c>
      <c r="BG14" s="2" t="s">
        <v>596</v>
      </c>
      <c r="BH14" s="2" t="s">
        <v>597</v>
      </c>
      <c r="BI14">
        <f t="shared" si="34"/>
        <v>1</v>
      </c>
      <c r="BJ14">
        <f t="shared" si="24"/>
        <v>1</v>
      </c>
      <c r="BK14">
        <f t="shared" si="25"/>
        <v>0</v>
      </c>
      <c r="BL14">
        <f t="shared" si="26"/>
        <v>0</v>
      </c>
      <c r="BM14">
        <f t="shared" si="27"/>
        <v>1</v>
      </c>
      <c r="BN14">
        <f t="shared" si="28"/>
        <v>1</v>
      </c>
      <c r="BO14">
        <f t="shared" si="29"/>
        <v>0</v>
      </c>
      <c r="BP14">
        <f t="shared" si="30"/>
        <v>1</v>
      </c>
      <c r="BQ14">
        <f t="shared" si="31"/>
        <v>0</v>
      </c>
      <c r="BR14" s="2"/>
      <c r="BS14" s="2" t="s">
        <v>468</v>
      </c>
      <c r="BT14" s="4" t="s">
        <v>598</v>
      </c>
      <c r="BU14" s="2" t="s">
        <v>484</v>
      </c>
      <c r="BV14" s="2" t="s">
        <v>493</v>
      </c>
      <c r="BW14" s="2" t="s">
        <v>486</v>
      </c>
      <c r="BX14" s="2" t="s">
        <v>491</v>
      </c>
      <c r="BY14" s="2" t="s">
        <v>487</v>
      </c>
      <c r="BZ14" s="2" t="s">
        <v>485</v>
      </c>
      <c r="CA14" s="2" t="s">
        <v>490</v>
      </c>
      <c r="CB14" s="2" t="s">
        <v>492</v>
      </c>
      <c r="CC14" s="2" t="s">
        <v>489</v>
      </c>
      <c r="CD14" s="2" t="s">
        <v>488</v>
      </c>
      <c r="CE14" s="2" t="s">
        <v>167</v>
      </c>
      <c r="CF14" s="2" t="s">
        <v>599</v>
      </c>
      <c r="CG14" s="2" t="s">
        <v>240</v>
      </c>
      <c r="CH14" s="2" t="s">
        <v>422</v>
      </c>
      <c r="CI14" s="4" t="s">
        <v>600</v>
      </c>
      <c r="CJ14" s="2" t="s">
        <v>493</v>
      </c>
      <c r="CK14" s="2" t="s">
        <v>484</v>
      </c>
      <c r="CL14" s="2" t="s">
        <v>487</v>
      </c>
      <c r="CM14" s="2" t="s">
        <v>486</v>
      </c>
      <c r="CN14" s="2" t="s">
        <v>490</v>
      </c>
      <c r="CO14" s="2" t="s">
        <v>491</v>
      </c>
      <c r="CP14">
        <v>6</v>
      </c>
    </row>
    <row r="15" spans="1:94" ht="213">
      <c r="A15">
        <v>14</v>
      </c>
      <c r="B15" s="1">
        <v>45813.078402777799</v>
      </c>
      <c r="C15" s="1">
        <v>45813.0932523148</v>
      </c>
      <c r="D15" s="2" t="s">
        <v>405</v>
      </c>
      <c r="E15" s="2"/>
      <c r="F15" s="2"/>
      <c r="G15" s="2" t="s">
        <v>406</v>
      </c>
      <c r="H15" s="2" t="s">
        <v>47</v>
      </c>
      <c r="I15">
        <v>18</v>
      </c>
      <c r="J15" s="2" t="s">
        <v>424</v>
      </c>
      <c r="K15" s="2" t="s">
        <v>601</v>
      </c>
      <c r="L15">
        <v>5</v>
      </c>
      <c r="M15" s="2" t="s">
        <v>602</v>
      </c>
      <c r="N15">
        <f t="shared" si="32"/>
        <v>0</v>
      </c>
      <c r="O15">
        <f t="shared" si="0"/>
        <v>0</v>
      </c>
      <c r="P15">
        <f t="shared" si="33"/>
        <v>1</v>
      </c>
      <c r="Q15">
        <f t="shared" si="1"/>
        <v>0</v>
      </c>
      <c r="S15" s="2" t="s">
        <v>603</v>
      </c>
      <c r="T15" s="2" t="s">
        <v>428</v>
      </c>
      <c r="U15" s="2" t="s">
        <v>604</v>
      </c>
      <c r="V15">
        <v>7</v>
      </c>
      <c r="W15">
        <v>3</v>
      </c>
      <c r="X15" s="2" t="s">
        <v>253</v>
      </c>
      <c r="Y15" s="4" t="s">
        <v>48</v>
      </c>
      <c r="Z15" t="s">
        <v>21</v>
      </c>
      <c r="AA15" s="2" t="s">
        <v>605</v>
      </c>
      <c r="AB15" s="3" t="s">
        <v>606</v>
      </c>
      <c r="AC15" s="3" t="s">
        <v>17</v>
      </c>
      <c r="AD15" s="3" t="s">
        <v>607</v>
      </c>
      <c r="AE15" s="8">
        <f t="shared" si="2"/>
        <v>0</v>
      </c>
      <c r="AF15" s="8">
        <f t="shared" si="3"/>
        <v>0</v>
      </c>
      <c r="AG15" s="8">
        <f t="shared" si="4"/>
        <v>1</v>
      </c>
      <c r="AH15" s="8">
        <f t="shared" si="5"/>
        <v>0</v>
      </c>
      <c r="AI15" s="8">
        <f t="shared" si="6"/>
        <v>0</v>
      </c>
      <c r="AJ15" s="8">
        <f t="shared" si="7"/>
        <v>0</v>
      </c>
      <c r="AK15" s="8">
        <f t="shared" si="8"/>
        <v>0</v>
      </c>
      <c r="AL15" s="8">
        <f t="shared" si="9"/>
        <v>0</v>
      </c>
      <c r="AM15" s="8">
        <f t="shared" si="10"/>
        <v>0</v>
      </c>
      <c r="AN15" s="8">
        <f t="shared" si="11"/>
        <v>0</v>
      </c>
      <c r="AO15" s="8">
        <f t="shared" si="12"/>
        <v>0</v>
      </c>
      <c r="AP15" s="8">
        <f t="shared" si="13"/>
        <v>1</v>
      </c>
      <c r="AQ15" s="2" t="s">
        <v>413</v>
      </c>
      <c r="AR15" s="3" t="s">
        <v>608</v>
      </c>
      <c r="AS15" s="8">
        <f t="shared" si="14"/>
        <v>1</v>
      </c>
      <c r="AT15" s="8">
        <f t="shared" si="15"/>
        <v>1</v>
      </c>
      <c r="AU15" s="8">
        <f t="shared" si="16"/>
        <v>1</v>
      </c>
      <c r="AV15" s="8">
        <f t="shared" si="17"/>
        <v>0</v>
      </c>
      <c r="AW15" s="8">
        <f t="shared" si="18"/>
        <v>0</v>
      </c>
      <c r="AX15" s="8">
        <f t="shared" si="19"/>
        <v>0</v>
      </c>
      <c r="AY15" s="8">
        <f t="shared" si="20"/>
        <v>0</v>
      </c>
      <c r="AZ15" s="8">
        <f t="shared" si="21"/>
        <v>0</v>
      </c>
      <c r="BA15" s="8">
        <f t="shared" si="22"/>
        <v>0</v>
      </c>
      <c r="BB15" s="8">
        <f t="shared" si="23"/>
        <v>3</v>
      </c>
      <c r="BC15" s="2" t="s">
        <v>413</v>
      </c>
      <c r="BD15">
        <v>7</v>
      </c>
      <c r="BE15" s="2" t="s">
        <v>609</v>
      </c>
      <c r="BF15" s="2" t="s">
        <v>416</v>
      </c>
      <c r="BG15" s="2" t="s">
        <v>610</v>
      </c>
      <c r="BH15" s="2" t="s">
        <v>611</v>
      </c>
      <c r="BI15">
        <f t="shared" si="34"/>
        <v>1</v>
      </c>
      <c r="BJ15">
        <f t="shared" si="24"/>
        <v>1</v>
      </c>
      <c r="BK15">
        <f t="shared" si="25"/>
        <v>0</v>
      </c>
      <c r="BL15">
        <f t="shared" si="26"/>
        <v>0</v>
      </c>
      <c r="BM15">
        <f t="shared" si="27"/>
        <v>0</v>
      </c>
      <c r="BN15">
        <f t="shared" si="28"/>
        <v>1</v>
      </c>
      <c r="BO15">
        <f t="shared" si="29"/>
        <v>0</v>
      </c>
      <c r="BP15">
        <f t="shared" si="30"/>
        <v>1</v>
      </c>
      <c r="BQ15">
        <f t="shared" si="31"/>
        <v>0</v>
      </c>
      <c r="BR15" s="2"/>
      <c r="BS15" s="2" t="s">
        <v>482</v>
      </c>
      <c r="BT15" s="4" t="s">
        <v>612</v>
      </c>
      <c r="BU15" s="2" t="s">
        <v>484</v>
      </c>
      <c r="BV15" s="2" t="s">
        <v>487</v>
      </c>
      <c r="BW15" s="2" t="s">
        <v>490</v>
      </c>
      <c r="BX15" s="2" t="s">
        <v>491</v>
      </c>
      <c r="BY15" s="2" t="s">
        <v>493</v>
      </c>
      <c r="BZ15" s="2" t="s">
        <v>489</v>
      </c>
      <c r="CA15" s="2" t="s">
        <v>486</v>
      </c>
      <c r="CB15" s="2" t="s">
        <v>488</v>
      </c>
      <c r="CC15" s="2" t="s">
        <v>485</v>
      </c>
      <c r="CD15" s="2" t="s">
        <v>492</v>
      </c>
      <c r="CE15" s="2" t="s">
        <v>170</v>
      </c>
      <c r="CF15" s="2" t="s">
        <v>613</v>
      </c>
      <c r="CG15" s="2" t="s">
        <v>240</v>
      </c>
      <c r="CH15" s="2" t="s">
        <v>614</v>
      </c>
      <c r="CI15" s="4" t="s">
        <v>615</v>
      </c>
      <c r="CJ15" s="2" t="s">
        <v>493</v>
      </c>
      <c r="CK15" s="2" t="s">
        <v>490</v>
      </c>
      <c r="CL15" s="2" t="s">
        <v>487</v>
      </c>
      <c r="CM15" s="2" t="s">
        <v>491</v>
      </c>
      <c r="CN15" s="2" t="s">
        <v>484</v>
      </c>
      <c r="CO15" s="2" t="s">
        <v>486</v>
      </c>
      <c r="CP15">
        <v>10</v>
      </c>
    </row>
    <row r="16" spans="1:94" ht="244.5">
      <c r="A16">
        <v>15</v>
      </c>
      <c r="B16" s="1">
        <v>45813.117974537003</v>
      </c>
      <c r="C16" s="1">
        <v>45813.136388888903</v>
      </c>
      <c r="D16" s="2" t="s">
        <v>405</v>
      </c>
      <c r="E16" s="2"/>
      <c r="F16" s="2"/>
      <c r="G16" s="2" t="s">
        <v>406</v>
      </c>
      <c r="H16" s="2" t="s">
        <v>50</v>
      </c>
      <c r="I16">
        <v>22</v>
      </c>
      <c r="J16" s="2" t="s">
        <v>407</v>
      </c>
      <c r="K16" s="2" t="s">
        <v>616</v>
      </c>
      <c r="L16">
        <v>5</v>
      </c>
      <c r="M16" s="2" t="s">
        <v>602</v>
      </c>
      <c r="N16">
        <f t="shared" si="32"/>
        <v>0</v>
      </c>
      <c r="O16">
        <f t="shared" si="0"/>
        <v>0</v>
      </c>
      <c r="P16">
        <f t="shared" si="33"/>
        <v>1</v>
      </c>
      <c r="Q16">
        <f t="shared" si="1"/>
        <v>0</v>
      </c>
      <c r="S16" s="2" t="s">
        <v>617</v>
      </c>
      <c r="T16" s="4" t="s">
        <v>428</v>
      </c>
      <c r="U16" s="2" t="s">
        <v>618</v>
      </c>
      <c r="V16">
        <v>7</v>
      </c>
      <c r="W16">
        <v>6</v>
      </c>
      <c r="X16" s="2" t="s">
        <v>255</v>
      </c>
      <c r="Y16" s="4" t="s">
        <v>51</v>
      </c>
      <c r="Z16" t="s">
        <v>21</v>
      </c>
      <c r="AA16" s="2" t="s">
        <v>619</v>
      </c>
      <c r="AB16" s="3" t="s">
        <v>620</v>
      </c>
      <c r="AC16" s="3" t="s">
        <v>9</v>
      </c>
      <c r="AD16" s="3" t="s">
        <v>621</v>
      </c>
      <c r="AE16" s="8">
        <f t="shared" si="2"/>
        <v>1</v>
      </c>
      <c r="AF16" s="8">
        <f t="shared" si="3"/>
        <v>0</v>
      </c>
      <c r="AG16" s="8">
        <f t="shared" si="4"/>
        <v>1</v>
      </c>
      <c r="AH16" s="8">
        <f t="shared" si="5"/>
        <v>0</v>
      </c>
      <c r="AI16" s="8">
        <f t="shared" si="6"/>
        <v>0</v>
      </c>
      <c r="AJ16" s="8">
        <f t="shared" si="7"/>
        <v>0</v>
      </c>
      <c r="AK16" s="8">
        <f t="shared" si="8"/>
        <v>0</v>
      </c>
      <c r="AL16" s="8">
        <f t="shared" si="9"/>
        <v>0</v>
      </c>
      <c r="AM16" s="8">
        <f t="shared" si="10"/>
        <v>1</v>
      </c>
      <c r="AN16" s="8">
        <f t="shared" si="11"/>
        <v>0</v>
      </c>
      <c r="AO16" s="8">
        <f t="shared" si="12"/>
        <v>0</v>
      </c>
      <c r="AP16" s="8">
        <f t="shared" si="13"/>
        <v>3</v>
      </c>
      <c r="AQ16" s="2" t="s">
        <v>479</v>
      </c>
      <c r="AR16" s="3" t="s">
        <v>478</v>
      </c>
      <c r="AS16" s="8">
        <f t="shared" si="14"/>
        <v>1</v>
      </c>
      <c r="AT16" s="8">
        <f t="shared" si="15"/>
        <v>0</v>
      </c>
      <c r="AU16" s="8">
        <f t="shared" si="16"/>
        <v>1</v>
      </c>
      <c r="AV16" s="8">
        <f t="shared" si="17"/>
        <v>0</v>
      </c>
      <c r="AW16" s="8">
        <f t="shared" si="18"/>
        <v>0</v>
      </c>
      <c r="AX16" s="8">
        <f t="shared" si="19"/>
        <v>0</v>
      </c>
      <c r="AY16" s="8">
        <f t="shared" si="20"/>
        <v>0</v>
      </c>
      <c r="AZ16" s="8">
        <f t="shared" si="21"/>
        <v>0</v>
      </c>
      <c r="BA16" s="8">
        <f t="shared" si="22"/>
        <v>0</v>
      </c>
      <c r="BB16" s="8">
        <f t="shared" si="23"/>
        <v>2</v>
      </c>
      <c r="BC16" s="2" t="s">
        <v>479</v>
      </c>
      <c r="BD16">
        <v>2</v>
      </c>
      <c r="BE16" s="2" t="s">
        <v>622</v>
      </c>
      <c r="BF16" s="2" t="s">
        <v>623</v>
      </c>
      <c r="BG16" s="2" t="s">
        <v>624</v>
      </c>
      <c r="BH16" s="4" t="s">
        <v>625</v>
      </c>
      <c r="BI16">
        <f t="shared" si="34"/>
        <v>0</v>
      </c>
      <c r="BJ16">
        <f t="shared" si="24"/>
        <v>0</v>
      </c>
      <c r="BK16">
        <f t="shared" si="25"/>
        <v>0</v>
      </c>
      <c r="BL16">
        <f t="shared" si="26"/>
        <v>1</v>
      </c>
      <c r="BM16">
        <f t="shared" si="27"/>
        <v>0</v>
      </c>
      <c r="BN16">
        <f t="shared" si="28"/>
        <v>0</v>
      </c>
      <c r="BO16">
        <f t="shared" si="29"/>
        <v>0</v>
      </c>
      <c r="BP16">
        <f t="shared" si="30"/>
        <v>1</v>
      </c>
      <c r="BQ16">
        <f t="shared" si="31"/>
        <v>0</v>
      </c>
      <c r="BR16" s="6" t="s">
        <v>626</v>
      </c>
      <c r="BS16" s="2" t="s">
        <v>482</v>
      </c>
      <c r="BT16" s="4" t="s">
        <v>627</v>
      </c>
      <c r="BU16" s="2" t="s">
        <v>490</v>
      </c>
      <c r="BV16" s="2" t="s">
        <v>485</v>
      </c>
      <c r="BW16" s="2" t="s">
        <v>484</v>
      </c>
      <c r="BX16" s="2" t="s">
        <v>492</v>
      </c>
      <c r="BY16" s="2" t="s">
        <v>493</v>
      </c>
      <c r="BZ16" s="2" t="s">
        <v>489</v>
      </c>
      <c r="CA16" s="2" t="s">
        <v>491</v>
      </c>
      <c r="CB16" s="2" t="s">
        <v>486</v>
      </c>
      <c r="CC16" s="2" t="s">
        <v>487</v>
      </c>
      <c r="CD16" s="2" t="s">
        <v>488</v>
      </c>
      <c r="CE16" s="2" t="s">
        <v>171</v>
      </c>
      <c r="CF16" s="2" t="s">
        <v>628</v>
      </c>
      <c r="CG16" s="2" t="s">
        <v>225</v>
      </c>
      <c r="CH16" s="2" t="s">
        <v>441</v>
      </c>
      <c r="CI16" s="4" t="s">
        <v>629</v>
      </c>
      <c r="CJ16" s="2" t="s">
        <v>491</v>
      </c>
      <c r="CK16" s="2" t="s">
        <v>484</v>
      </c>
      <c r="CL16" s="2" t="s">
        <v>487</v>
      </c>
      <c r="CM16" s="2" t="s">
        <v>486</v>
      </c>
      <c r="CN16" s="2" t="s">
        <v>493</v>
      </c>
      <c r="CO16" s="2" t="s">
        <v>490</v>
      </c>
      <c r="CP16">
        <v>6</v>
      </c>
    </row>
    <row r="17" spans="1:94" ht="250.5" customHeight="1">
      <c r="A17">
        <v>16</v>
      </c>
      <c r="B17" s="1">
        <v>45813.130601851903</v>
      </c>
      <c r="C17" s="1">
        <v>45813.152453703697</v>
      </c>
      <c r="D17" s="2" t="s">
        <v>405</v>
      </c>
      <c r="E17" s="2"/>
      <c r="F17" s="2"/>
      <c r="G17" s="2" t="s">
        <v>406</v>
      </c>
      <c r="H17" s="2" t="s">
        <v>53</v>
      </c>
      <c r="I17">
        <v>21</v>
      </c>
      <c r="J17" s="2" t="s">
        <v>424</v>
      </c>
      <c r="K17" s="2" t="e" vm="1">
        <v>#VALUE!</v>
      </c>
      <c r="L17">
        <v>3</v>
      </c>
      <c r="M17" s="2" t="s">
        <v>497</v>
      </c>
      <c r="N17">
        <f t="shared" si="32"/>
        <v>0</v>
      </c>
      <c r="O17">
        <f t="shared" si="0"/>
        <v>0</v>
      </c>
      <c r="P17">
        <f t="shared" si="33"/>
        <v>0</v>
      </c>
      <c r="Q17">
        <f t="shared" si="1"/>
        <v>1</v>
      </c>
      <c r="S17" s="2" t="s">
        <v>630</v>
      </c>
      <c r="T17" s="2" t="s">
        <v>428</v>
      </c>
      <c r="U17" s="2" t="s">
        <v>631</v>
      </c>
      <c r="V17">
        <v>10</v>
      </c>
      <c r="W17">
        <v>0</v>
      </c>
      <c r="X17" s="2" t="s">
        <v>257</v>
      </c>
      <c r="Y17" s="4" t="s">
        <v>54</v>
      </c>
      <c r="Z17" t="s">
        <v>8</v>
      </c>
      <c r="AA17" s="2" t="s">
        <v>632</v>
      </c>
      <c r="AB17" s="3" t="s">
        <v>633</v>
      </c>
      <c r="AC17" s="3" t="s">
        <v>17</v>
      </c>
      <c r="AD17" s="3" t="s">
        <v>71</v>
      </c>
      <c r="AE17" s="8">
        <f t="shared" si="2"/>
        <v>0</v>
      </c>
      <c r="AF17" s="8">
        <f t="shared" si="3"/>
        <v>0</v>
      </c>
      <c r="AG17" s="8">
        <f t="shared" si="4"/>
        <v>0</v>
      </c>
      <c r="AH17" s="8">
        <f t="shared" si="5"/>
        <v>0</v>
      </c>
      <c r="AI17" s="8">
        <f t="shared" si="6"/>
        <v>0</v>
      </c>
      <c r="AJ17" s="8">
        <f t="shared" si="7"/>
        <v>0</v>
      </c>
      <c r="AK17" s="8">
        <f t="shared" si="8"/>
        <v>0</v>
      </c>
      <c r="AL17" s="8">
        <f t="shared" si="9"/>
        <v>0</v>
      </c>
      <c r="AM17" s="8">
        <f t="shared" si="10"/>
        <v>0</v>
      </c>
      <c r="AN17" s="8">
        <f t="shared" si="11"/>
        <v>0</v>
      </c>
      <c r="AO17" s="8">
        <f t="shared" si="12"/>
        <v>1</v>
      </c>
      <c r="AP17" s="8">
        <f t="shared" si="13"/>
        <v>0</v>
      </c>
      <c r="AQ17" s="2" t="s">
        <v>72</v>
      </c>
      <c r="AR17" s="3" t="s">
        <v>478</v>
      </c>
      <c r="AS17" s="8">
        <f t="shared" si="14"/>
        <v>1</v>
      </c>
      <c r="AT17" s="8">
        <f t="shared" si="15"/>
        <v>0</v>
      </c>
      <c r="AU17" s="8">
        <f t="shared" si="16"/>
        <v>1</v>
      </c>
      <c r="AV17" s="8">
        <f t="shared" si="17"/>
        <v>0</v>
      </c>
      <c r="AW17" s="8">
        <f t="shared" si="18"/>
        <v>0</v>
      </c>
      <c r="AX17" s="8">
        <f t="shared" si="19"/>
        <v>0</v>
      </c>
      <c r="AY17" s="8">
        <f t="shared" si="20"/>
        <v>0</v>
      </c>
      <c r="AZ17" s="8">
        <f t="shared" si="21"/>
        <v>0</v>
      </c>
      <c r="BA17" s="8">
        <f t="shared" si="22"/>
        <v>0</v>
      </c>
      <c r="BB17" s="8">
        <f t="shared" si="23"/>
        <v>2</v>
      </c>
      <c r="BC17" s="2" t="s">
        <v>634</v>
      </c>
      <c r="BD17">
        <v>9</v>
      </c>
      <c r="BE17" s="2" t="s">
        <v>635</v>
      </c>
      <c r="BF17" s="2" t="s">
        <v>636</v>
      </c>
      <c r="BG17" s="2" t="s">
        <v>637</v>
      </c>
      <c r="BH17" s="2" t="s">
        <v>638</v>
      </c>
      <c r="BI17">
        <f t="shared" si="34"/>
        <v>1</v>
      </c>
      <c r="BJ17">
        <f t="shared" si="24"/>
        <v>1</v>
      </c>
      <c r="BK17">
        <f t="shared" si="25"/>
        <v>0</v>
      </c>
      <c r="BL17">
        <f t="shared" si="26"/>
        <v>0</v>
      </c>
      <c r="BM17">
        <f t="shared" si="27"/>
        <v>1</v>
      </c>
      <c r="BN17">
        <f t="shared" si="28"/>
        <v>1</v>
      </c>
      <c r="BO17">
        <f t="shared" si="29"/>
        <v>1</v>
      </c>
      <c r="BP17">
        <f t="shared" si="30"/>
        <v>0</v>
      </c>
      <c r="BQ17">
        <f t="shared" si="31"/>
        <v>0</v>
      </c>
      <c r="BR17" s="2"/>
      <c r="BS17" s="2" t="s">
        <v>419</v>
      </c>
      <c r="BT17" s="4" t="s">
        <v>639</v>
      </c>
      <c r="BU17" s="2" t="s">
        <v>491</v>
      </c>
      <c r="BV17" s="2" t="s">
        <v>492</v>
      </c>
      <c r="BW17" s="2" t="s">
        <v>493</v>
      </c>
      <c r="BX17" s="2" t="s">
        <v>486</v>
      </c>
      <c r="BY17" s="2" t="s">
        <v>490</v>
      </c>
      <c r="BZ17" s="2" t="s">
        <v>489</v>
      </c>
      <c r="CA17" s="2" t="s">
        <v>487</v>
      </c>
      <c r="CB17" s="2" t="s">
        <v>488</v>
      </c>
      <c r="CC17" s="2" t="s">
        <v>485</v>
      </c>
      <c r="CD17" s="2" t="s">
        <v>484</v>
      </c>
      <c r="CE17" s="2" t="s">
        <v>173</v>
      </c>
      <c r="CF17" s="2" t="s">
        <v>640</v>
      </c>
      <c r="CG17" s="2" t="s">
        <v>240</v>
      </c>
      <c r="CH17" s="2" t="s">
        <v>422</v>
      </c>
      <c r="CI17" s="4" t="s">
        <v>641</v>
      </c>
      <c r="CJ17" s="2" t="s">
        <v>486</v>
      </c>
      <c r="CK17" s="2" t="s">
        <v>484</v>
      </c>
      <c r="CL17" s="2" t="s">
        <v>493</v>
      </c>
      <c r="CM17" s="2" t="s">
        <v>487</v>
      </c>
      <c r="CN17" s="2" t="s">
        <v>490</v>
      </c>
      <c r="CO17" s="2" t="s">
        <v>491</v>
      </c>
      <c r="CP17">
        <v>6</v>
      </c>
    </row>
    <row r="18" spans="1:94" ht="409.6">
      <c r="A18">
        <v>17</v>
      </c>
      <c r="B18" s="1">
        <v>45813.131655092599</v>
      </c>
      <c r="C18" s="1">
        <v>45813.161805555603</v>
      </c>
      <c r="D18" s="2" t="s">
        <v>405</v>
      </c>
      <c r="E18" s="2"/>
      <c r="F18" s="2"/>
      <c r="G18" s="2" t="s">
        <v>406</v>
      </c>
      <c r="H18" s="2" t="s">
        <v>56</v>
      </c>
      <c r="I18">
        <v>21</v>
      </c>
      <c r="J18" s="2" t="s">
        <v>642</v>
      </c>
      <c r="K18" s="2" t="s">
        <v>601</v>
      </c>
      <c r="L18">
        <v>4</v>
      </c>
      <c r="M18" s="2" t="s">
        <v>643</v>
      </c>
      <c r="N18">
        <f t="shared" si="32"/>
        <v>0</v>
      </c>
      <c r="O18">
        <f t="shared" si="0"/>
        <v>1</v>
      </c>
      <c r="P18">
        <f t="shared" si="33"/>
        <v>0</v>
      </c>
      <c r="Q18">
        <f t="shared" si="1"/>
        <v>0</v>
      </c>
      <c r="S18" s="2" t="s">
        <v>644</v>
      </c>
      <c r="T18" s="4" t="s">
        <v>645</v>
      </c>
      <c r="U18" s="2" t="s">
        <v>646</v>
      </c>
      <c r="V18">
        <v>6</v>
      </c>
      <c r="W18">
        <v>3</v>
      </c>
      <c r="X18" s="4" t="s">
        <v>259</v>
      </c>
      <c r="Y18" s="4" t="s">
        <v>57</v>
      </c>
      <c r="Z18" t="s">
        <v>21</v>
      </c>
      <c r="AA18" s="2" t="s">
        <v>647</v>
      </c>
      <c r="AB18" s="3" t="s">
        <v>648</v>
      </c>
      <c r="AC18" s="3" t="s">
        <v>17</v>
      </c>
      <c r="AD18" s="3" t="s">
        <v>649</v>
      </c>
      <c r="AE18" s="8">
        <f t="shared" si="2"/>
        <v>1</v>
      </c>
      <c r="AF18" s="8">
        <f t="shared" si="3"/>
        <v>1</v>
      </c>
      <c r="AG18" s="8">
        <f t="shared" si="4"/>
        <v>1</v>
      </c>
      <c r="AH18" s="8">
        <f t="shared" si="5"/>
        <v>0</v>
      </c>
      <c r="AI18" s="8">
        <f t="shared" si="6"/>
        <v>1</v>
      </c>
      <c r="AJ18" s="8">
        <f t="shared" si="7"/>
        <v>0</v>
      </c>
      <c r="AK18" s="8">
        <f t="shared" si="8"/>
        <v>0</v>
      </c>
      <c r="AL18" s="8">
        <f t="shared" si="9"/>
        <v>1</v>
      </c>
      <c r="AM18" s="8">
        <f t="shared" si="10"/>
        <v>0</v>
      </c>
      <c r="AN18" s="8">
        <f t="shared" si="11"/>
        <v>0</v>
      </c>
      <c r="AO18" s="8">
        <f t="shared" si="12"/>
        <v>0</v>
      </c>
      <c r="AP18" s="8">
        <f t="shared" si="13"/>
        <v>5</v>
      </c>
      <c r="AQ18" s="2" t="s">
        <v>434</v>
      </c>
      <c r="AR18" s="3" t="s">
        <v>650</v>
      </c>
      <c r="AS18" s="8">
        <f t="shared" si="14"/>
        <v>1</v>
      </c>
      <c r="AT18" s="8">
        <f t="shared" si="15"/>
        <v>1</v>
      </c>
      <c r="AU18" s="8">
        <f t="shared" si="16"/>
        <v>1</v>
      </c>
      <c r="AV18" s="8">
        <f t="shared" si="17"/>
        <v>0</v>
      </c>
      <c r="AW18" s="8">
        <f t="shared" si="18"/>
        <v>0</v>
      </c>
      <c r="AX18" s="8">
        <f t="shared" si="19"/>
        <v>0</v>
      </c>
      <c r="AY18" s="8">
        <f t="shared" si="20"/>
        <v>1</v>
      </c>
      <c r="AZ18" s="8">
        <f t="shared" si="21"/>
        <v>0</v>
      </c>
      <c r="BA18" s="8">
        <f t="shared" si="22"/>
        <v>0</v>
      </c>
      <c r="BB18" s="8">
        <f t="shared" si="23"/>
        <v>4</v>
      </c>
      <c r="BC18" s="2" t="s">
        <v>434</v>
      </c>
      <c r="BD18">
        <v>10</v>
      </c>
      <c r="BE18" s="2" t="s">
        <v>651</v>
      </c>
      <c r="BF18" s="2" t="s">
        <v>623</v>
      </c>
      <c r="BG18" s="2" t="s">
        <v>652</v>
      </c>
      <c r="BH18" s="2" t="s">
        <v>653</v>
      </c>
      <c r="BI18">
        <f t="shared" si="34"/>
        <v>0</v>
      </c>
      <c r="BJ18">
        <f t="shared" si="24"/>
        <v>1</v>
      </c>
      <c r="BK18">
        <f t="shared" si="25"/>
        <v>1</v>
      </c>
      <c r="BL18">
        <f t="shared" si="26"/>
        <v>1</v>
      </c>
      <c r="BM18">
        <f t="shared" si="27"/>
        <v>0</v>
      </c>
      <c r="BN18">
        <f t="shared" si="28"/>
        <v>1</v>
      </c>
      <c r="BO18">
        <f t="shared" si="29"/>
        <v>0</v>
      </c>
      <c r="BP18">
        <f t="shared" si="30"/>
        <v>0</v>
      </c>
      <c r="BQ18">
        <f t="shared" si="31"/>
        <v>0</v>
      </c>
      <c r="BR18" s="2"/>
      <c r="BS18" s="2" t="s">
        <v>468</v>
      </c>
      <c r="BT18" s="4" t="s">
        <v>654</v>
      </c>
      <c r="BU18" s="2" t="s">
        <v>484</v>
      </c>
      <c r="BV18" s="2" t="s">
        <v>487</v>
      </c>
      <c r="BW18" s="2" t="s">
        <v>490</v>
      </c>
      <c r="BX18" s="2" t="s">
        <v>493</v>
      </c>
      <c r="BY18" s="2" t="s">
        <v>492</v>
      </c>
      <c r="BZ18" s="2" t="s">
        <v>489</v>
      </c>
      <c r="CA18" s="2" t="s">
        <v>491</v>
      </c>
      <c r="CB18" s="2" t="s">
        <v>488</v>
      </c>
      <c r="CC18" s="2" t="s">
        <v>485</v>
      </c>
      <c r="CD18" s="2" t="s">
        <v>486</v>
      </c>
      <c r="CE18" s="2" t="s">
        <v>175</v>
      </c>
      <c r="CF18" s="2" t="s">
        <v>655</v>
      </c>
      <c r="CG18" s="2" t="s">
        <v>225</v>
      </c>
      <c r="CH18" s="2" t="s">
        <v>422</v>
      </c>
      <c r="CI18" s="4" t="s">
        <v>560</v>
      </c>
      <c r="CJ18" s="2" t="s">
        <v>493</v>
      </c>
      <c r="CK18" s="2" t="s">
        <v>484</v>
      </c>
      <c r="CL18" s="2" t="s">
        <v>487</v>
      </c>
      <c r="CM18" s="2" t="s">
        <v>491</v>
      </c>
      <c r="CN18" s="2" t="s">
        <v>490</v>
      </c>
      <c r="CO18" s="2" t="s">
        <v>486</v>
      </c>
      <c r="CP18">
        <v>7</v>
      </c>
    </row>
    <row r="19" spans="1:94" ht="220.5" customHeight="1">
      <c r="A19">
        <v>18</v>
      </c>
      <c r="B19" s="1">
        <v>45813.216076388897</v>
      </c>
      <c r="C19" s="1">
        <v>45813.233576388899</v>
      </c>
      <c r="D19" s="2" t="s">
        <v>405</v>
      </c>
      <c r="E19" s="2"/>
      <c r="F19" s="2"/>
      <c r="G19" s="2" t="s">
        <v>406</v>
      </c>
      <c r="H19" s="2" t="s">
        <v>59</v>
      </c>
      <c r="I19">
        <v>24</v>
      </c>
      <c r="J19" s="2" t="s">
        <v>407</v>
      </c>
      <c r="K19" s="2" t="s">
        <v>601</v>
      </c>
      <c r="L19">
        <v>4</v>
      </c>
      <c r="M19" s="2" t="s">
        <v>602</v>
      </c>
      <c r="N19">
        <f t="shared" si="32"/>
        <v>0</v>
      </c>
      <c r="O19">
        <f t="shared" si="0"/>
        <v>0</v>
      </c>
      <c r="P19">
        <f t="shared" si="33"/>
        <v>1</v>
      </c>
      <c r="Q19">
        <f t="shared" si="1"/>
        <v>0</v>
      </c>
      <c r="S19" s="2" t="s">
        <v>656</v>
      </c>
      <c r="T19" s="2" t="s">
        <v>657</v>
      </c>
      <c r="U19" s="2" t="s">
        <v>658</v>
      </c>
      <c r="V19">
        <v>8</v>
      </c>
      <c r="W19">
        <v>3</v>
      </c>
      <c r="X19" s="2" t="s">
        <v>261</v>
      </c>
      <c r="Y19" s="4" t="s">
        <v>60</v>
      </c>
      <c r="Z19" t="s">
        <v>8</v>
      </c>
      <c r="AA19" s="2" t="s">
        <v>659</v>
      </c>
      <c r="AB19" s="3" t="s">
        <v>660</v>
      </c>
      <c r="AC19" s="3" t="s">
        <v>17</v>
      </c>
      <c r="AD19" s="3" t="s">
        <v>661</v>
      </c>
      <c r="AE19" s="8">
        <f t="shared" si="2"/>
        <v>1</v>
      </c>
      <c r="AF19" s="8">
        <f t="shared" si="3"/>
        <v>1</v>
      </c>
      <c r="AG19" s="8">
        <f t="shared" si="4"/>
        <v>1</v>
      </c>
      <c r="AH19" s="8">
        <f t="shared" si="5"/>
        <v>0</v>
      </c>
      <c r="AI19" s="8">
        <f t="shared" si="6"/>
        <v>0</v>
      </c>
      <c r="AJ19" s="8">
        <f t="shared" si="7"/>
        <v>0</v>
      </c>
      <c r="AK19" s="8">
        <f t="shared" si="8"/>
        <v>0</v>
      </c>
      <c r="AL19" s="8">
        <f t="shared" si="9"/>
        <v>0</v>
      </c>
      <c r="AM19" s="8">
        <f t="shared" si="10"/>
        <v>0</v>
      </c>
      <c r="AN19" s="8">
        <f t="shared" si="11"/>
        <v>0</v>
      </c>
      <c r="AO19" s="8">
        <f t="shared" si="12"/>
        <v>0</v>
      </c>
      <c r="AP19" s="8">
        <f t="shared" si="13"/>
        <v>3</v>
      </c>
      <c r="AQ19" s="2" t="s">
        <v>413</v>
      </c>
      <c r="AR19" s="3" t="s">
        <v>662</v>
      </c>
      <c r="AS19" s="8">
        <f t="shared" si="14"/>
        <v>1</v>
      </c>
      <c r="AT19" s="8">
        <f t="shared" si="15"/>
        <v>1</v>
      </c>
      <c r="AU19" s="8">
        <f t="shared" si="16"/>
        <v>1</v>
      </c>
      <c r="AV19" s="8">
        <f t="shared" si="17"/>
        <v>0</v>
      </c>
      <c r="AW19" s="8">
        <f t="shared" si="18"/>
        <v>0</v>
      </c>
      <c r="AX19" s="8">
        <f t="shared" si="19"/>
        <v>0</v>
      </c>
      <c r="AY19" s="8">
        <f t="shared" si="20"/>
        <v>0</v>
      </c>
      <c r="AZ19" s="8">
        <f t="shared" si="21"/>
        <v>1</v>
      </c>
      <c r="BA19" s="8">
        <f t="shared" si="22"/>
        <v>0</v>
      </c>
      <c r="BB19" s="8">
        <f t="shared" si="23"/>
        <v>4</v>
      </c>
      <c r="BC19" s="2" t="s">
        <v>434</v>
      </c>
      <c r="BD19">
        <v>8</v>
      </c>
      <c r="BE19" s="2" t="s">
        <v>465</v>
      </c>
      <c r="BF19" s="2" t="s">
        <v>465</v>
      </c>
      <c r="BG19" s="2" t="s">
        <v>663</v>
      </c>
      <c r="BH19" s="4" t="s">
        <v>664</v>
      </c>
      <c r="BI19">
        <f t="shared" si="34"/>
        <v>1</v>
      </c>
      <c r="BJ19">
        <f t="shared" si="24"/>
        <v>0</v>
      </c>
      <c r="BK19">
        <f t="shared" si="25"/>
        <v>0</v>
      </c>
      <c r="BL19">
        <f t="shared" si="26"/>
        <v>0</v>
      </c>
      <c r="BM19">
        <f t="shared" si="27"/>
        <v>0</v>
      </c>
      <c r="BN19">
        <f t="shared" si="28"/>
        <v>0</v>
      </c>
      <c r="BO19">
        <f t="shared" si="29"/>
        <v>0</v>
      </c>
      <c r="BP19">
        <f t="shared" si="30"/>
        <v>0</v>
      </c>
      <c r="BQ19">
        <f t="shared" si="31"/>
        <v>0</v>
      </c>
      <c r="BR19" s="2" t="s">
        <v>665</v>
      </c>
      <c r="BS19" s="2" t="s">
        <v>468</v>
      </c>
      <c r="BT19" s="4" t="s">
        <v>666</v>
      </c>
      <c r="BU19" s="2" t="s">
        <v>484</v>
      </c>
      <c r="BV19" s="2" t="s">
        <v>485</v>
      </c>
      <c r="BW19" s="2" t="s">
        <v>493</v>
      </c>
      <c r="BX19" s="2" t="s">
        <v>490</v>
      </c>
      <c r="BY19" s="2" t="s">
        <v>486</v>
      </c>
      <c r="BZ19" s="2" t="s">
        <v>487</v>
      </c>
      <c r="CA19" s="2" t="s">
        <v>491</v>
      </c>
      <c r="CB19" s="2" t="s">
        <v>492</v>
      </c>
      <c r="CC19" s="2" t="s">
        <v>488</v>
      </c>
      <c r="CD19" s="2" t="s">
        <v>489</v>
      </c>
      <c r="CE19" s="2" t="s">
        <v>176</v>
      </c>
      <c r="CF19" s="2" t="s">
        <v>667</v>
      </c>
      <c r="CG19" s="2" t="s">
        <v>240</v>
      </c>
      <c r="CH19" s="2" t="s">
        <v>422</v>
      </c>
      <c r="CI19" s="4" t="s">
        <v>668</v>
      </c>
      <c r="CJ19" s="2" t="s">
        <v>491</v>
      </c>
      <c r="CK19" s="2" t="s">
        <v>484</v>
      </c>
      <c r="CL19" s="2" t="s">
        <v>487</v>
      </c>
      <c r="CM19" s="2" t="s">
        <v>493</v>
      </c>
      <c r="CN19" s="2" t="s">
        <v>490</v>
      </c>
      <c r="CO19" s="2" t="s">
        <v>486</v>
      </c>
      <c r="CP19">
        <v>6</v>
      </c>
    </row>
    <row r="20" spans="1:94" ht="213">
      <c r="A20">
        <v>19</v>
      </c>
      <c r="B20" s="1">
        <v>45813.277858796297</v>
      </c>
      <c r="C20" s="1">
        <v>45813.289293981499</v>
      </c>
      <c r="D20" s="2" t="s">
        <v>405</v>
      </c>
      <c r="E20" s="2"/>
      <c r="F20" s="2"/>
      <c r="G20" s="2" t="s">
        <v>406</v>
      </c>
      <c r="H20" s="2" t="s">
        <v>62</v>
      </c>
      <c r="I20">
        <v>24</v>
      </c>
      <c r="J20" s="2" t="s">
        <v>407</v>
      </c>
      <c r="K20" s="2" t="e" vm="4">
        <v>#VALUE!</v>
      </c>
      <c r="L20">
        <v>5</v>
      </c>
      <c r="M20" s="2" t="s">
        <v>669</v>
      </c>
      <c r="N20">
        <f t="shared" si="32"/>
        <v>1</v>
      </c>
      <c r="O20">
        <f t="shared" si="0"/>
        <v>0</v>
      </c>
      <c r="P20">
        <f t="shared" si="33"/>
        <v>0</v>
      </c>
      <c r="Q20">
        <f t="shared" si="1"/>
        <v>1</v>
      </c>
      <c r="S20" s="2" t="s">
        <v>670</v>
      </c>
      <c r="T20" s="2" t="s">
        <v>428</v>
      </c>
      <c r="U20" s="2" t="s">
        <v>671</v>
      </c>
      <c r="V20">
        <v>8</v>
      </c>
      <c r="W20">
        <v>6</v>
      </c>
      <c r="X20" s="2" t="s">
        <v>263</v>
      </c>
      <c r="Y20" s="4" t="s">
        <v>63</v>
      </c>
      <c r="Z20" t="s">
        <v>21</v>
      </c>
      <c r="AA20" s="2" t="s">
        <v>672</v>
      </c>
      <c r="AB20" s="3" t="s">
        <v>673</v>
      </c>
      <c r="AC20" s="3" t="s">
        <v>9</v>
      </c>
      <c r="AD20" s="3" t="s">
        <v>543</v>
      </c>
      <c r="AE20" s="8">
        <f t="shared" si="2"/>
        <v>1</v>
      </c>
      <c r="AF20" s="8">
        <f t="shared" si="3"/>
        <v>1</v>
      </c>
      <c r="AG20" s="8">
        <f t="shared" si="4"/>
        <v>0</v>
      </c>
      <c r="AH20" s="8">
        <f t="shared" si="5"/>
        <v>1</v>
      </c>
      <c r="AI20" s="8">
        <f t="shared" si="6"/>
        <v>0</v>
      </c>
      <c r="AJ20" s="8">
        <f t="shared" si="7"/>
        <v>0</v>
      </c>
      <c r="AK20" s="8">
        <f t="shared" si="8"/>
        <v>0</v>
      </c>
      <c r="AL20" s="8">
        <f t="shared" si="9"/>
        <v>0</v>
      </c>
      <c r="AM20" s="8">
        <f t="shared" si="10"/>
        <v>0</v>
      </c>
      <c r="AN20" s="8">
        <f t="shared" si="11"/>
        <v>0</v>
      </c>
      <c r="AO20" s="8">
        <f t="shared" si="12"/>
        <v>0</v>
      </c>
      <c r="AP20" s="8">
        <f t="shared" si="13"/>
        <v>3</v>
      </c>
      <c r="AQ20" s="2" t="s">
        <v>413</v>
      </c>
      <c r="AR20" s="3" t="s">
        <v>544</v>
      </c>
      <c r="AS20" s="8">
        <f t="shared" si="14"/>
        <v>1</v>
      </c>
      <c r="AT20" s="8">
        <f t="shared" si="15"/>
        <v>1</v>
      </c>
      <c r="AU20" s="8">
        <f t="shared" si="16"/>
        <v>0</v>
      </c>
      <c r="AV20" s="8">
        <f t="shared" si="17"/>
        <v>0</v>
      </c>
      <c r="AW20" s="8">
        <f t="shared" si="18"/>
        <v>0</v>
      </c>
      <c r="AX20" s="8">
        <f t="shared" si="19"/>
        <v>0</v>
      </c>
      <c r="AY20" s="8">
        <f t="shared" si="20"/>
        <v>0</v>
      </c>
      <c r="AZ20" s="8">
        <f t="shared" si="21"/>
        <v>0</v>
      </c>
      <c r="BA20" s="8">
        <f t="shared" si="22"/>
        <v>0</v>
      </c>
      <c r="BB20" s="8">
        <f t="shared" si="23"/>
        <v>2</v>
      </c>
      <c r="BC20" s="2" t="s">
        <v>413</v>
      </c>
      <c r="BD20">
        <v>8</v>
      </c>
      <c r="BE20" s="2" t="s">
        <v>674</v>
      </c>
      <c r="BF20" s="2" t="s">
        <v>465</v>
      </c>
      <c r="BG20" s="2" t="s">
        <v>675</v>
      </c>
      <c r="BH20" s="2" t="s">
        <v>676</v>
      </c>
      <c r="BI20">
        <f t="shared" si="34"/>
        <v>0</v>
      </c>
      <c r="BJ20">
        <f t="shared" si="24"/>
        <v>1</v>
      </c>
      <c r="BK20">
        <f t="shared" si="25"/>
        <v>0</v>
      </c>
      <c r="BL20">
        <f t="shared" si="26"/>
        <v>0</v>
      </c>
      <c r="BM20">
        <f t="shared" si="27"/>
        <v>0</v>
      </c>
      <c r="BN20">
        <f t="shared" si="28"/>
        <v>0</v>
      </c>
      <c r="BO20">
        <f t="shared" si="29"/>
        <v>0</v>
      </c>
      <c r="BP20">
        <f t="shared" si="30"/>
        <v>0</v>
      </c>
      <c r="BQ20">
        <f t="shared" si="31"/>
        <v>0</v>
      </c>
      <c r="BR20" s="4" t="s">
        <v>677</v>
      </c>
      <c r="BS20" s="2" t="s">
        <v>468</v>
      </c>
      <c r="BT20" s="4" t="s">
        <v>678</v>
      </c>
      <c r="BU20" s="2" t="s">
        <v>493</v>
      </c>
      <c r="BV20" s="2" t="s">
        <v>488</v>
      </c>
      <c r="BW20" s="2" t="s">
        <v>491</v>
      </c>
      <c r="BX20" s="2" t="s">
        <v>486</v>
      </c>
      <c r="BY20" s="2" t="s">
        <v>492</v>
      </c>
      <c r="BZ20" s="2" t="s">
        <v>485</v>
      </c>
      <c r="CA20" s="2" t="s">
        <v>490</v>
      </c>
      <c r="CB20" s="2" t="s">
        <v>484</v>
      </c>
      <c r="CC20" s="2" t="s">
        <v>487</v>
      </c>
      <c r="CD20" s="2" t="s">
        <v>489</v>
      </c>
      <c r="CE20" s="2" t="s">
        <v>178</v>
      </c>
      <c r="CF20" s="2" t="s">
        <v>679</v>
      </c>
      <c r="CG20" s="2" t="s">
        <v>228</v>
      </c>
      <c r="CH20" s="2" t="s">
        <v>495</v>
      </c>
      <c r="CI20" s="4" t="s">
        <v>680</v>
      </c>
      <c r="CJ20" s="2" t="s">
        <v>491</v>
      </c>
      <c r="CK20" s="2" t="s">
        <v>484</v>
      </c>
      <c r="CL20" s="2" t="s">
        <v>487</v>
      </c>
      <c r="CM20" s="2" t="s">
        <v>486</v>
      </c>
      <c r="CN20" s="2" t="s">
        <v>490</v>
      </c>
      <c r="CO20" s="2" t="s">
        <v>493</v>
      </c>
      <c r="CP20">
        <v>4</v>
      </c>
    </row>
    <row r="21" spans="1:94" ht="212.25" customHeight="1">
      <c r="A21">
        <v>20</v>
      </c>
      <c r="B21" s="1">
        <v>45813.625370370399</v>
      </c>
      <c r="C21" s="1">
        <v>45813.638819444401</v>
      </c>
      <c r="D21" s="2" t="s">
        <v>405</v>
      </c>
      <c r="E21" s="2"/>
      <c r="F21" s="2"/>
      <c r="G21" s="2" t="s">
        <v>406</v>
      </c>
      <c r="H21" s="2" t="s">
        <v>65</v>
      </c>
      <c r="I21">
        <v>22</v>
      </c>
      <c r="J21" s="2" t="s">
        <v>407</v>
      </c>
      <c r="K21" s="2" t="s">
        <v>601</v>
      </c>
      <c r="L21">
        <v>6</v>
      </c>
      <c r="M21" s="2" t="s">
        <v>472</v>
      </c>
      <c r="N21">
        <f t="shared" si="32"/>
        <v>0</v>
      </c>
      <c r="O21">
        <f t="shared" si="0"/>
        <v>0</v>
      </c>
      <c r="P21">
        <f t="shared" si="33"/>
        <v>1</v>
      </c>
      <c r="Q21">
        <f t="shared" si="1"/>
        <v>1</v>
      </c>
      <c r="S21" s="2" t="s">
        <v>681</v>
      </c>
      <c r="T21" s="4" t="s">
        <v>682</v>
      </c>
      <c r="U21" s="2" t="s">
        <v>683</v>
      </c>
      <c r="V21">
        <v>7</v>
      </c>
      <c r="W21">
        <v>7</v>
      </c>
      <c r="X21" s="2" t="s">
        <v>265</v>
      </c>
      <c r="Y21" s="4" t="s">
        <v>66</v>
      </c>
      <c r="Z21" t="s">
        <v>8</v>
      </c>
      <c r="AA21" s="2" t="s">
        <v>684</v>
      </c>
      <c r="AB21" s="3" t="s">
        <v>685</v>
      </c>
      <c r="AC21" s="3" t="s">
        <v>9</v>
      </c>
      <c r="AD21" s="3" t="s">
        <v>71</v>
      </c>
      <c r="AE21" s="8">
        <f t="shared" si="2"/>
        <v>0</v>
      </c>
      <c r="AF21" s="8">
        <f t="shared" si="3"/>
        <v>0</v>
      </c>
      <c r="AG21" s="8">
        <f t="shared" si="4"/>
        <v>0</v>
      </c>
      <c r="AH21" s="8">
        <f t="shared" si="5"/>
        <v>0</v>
      </c>
      <c r="AI21" s="8">
        <f t="shared" si="6"/>
        <v>0</v>
      </c>
      <c r="AJ21" s="8">
        <f t="shared" si="7"/>
        <v>0</v>
      </c>
      <c r="AK21" s="8">
        <f t="shared" si="8"/>
        <v>0</v>
      </c>
      <c r="AL21" s="8">
        <f t="shared" si="9"/>
        <v>0</v>
      </c>
      <c r="AM21" s="8">
        <f t="shared" si="10"/>
        <v>0</v>
      </c>
      <c r="AN21" s="8">
        <f t="shared" si="11"/>
        <v>0</v>
      </c>
      <c r="AO21" s="8">
        <f t="shared" si="12"/>
        <v>1</v>
      </c>
      <c r="AP21" s="8">
        <f t="shared" si="13"/>
        <v>0</v>
      </c>
      <c r="AQ21" s="2" t="s">
        <v>72</v>
      </c>
      <c r="AR21" s="3" t="s">
        <v>530</v>
      </c>
      <c r="AS21" s="8">
        <f t="shared" si="14"/>
        <v>1</v>
      </c>
      <c r="AT21" s="8">
        <f t="shared" si="15"/>
        <v>0</v>
      </c>
      <c r="AU21" s="8">
        <f t="shared" si="16"/>
        <v>0</v>
      </c>
      <c r="AV21" s="8">
        <f t="shared" si="17"/>
        <v>0</v>
      </c>
      <c r="AW21" s="8">
        <f t="shared" si="18"/>
        <v>0</v>
      </c>
      <c r="AX21" s="8">
        <f t="shared" si="19"/>
        <v>0</v>
      </c>
      <c r="AY21" s="8">
        <f t="shared" si="20"/>
        <v>0</v>
      </c>
      <c r="AZ21" s="8">
        <f t="shared" si="21"/>
        <v>0</v>
      </c>
      <c r="BA21" s="8">
        <f t="shared" si="22"/>
        <v>0</v>
      </c>
      <c r="BB21" s="8">
        <f t="shared" si="23"/>
        <v>1</v>
      </c>
      <c r="BC21" s="2" t="s">
        <v>434</v>
      </c>
      <c r="BD21">
        <v>8</v>
      </c>
      <c r="BE21" s="2" t="s">
        <v>686</v>
      </c>
      <c r="BF21" s="2" t="s">
        <v>84</v>
      </c>
      <c r="BG21" s="2" t="s">
        <v>687</v>
      </c>
      <c r="BH21" s="2" t="s">
        <v>688</v>
      </c>
      <c r="BI21">
        <f t="shared" si="34"/>
        <v>0</v>
      </c>
      <c r="BJ21">
        <f t="shared" si="24"/>
        <v>1</v>
      </c>
      <c r="BK21">
        <f t="shared" si="25"/>
        <v>0</v>
      </c>
      <c r="BL21">
        <f t="shared" si="26"/>
        <v>0</v>
      </c>
      <c r="BM21">
        <f t="shared" si="27"/>
        <v>0</v>
      </c>
      <c r="BN21">
        <f t="shared" si="28"/>
        <v>1</v>
      </c>
      <c r="BO21">
        <f t="shared" si="29"/>
        <v>0</v>
      </c>
      <c r="BP21">
        <f t="shared" si="30"/>
        <v>1</v>
      </c>
      <c r="BQ21">
        <f t="shared" si="31"/>
        <v>0</v>
      </c>
      <c r="BR21" s="2"/>
      <c r="BS21" s="2" t="s">
        <v>468</v>
      </c>
      <c r="BT21" s="4" t="s">
        <v>689</v>
      </c>
      <c r="BU21" s="2" t="s">
        <v>486</v>
      </c>
      <c r="BV21" s="2" t="s">
        <v>491</v>
      </c>
      <c r="BW21" s="2" t="s">
        <v>490</v>
      </c>
      <c r="BX21" s="2" t="s">
        <v>484</v>
      </c>
      <c r="BY21" s="2" t="s">
        <v>487</v>
      </c>
      <c r="BZ21" s="2" t="s">
        <v>485</v>
      </c>
      <c r="CA21" s="2" t="s">
        <v>488</v>
      </c>
      <c r="CB21" s="2" t="s">
        <v>492</v>
      </c>
      <c r="CC21" s="2" t="s">
        <v>489</v>
      </c>
      <c r="CD21" s="2" t="s">
        <v>493</v>
      </c>
      <c r="CE21" s="2" t="s">
        <v>179</v>
      </c>
      <c r="CF21" s="2" t="s">
        <v>690</v>
      </c>
      <c r="CG21" s="2" t="s">
        <v>240</v>
      </c>
      <c r="CH21" s="2" t="s">
        <v>495</v>
      </c>
      <c r="CI21" s="4" t="s">
        <v>668</v>
      </c>
      <c r="CJ21" s="2" t="s">
        <v>491</v>
      </c>
      <c r="CK21" s="2" t="s">
        <v>484</v>
      </c>
      <c r="CL21" s="2" t="s">
        <v>487</v>
      </c>
      <c r="CM21" s="2" t="s">
        <v>493</v>
      </c>
      <c r="CN21" s="2" t="s">
        <v>490</v>
      </c>
      <c r="CO21" s="2" t="s">
        <v>486</v>
      </c>
      <c r="CP21">
        <v>7</v>
      </c>
    </row>
    <row r="22" spans="1:94" ht="336">
      <c r="A22">
        <v>21</v>
      </c>
      <c r="B22" s="1">
        <v>45813.641666666699</v>
      </c>
      <c r="C22" s="1">
        <v>45813.653692129599</v>
      </c>
      <c r="D22" s="2" t="s">
        <v>405</v>
      </c>
      <c r="E22" s="2"/>
      <c r="F22" s="2"/>
      <c r="G22" s="2" t="s">
        <v>406</v>
      </c>
      <c r="H22" s="2" t="s">
        <v>67</v>
      </c>
      <c r="I22">
        <v>22</v>
      </c>
      <c r="J22" s="2" t="s">
        <v>407</v>
      </c>
      <c r="K22" s="2" t="e" vm="4">
        <v>#VALUE!</v>
      </c>
      <c r="L22">
        <v>5</v>
      </c>
      <c r="M22" s="2" t="s">
        <v>472</v>
      </c>
      <c r="N22">
        <f t="shared" si="32"/>
        <v>0</v>
      </c>
      <c r="O22">
        <f t="shared" si="0"/>
        <v>0</v>
      </c>
      <c r="P22">
        <f t="shared" si="33"/>
        <v>1</v>
      </c>
      <c r="Q22">
        <f t="shared" si="1"/>
        <v>1</v>
      </c>
      <c r="S22" s="2" t="s">
        <v>691</v>
      </c>
      <c r="T22" s="4" t="s">
        <v>692</v>
      </c>
      <c r="U22" s="2" t="s">
        <v>693</v>
      </c>
      <c r="V22">
        <v>10</v>
      </c>
      <c r="W22">
        <v>5</v>
      </c>
      <c r="X22" s="2" t="s">
        <v>267</v>
      </c>
      <c r="Y22" s="4" t="s">
        <v>68</v>
      </c>
      <c r="Z22" t="s">
        <v>21</v>
      </c>
      <c r="AA22" s="2" t="s">
        <v>694</v>
      </c>
      <c r="AB22" s="3" t="s">
        <v>695</v>
      </c>
      <c r="AC22" s="3" t="s">
        <v>17</v>
      </c>
      <c r="AD22" s="3" t="s">
        <v>696</v>
      </c>
      <c r="AE22" s="8">
        <f t="shared" si="2"/>
        <v>1</v>
      </c>
      <c r="AF22" s="8">
        <f t="shared" si="3"/>
        <v>1</v>
      </c>
      <c r="AG22" s="8">
        <f t="shared" si="4"/>
        <v>1</v>
      </c>
      <c r="AH22" s="8">
        <f t="shared" si="5"/>
        <v>1</v>
      </c>
      <c r="AI22" s="8">
        <f t="shared" si="6"/>
        <v>0</v>
      </c>
      <c r="AJ22" s="8">
        <f t="shared" si="7"/>
        <v>0</v>
      </c>
      <c r="AK22" s="8">
        <f t="shared" si="8"/>
        <v>0</v>
      </c>
      <c r="AL22" s="8">
        <f t="shared" si="9"/>
        <v>1</v>
      </c>
      <c r="AM22" s="8">
        <f t="shared" si="10"/>
        <v>0</v>
      </c>
      <c r="AN22" s="8">
        <f t="shared" si="11"/>
        <v>1</v>
      </c>
      <c r="AO22" s="8">
        <f t="shared" si="12"/>
        <v>0</v>
      </c>
      <c r="AP22" s="8">
        <f t="shared" si="13"/>
        <v>6</v>
      </c>
      <c r="AQ22" s="2" t="s">
        <v>434</v>
      </c>
      <c r="AR22" s="3" t="s">
        <v>697</v>
      </c>
      <c r="AS22" s="8">
        <f t="shared" si="14"/>
        <v>1</v>
      </c>
      <c r="AT22" s="8">
        <f t="shared" si="15"/>
        <v>1</v>
      </c>
      <c r="AU22" s="8">
        <f t="shared" si="16"/>
        <v>1</v>
      </c>
      <c r="AV22" s="8">
        <f t="shared" si="17"/>
        <v>1</v>
      </c>
      <c r="AW22" s="8">
        <f t="shared" si="18"/>
        <v>1</v>
      </c>
      <c r="AX22" s="8">
        <f t="shared" si="19"/>
        <v>1</v>
      </c>
      <c r="AY22" s="8">
        <f t="shared" si="20"/>
        <v>1</v>
      </c>
      <c r="AZ22" s="8">
        <f t="shared" si="21"/>
        <v>0</v>
      </c>
      <c r="BA22" s="8">
        <f t="shared" si="22"/>
        <v>0</v>
      </c>
      <c r="BB22" s="8">
        <f t="shared" si="23"/>
        <v>7</v>
      </c>
      <c r="BC22" s="2" t="s">
        <v>479</v>
      </c>
      <c r="BD22">
        <v>10</v>
      </c>
      <c r="BE22" s="2" t="s">
        <v>698</v>
      </c>
      <c r="BF22" s="2" t="s">
        <v>416</v>
      </c>
      <c r="BG22" s="2" t="s">
        <v>699</v>
      </c>
      <c r="BH22" s="2" t="s">
        <v>700</v>
      </c>
      <c r="BI22">
        <f t="shared" si="34"/>
        <v>1</v>
      </c>
      <c r="BJ22">
        <f t="shared" si="24"/>
        <v>1</v>
      </c>
      <c r="BK22">
        <f t="shared" si="25"/>
        <v>0</v>
      </c>
      <c r="BL22">
        <f t="shared" si="26"/>
        <v>0</v>
      </c>
      <c r="BM22">
        <f t="shared" si="27"/>
        <v>0</v>
      </c>
      <c r="BN22">
        <f t="shared" si="28"/>
        <v>0</v>
      </c>
      <c r="BO22">
        <f t="shared" si="29"/>
        <v>0</v>
      </c>
      <c r="BP22">
        <f t="shared" si="30"/>
        <v>1</v>
      </c>
      <c r="BQ22">
        <f t="shared" si="31"/>
        <v>0</v>
      </c>
      <c r="BR22" s="2"/>
      <c r="BS22" s="2" t="s">
        <v>482</v>
      </c>
      <c r="BT22" s="4" t="s">
        <v>701</v>
      </c>
      <c r="BU22" s="2" t="s">
        <v>490</v>
      </c>
      <c r="BV22" s="2" t="s">
        <v>492</v>
      </c>
      <c r="BW22" s="2" t="s">
        <v>491</v>
      </c>
      <c r="BX22" s="2" t="s">
        <v>493</v>
      </c>
      <c r="BY22" s="2" t="s">
        <v>486</v>
      </c>
      <c r="BZ22" s="2" t="s">
        <v>485</v>
      </c>
      <c r="CA22" s="2" t="s">
        <v>484</v>
      </c>
      <c r="CB22" s="2" t="s">
        <v>488</v>
      </c>
      <c r="CC22" s="2" t="s">
        <v>487</v>
      </c>
      <c r="CD22" s="2" t="s">
        <v>489</v>
      </c>
      <c r="CE22" s="2" t="s">
        <v>180</v>
      </c>
      <c r="CF22" s="2" t="s">
        <v>702</v>
      </c>
      <c r="CG22" s="2" t="s">
        <v>240</v>
      </c>
      <c r="CH22" s="2" t="s">
        <v>422</v>
      </c>
      <c r="CI22" s="4" t="s">
        <v>574</v>
      </c>
      <c r="CJ22" s="2" t="s">
        <v>491</v>
      </c>
      <c r="CK22" s="2" t="s">
        <v>484</v>
      </c>
      <c r="CL22" s="2" t="s">
        <v>487</v>
      </c>
      <c r="CM22" s="2" t="s">
        <v>490</v>
      </c>
      <c r="CN22" s="2" t="s">
        <v>486</v>
      </c>
      <c r="CO22" s="2" t="s">
        <v>493</v>
      </c>
      <c r="CP22">
        <v>3</v>
      </c>
    </row>
    <row r="23" spans="1:94" ht="244.5" customHeight="1">
      <c r="A23">
        <v>22</v>
      </c>
      <c r="B23" s="1">
        <v>45813.7433564815</v>
      </c>
      <c r="C23" s="1">
        <v>45813.748530092598</v>
      </c>
      <c r="D23" s="2" t="s">
        <v>405</v>
      </c>
      <c r="E23" s="2"/>
      <c r="F23" s="2"/>
      <c r="G23" s="2" t="s">
        <v>406</v>
      </c>
      <c r="H23" s="2" t="s">
        <v>70</v>
      </c>
      <c r="I23">
        <v>18</v>
      </c>
      <c r="J23" s="2" t="s">
        <v>424</v>
      </c>
      <c r="K23" s="2" t="e" vm="4">
        <v>#VALUE!</v>
      </c>
      <c r="L23">
        <v>3</v>
      </c>
      <c r="M23" s="2" t="s">
        <v>561</v>
      </c>
      <c r="N23">
        <f t="shared" si="32"/>
        <v>1</v>
      </c>
      <c r="O23">
        <f t="shared" si="0"/>
        <v>0</v>
      </c>
      <c r="P23">
        <f t="shared" si="33"/>
        <v>1</v>
      </c>
      <c r="Q23">
        <f t="shared" si="1"/>
        <v>1</v>
      </c>
      <c r="S23" s="2" t="s">
        <v>703</v>
      </c>
      <c r="T23" s="2" t="s">
        <v>237</v>
      </c>
      <c r="U23" s="2" t="s">
        <v>704</v>
      </c>
      <c r="V23">
        <v>10</v>
      </c>
      <c r="W23">
        <v>4</v>
      </c>
      <c r="X23" s="2"/>
      <c r="Y23" s="4"/>
      <c r="Z23" t="s">
        <v>13</v>
      </c>
      <c r="AA23" s="2"/>
      <c r="AB23" s="3"/>
      <c r="AC23" s="3" t="s">
        <v>72</v>
      </c>
      <c r="AD23" s="3" t="s">
        <v>705</v>
      </c>
      <c r="AE23" s="8">
        <f t="shared" si="2"/>
        <v>1</v>
      </c>
      <c r="AF23" s="8">
        <f t="shared" si="3"/>
        <v>0</v>
      </c>
      <c r="AG23" s="8">
        <f t="shared" si="4"/>
        <v>0</v>
      </c>
      <c r="AH23" s="8">
        <f t="shared" si="5"/>
        <v>1</v>
      </c>
      <c r="AI23" s="8">
        <f t="shared" si="6"/>
        <v>0</v>
      </c>
      <c r="AJ23" s="8">
        <f t="shared" si="7"/>
        <v>0</v>
      </c>
      <c r="AK23" s="8">
        <f t="shared" si="8"/>
        <v>0</v>
      </c>
      <c r="AL23" s="8">
        <f t="shared" si="9"/>
        <v>0</v>
      </c>
      <c r="AM23" s="8">
        <f t="shared" si="10"/>
        <v>0</v>
      </c>
      <c r="AN23" s="8">
        <f t="shared" si="11"/>
        <v>0</v>
      </c>
      <c r="AO23" s="8">
        <f t="shared" si="12"/>
        <v>0</v>
      </c>
      <c r="AP23" s="8">
        <f t="shared" si="13"/>
        <v>2</v>
      </c>
      <c r="AQ23" s="2" t="s">
        <v>413</v>
      </c>
      <c r="AR23" s="3" t="s">
        <v>71</v>
      </c>
      <c r="AS23" s="8">
        <f t="shared" si="14"/>
        <v>0</v>
      </c>
      <c r="AT23" s="8">
        <f t="shared" si="15"/>
        <v>0</v>
      </c>
      <c r="AU23" s="8">
        <f t="shared" si="16"/>
        <v>0</v>
      </c>
      <c r="AV23" s="8">
        <f t="shared" si="17"/>
        <v>0</v>
      </c>
      <c r="AW23" s="8">
        <f t="shared" si="18"/>
        <v>0</v>
      </c>
      <c r="AX23" s="8">
        <f t="shared" si="19"/>
        <v>0</v>
      </c>
      <c r="AY23" s="8">
        <f t="shared" si="20"/>
        <v>0</v>
      </c>
      <c r="AZ23" s="8">
        <f t="shared" si="21"/>
        <v>0</v>
      </c>
      <c r="BA23" s="8">
        <f t="shared" si="22"/>
        <v>1</v>
      </c>
      <c r="BB23" s="8">
        <f t="shared" si="23"/>
        <v>0</v>
      </c>
      <c r="BC23" s="2" t="s">
        <v>72</v>
      </c>
      <c r="BD23">
        <v>10</v>
      </c>
      <c r="BE23" s="2" t="s">
        <v>706</v>
      </c>
      <c r="BF23" s="2" t="s">
        <v>707</v>
      </c>
      <c r="BG23" s="2" t="s">
        <v>708</v>
      </c>
      <c r="BH23" s="2" t="s">
        <v>709</v>
      </c>
      <c r="BI23">
        <f t="shared" si="34"/>
        <v>1</v>
      </c>
      <c r="BJ23">
        <f t="shared" si="24"/>
        <v>0</v>
      </c>
      <c r="BK23">
        <f t="shared" si="25"/>
        <v>0</v>
      </c>
      <c r="BL23">
        <f t="shared" si="26"/>
        <v>0</v>
      </c>
      <c r="BM23">
        <f t="shared" si="27"/>
        <v>0</v>
      </c>
      <c r="BN23">
        <f t="shared" si="28"/>
        <v>1</v>
      </c>
      <c r="BO23">
        <f t="shared" si="29"/>
        <v>0</v>
      </c>
      <c r="BP23">
        <f t="shared" si="30"/>
        <v>1</v>
      </c>
      <c r="BQ23">
        <f t="shared" si="31"/>
        <v>0</v>
      </c>
      <c r="BR23" s="2"/>
      <c r="BS23" s="2" t="s">
        <v>468</v>
      </c>
      <c r="BT23" s="4" t="s">
        <v>710</v>
      </c>
      <c r="BU23" s="2" t="s">
        <v>492</v>
      </c>
      <c r="BV23" s="2" t="s">
        <v>489</v>
      </c>
      <c r="BW23" s="2" t="s">
        <v>484</v>
      </c>
      <c r="BX23" s="2" t="s">
        <v>491</v>
      </c>
      <c r="BY23" s="2" t="s">
        <v>487</v>
      </c>
      <c r="BZ23" s="2" t="s">
        <v>488</v>
      </c>
      <c r="CA23" s="2" t="s">
        <v>490</v>
      </c>
      <c r="CB23" s="2" t="s">
        <v>486</v>
      </c>
      <c r="CC23" s="2" t="s">
        <v>493</v>
      </c>
      <c r="CD23" s="2" t="s">
        <v>485</v>
      </c>
      <c r="CE23" s="2" t="s">
        <v>181</v>
      </c>
      <c r="CF23" s="2" t="s">
        <v>711</v>
      </c>
      <c r="CG23" s="2" t="s">
        <v>225</v>
      </c>
      <c r="CH23" s="2" t="s">
        <v>522</v>
      </c>
      <c r="CI23" s="4"/>
      <c r="CJ23" s="2" t="s">
        <v>490</v>
      </c>
      <c r="CK23" s="2" t="s">
        <v>484</v>
      </c>
      <c r="CL23" s="2" t="s">
        <v>487</v>
      </c>
      <c r="CM23" s="2" t="s">
        <v>493</v>
      </c>
      <c r="CN23" s="2" t="s">
        <v>486</v>
      </c>
      <c r="CO23" s="2" t="s">
        <v>491</v>
      </c>
      <c r="CP23">
        <v>6</v>
      </c>
    </row>
    <row r="24" spans="1:94" ht="200.25" customHeight="1">
      <c r="A24">
        <v>23</v>
      </c>
      <c r="B24" s="1">
        <v>45813.858310185198</v>
      </c>
      <c r="C24" s="1">
        <v>45813.873587962997</v>
      </c>
      <c r="D24" s="2" t="s">
        <v>405</v>
      </c>
      <c r="E24" s="2"/>
      <c r="F24" s="2"/>
      <c r="G24" s="2" t="s">
        <v>406</v>
      </c>
      <c r="H24" s="2" t="s">
        <v>73</v>
      </c>
      <c r="I24">
        <v>23</v>
      </c>
      <c r="J24" s="2" t="s">
        <v>407</v>
      </c>
      <c r="K24" s="2" t="e" vm="1">
        <v>#VALUE!</v>
      </c>
      <c r="L24">
        <v>5</v>
      </c>
      <c r="M24" s="2" t="s">
        <v>712</v>
      </c>
      <c r="N24">
        <f t="shared" si="32"/>
        <v>0</v>
      </c>
      <c r="O24">
        <f t="shared" si="0"/>
        <v>0</v>
      </c>
      <c r="P24">
        <f t="shared" si="33"/>
        <v>0</v>
      </c>
      <c r="Q24">
        <f t="shared" si="1"/>
        <v>0</v>
      </c>
      <c r="R24" s="5" t="s">
        <v>713</v>
      </c>
      <c r="S24" s="2" t="s">
        <v>714</v>
      </c>
      <c r="T24" s="2" t="s">
        <v>715</v>
      </c>
      <c r="U24" s="2" t="s">
        <v>716</v>
      </c>
      <c r="V24">
        <v>8</v>
      </c>
      <c r="W24">
        <v>8</v>
      </c>
      <c r="X24" s="2" t="s">
        <v>269</v>
      </c>
      <c r="Y24" s="4" t="s">
        <v>74</v>
      </c>
      <c r="Z24" t="s">
        <v>8</v>
      </c>
      <c r="AA24" s="2" t="s">
        <v>717</v>
      </c>
      <c r="AB24" s="3" t="s">
        <v>718</v>
      </c>
      <c r="AC24" s="3" t="s">
        <v>72</v>
      </c>
      <c r="AD24" s="3" t="s">
        <v>71</v>
      </c>
      <c r="AE24" s="8">
        <f t="shared" si="2"/>
        <v>0</v>
      </c>
      <c r="AF24" s="8">
        <f t="shared" si="3"/>
        <v>0</v>
      </c>
      <c r="AG24" s="8">
        <f t="shared" si="4"/>
        <v>0</v>
      </c>
      <c r="AH24" s="8">
        <f t="shared" si="5"/>
        <v>0</v>
      </c>
      <c r="AI24" s="8">
        <f t="shared" si="6"/>
        <v>0</v>
      </c>
      <c r="AJ24" s="8">
        <f t="shared" si="7"/>
        <v>0</v>
      </c>
      <c r="AK24" s="8">
        <f t="shared" si="8"/>
        <v>0</v>
      </c>
      <c r="AL24" s="8">
        <f t="shared" si="9"/>
        <v>0</v>
      </c>
      <c r="AM24" s="8">
        <f t="shared" si="10"/>
        <v>0</v>
      </c>
      <c r="AN24" s="8">
        <f t="shared" si="11"/>
        <v>0</v>
      </c>
      <c r="AO24" s="8">
        <f t="shared" si="12"/>
        <v>1</v>
      </c>
      <c r="AP24" s="8">
        <f t="shared" si="13"/>
        <v>0</v>
      </c>
      <c r="AQ24" s="2" t="s">
        <v>72</v>
      </c>
      <c r="AR24" s="3" t="s">
        <v>608</v>
      </c>
      <c r="AS24" s="8">
        <f t="shared" si="14"/>
        <v>1</v>
      </c>
      <c r="AT24" s="8">
        <f t="shared" si="15"/>
        <v>1</v>
      </c>
      <c r="AU24" s="8">
        <f t="shared" si="16"/>
        <v>1</v>
      </c>
      <c r="AV24" s="8">
        <f t="shared" si="17"/>
        <v>0</v>
      </c>
      <c r="AW24" s="8">
        <f t="shared" si="18"/>
        <v>0</v>
      </c>
      <c r="AX24" s="8">
        <f t="shared" si="19"/>
        <v>0</v>
      </c>
      <c r="AY24" s="8">
        <f t="shared" si="20"/>
        <v>0</v>
      </c>
      <c r="AZ24" s="8">
        <f t="shared" si="21"/>
        <v>0</v>
      </c>
      <c r="BA24" s="8">
        <f t="shared" si="22"/>
        <v>0</v>
      </c>
      <c r="BB24" s="8">
        <f t="shared" si="23"/>
        <v>3</v>
      </c>
      <c r="BC24" s="2" t="s">
        <v>413</v>
      </c>
      <c r="BD24">
        <v>5</v>
      </c>
      <c r="BE24" s="2" t="s">
        <v>719</v>
      </c>
      <c r="BF24" s="2" t="s">
        <v>416</v>
      </c>
      <c r="BG24" s="2" t="s">
        <v>720</v>
      </c>
      <c r="BH24" s="2" t="s">
        <v>721</v>
      </c>
      <c r="BI24">
        <f t="shared" si="34"/>
        <v>0</v>
      </c>
      <c r="BJ24">
        <f t="shared" si="24"/>
        <v>0</v>
      </c>
      <c r="BK24">
        <f t="shared" si="25"/>
        <v>0</v>
      </c>
      <c r="BL24">
        <f t="shared" si="26"/>
        <v>0</v>
      </c>
      <c r="BM24">
        <f t="shared" si="27"/>
        <v>0</v>
      </c>
      <c r="BN24">
        <f t="shared" si="28"/>
        <v>0</v>
      </c>
      <c r="BO24">
        <f t="shared" si="29"/>
        <v>0</v>
      </c>
      <c r="BP24">
        <f t="shared" si="30"/>
        <v>0</v>
      </c>
      <c r="BQ24">
        <f t="shared" si="31"/>
        <v>0</v>
      </c>
      <c r="BR24" s="2" t="s">
        <v>722</v>
      </c>
      <c r="BS24" s="2" t="s">
        <v>468</v>
      </c>
      <c r="BT24" s="4" t="s">
        <v>723</v>
      </c>
      <c r="BU24" s="2" t="s">
        <v>484</v>
      </c>
      <c r="BV24" s="2" t="s">
        <v>493</v>
      </c>
      <c r="BW24" s="2" t="s">
        <v>491</v>
      </c>
      <c r="BX24" s="2" t="s">
        <v>488</v>
      </c>
      <c r="BY24" s="2" t="s">
        <v>486</v>
      </c>
      <c r="BZ24" s="2" t="s">
        <v>489</v>
      </c>
      <c r="CA24" s="2" t="s">
        <v>490</v>
      </c>
      <c r="CB24" s="2" t="s">
        <v>492</v>
      </c>
      <c r="CC24" s="2" t="s">
        <v>485</v>
      </c>
      <c r="CD24" s="2" t="s">
        <v>487</v>
      </c>
      <c r="CE24" s="2" t="s">
        <v>183</v>
      </c>
      <c r="CF24" s="2" t="s">
        <v>724</v>
      </c>
      <c r="CG24" s="2" t="s">
        <v>228</v>
      </c>
      <c r="CH24" s="2" t="s">
        <v>422</v>
      </c>
      <c r="CI24" s="4" t="s">
        <v>725</v>
      </c>
      <c r="CJ24" s="2" t="s">
        <v>72</v>
      </c>
      <c r="CK24" s="2" t="s">
        <v>72</v>
      </c>
      <c r="CL24" s="2" t="s">
        <v>72</v>
      </c>
      <c r="CM24" s="2" t="s">
        <v>72</v>
      </c>
      <c r="CN24" s="2" t="s">
        <v>72</v>
      </c>
      <c r="CO24" s="2" t="s">
        <v>72</v>
      </c>
      <c r="CP24">
        <v>5</v>
      </c>
    </row>
    <row r="25" spans="1:94" ht="229.5">
      <c r="A25">
        <v>24</v>
      </c>
      <c r="B25" s="1">
        <v>45813.857615740701</v>
      </c>
      <c r="C25" s="1">
        <v>45813.873935185198</v>
      </c>
      <c r="D25" s="2" t="s">
        <v>405</v>
      </c>
      <c r="E25" s="2"/>
      <c r="F25" s="2"/>
      <c r="G25" s="2" t="s">
        <v>406</v>
      </c>
      <c r="H25" s="2" t="s">
        <v>76</v>
      </c>
      <c r="I25">
        <v>22</v>
      </c>
      <c r="J25" s="2" t="s">
        <v>424</v>
      </c>
      <c r="K25" s="2" t="e" vm="4">
        <v>#VALUE!</v>
      </c>
      <c r="L25">
        <v>7</v>
      </c>
      <c r="M25" s="2" t="s">
        <v>472</v>
      </c>
      <c r="N25">
        <f t="shared" si="32"/>
        <v>0</v>
      </c>
      <c r="O25">
        <f t="shared" si="0"/>
        <v>0</v>
      </c>
      <c r="P25">
        <f t="shared" si="33"/>
        <v>1</v>
      </c>
      <c r="Q25">
        <f t="shared" si="1"/>
        <v>1</v>
      </c>
      <c r="S25" s="2" t="s">
        <v>726</v>
      </c>
      <c r="T25" s="2" t="s">
        <v>428</v>
      </c>
      <c r="U25" s="2" t="s">
        <v>727</v>
      </c>
      <c r="V25">
        <v>10</v>
      </c>
      <c r="W25">
        <v>3</v>
      </c>
      <c r="X25" s="4" t="s">
        <v>270</v>
      </c>
      <c r="Y25" s="4" t="s">
        <v>77</v>
      </c>
      <c r="Z25" t="s">
        <v>8</v>
      </c>
      <c r="AA25" s="2" t="s">
        <v>728</v>
      </c>
      <c r="AB25" s="3" t="s">
        <v>729</v>
      </c>
      <c r="AC25" s="3" t="s">
        <v>17</v>
      </c>
      <c r="AD25" s="3" t="s">
        <v>543</v>
      </c>
      <c r="AE25" s="8">
        <f t="shared" si="2"/>
        <v>1</v>
      </c>
      <c r="AF25" s="8">
        <f t="shared" si="3"/>
        <v>1</v>
      </c>
      <c r="AG25" s="8">
        <f t="shared" si="4"/>
        <v>0</v>
      </c>
      <c r="AH25" s="8">
        <f t="shared" si="5"/>
        <v>1</v>
      </c>
      <c r="AI25" s="8">
        <f t="shared" si="6"/>
        <v>0</v>
      </c>
      <c r="AJ25" s="8">
        <f t="shared" si="7"/>
        <v>0</v>
      </c>
      <c r="AK25" s="8">
        <f t="shared" si="8"/>
        <v>0</v>
      </c>
      <c r="AL25" s="8">
        <f t="shared" si="9"/>
        <v>0</v>
      </c>
      <c r="AM25" s="8">
        <f t="shared" si="10"/>
        <v>0</v>
      </c>
      <c r="AN25" s="8">
        <f t="shared" si="11"/>
        <v>0</v>
      </c>
      <c r="AO25" s="8">
        <f t="shared" si="12"/>
        <v>0</v>
      </c>
      <c r="AP25" s="8">
        <f t="shared" si="13"/>
        <v>3</v>
      </c>
      <c r="AQ25" s="2" t="s">
        <v>592</v>
      </c>
      <c r="AR25" s="3" t="s">
        <v>730</v>
      </c>
      <c r="AS25" s="8">
        <f t="shared" si="14"/>
        <v>1</v>
      </c>
      <c r="AT25" s="8">
        <f t="shared" si="15"/>
        <v>1</v>
      </c>
      <c r="AU25" s="8">
        <f t="shared" si="16"/>
        <v>1</v>
      </c>
      <c r="AV25" s="8">
        <f t="shared" si="17"/>
        <v>0</v>
      </c>
      <c r="AW25" s="8">
        <f t="shared" si="18"/>
        <v>1</v>
      </c>
      <c r="AX25" s="8">
        <f t="shared" si="19"/>
        <v>0</v>
      </c>
      <c r="AY25" s="8">
        <f t="shared" si="20"/>
        <v>0</v>
      </c>
      <c r="AZ25" s="8">
        <f t="shared" si="21"/>
        <v>0</v>
      </c>
      <c r="BA25" s="8">
        <f t="shared" si="22"/>
        <v>0</v>
      </c>
      <c r="BB25" s="8">
        <f t="shared" si="23"/>
        <v>4</v>
      </c>
      <c r="BC25" s="2" t="s">
        <v>434</v>
      </c>
      <c r="BD25">
        <v>8</v>
      </c>
      <c r="BE25" s="2" t="s">
        <v>731</v>
      </c>
      <c r="BF25" s="2" t="s">
        <v>416</v>
      </c>
      <c r="BG25" s="2" t="s">
        <v>732</v>
      </c>
      <c r="BH25" s="2" t="s">
        <v>733</v>
      </c>
      <c r="BI25">
        <f t="shared" si="34"/>
        <v>0</v>
      </c>
      <c r="BJ25">
        <f t="shared" si="24"/>
        <v>1</v>
      </c>
      <c r="BK25">
        <f t="shared" si="25"/>
        <v>0</v>
      </c>
      <c r="BL25">
        <f t="shared" si="26"/>
        <v>0</v>
      </c>
      <c r="BM25">
        <f t="shared" si="27"/>
        <v>1</v>
      </c>
      <c r="BN25">
        <f t="shared" si="28"/>
        <v>1</v>
      </c>
      <c r="BO25">
        <f t="shared" si="29"/>
        <v>0</v>
      </c>
      <c r="BP25">
        <f t="shared" si="30"/>
        <v>1</v>
      </c>
      <c r="BQ25">
        <f t="shared" si="31"/>
        <v>0</v>
      </c>
      <c r="BR25" s="2"/>
      <c r="BS25" s="2" t="s">
        <v>468</v>
      </c>
      <c r="BT25" s="4" t="s">
        <v>734</v>
      </c>
      <c r="BU25" s="2" t="s">
        <v>484</v>
      </c>
      <c r="BV25" s="2" t="s">
        <v>489</v>
      </c>
      <c r="BW25" s="2" t="s">
        <v>491</v>
      </c>
      <c r="BX25" s="2" t="s">
        <v>493</v>
      </c>
      <c r="BY25" s="2" t="s">
        <v>492</v>
      </c>
      <c r="BZ25" s="2" t="s">
        <v>485</v>
      </c>
      <c r="CA25" s="2" t="s">
        <v>490</v>
      </c>
      <c r="CB25" s="2" t="s">
        <v>488</v>
      </c>
      <c r="CC25" s="2" t="s">
        <v>487</v>
      </c>
      <c r="CD25" s="2" t="s">
        <v>486</v>
      </c>
      <c r="CE25" s="2" t="s">
        <v>184</v>
      </c>
      <c r="CF25" s="2" t="s">
        <v>735</v>
      </c>
      <c r="CG25" s="2" t="s">
        <v>228</v>
      </c>
      <c r="CH25" s="2" t="s">
        <v>495</v>
      </c>
      <c r="CI25" s="4" t="s">
        <v>736</v>
      </c>
      <c r="CJ25" s="2" t="s">
        <v>484</v>
      </c>
      <c r="CK25" s="2" t="s">
        <v>486</v>
      </c>
      <c r="CL25" s="2" t="s">
        <v>493</v>
      </c>
      <c r="CM25" s="2" t="s">
        <v>490</v>
      </c>
      <c r="CN25" s="2" t="s">
        <v>491</v>
      </c>
      <c r="CO25" s="2" t="s">
        <v>487</v>
      </c>
      <c r="CP25">
        <v>3</v>
      </c>
    </row>
    <row r="26" spans="1:94" ht="409.6">
      <c r="A26">
        <v>25</v>
      </c>
      <c r="B26" s="1">
        <v>45813.8684953704</v>
      </c>
      <c r="C26" s="1">
        <v>45813.930601851898</v>
      </c>
      <c r="D26" s="2" t="s">
        <v>405</v>
      </c>
      <c r="E26" s="2"/>
      <c r="F26" s="2"/>
      <c r="G26" s="2" t="s">
        <v>406</v>
      </c>
      <c r="H26" s="2" t="s">
        <v>79</v>
      </c>
      <c r="I26">
        <v>24</v>
      </c>
      <c r="J26" s="2" t="s">
        <v>424</v>
      </c>
      <c r="K26" s="2" t="e" vm="1">
        <v>#VALUE!</v>
      </c>
      <c r="L26">
        <v>6</v>
      </c>
      <c r="M26" s="4" t="s">
        <v>737</v>
      </c>
      <c r="N26">
        <f t="shared" si="32"/>
        <v>0</v>
      </c>
      <c r="O26">
        <f t="shared" si="0"/>
        <v>0</v>
      </c>
      <c r="P26">
        <f t="shared" si="33"/>
        <v>0</v>
      </c>
      <c r="Q26">
        <f t="shared" si="1"/>
        <v>0</v>
      </c>
      <c r="R26" s="7" t="s">
        <v>737</v>
      </c>
      <c r="S26" s="2" t="s">
        <v>738</v>
      </c>
      <c r="T26" s="2" t="s">
        <v>428</v>
      </c>
      <c r="U26" s="2" t="s">
        <v>739</v>
      </c>
      <c r="V26">
        <v>10</v>
      </c>
      <c r="W26">
        <v>7</v>
      </c>
      <c r="X26" s="2" t="s">
        <v>272</v>
      </c>
      <c r="Y26" s="4" t="s">
        <v>80</v>
      </c>
      <c r="Z26" t="s">
        <v>8</v>
      </c>
      <c r="AA26" s="2"/>
      <c r="AB26" s="20" t="s">
        <v>740</v>
      </c>
      <c r="AC26" s="3" t="s">
        <v>9</v>
      </c>
      <c r="AD26" s="3" t="s">
        <v>71</v>
      </c>
      <c r="AE26" s="8">
        <f t="shared" si="2"/>
        <v>0</v>
      </c>
      <c r="AF26" s="8">
        <f t="shared" si="3"/>
        <v>0</v>
      </c>
      <c r="AG26" s="8">
        <f t="shared" si="4"/>
        <v>0</v>
      </c>
      <c r="AH26" s="8">
        <f t="shared" si="5"/>
        <v>0</v>
      </c>
      <c r="AI26" s="8">
        <f t="shared" si="6"/>
        <v>0</v>
      </c>
      <c r="AJ26" s="8">
        <f t="shared" si="7"/>
        <v>0</v>
      </c>
      <c r="AK26" s="8">
        <f t="shared" si="8"/>
        <v>0</v>
      </c>
      <c r="AL26" s="8">
        <f t="shared" si="9"/>
        <v>0</v>
      </c>
      <c r="AM26" s="8">
        <f t="shared" si="10"/>
        <v>0</v>
      </c>
      <c r="AN26" s="8">
        <f t="shared" si="11"/>
        <v>0</v>
      </c>
      <c r="AO26" s="8">
        <f t="shared" si="12"/>
        <v>1</v>
      </c>
      <c r="AP26" s="8">
        <f t="shared" si="13"/>
        <v>0</v>
      </c>
      <c r="AQ26" s="2" t="s">
        <v>72</v>
      </c>
      <c r="AR26" s="3" t="s">
        <v>530</v>
      </c>
      <c r="AS26" s="8">
        <f t="shared" si="14"/>
        <v>1</v>
      </c>
      <c r="AT26" s="8">
        <f t="shared" si="15"/>
        <v>0</v>
      </c>
      <c r="AU26" s="8">
        <f t="shared" si="16"/>
        <v>0</v>
      </c>
      <c r="AV26" s="8">
        <f t="shared" si="17"/>
        <v>0</v>
      </c>
      <c r="AW26" s="8">
        <f t="shared" si="18"/>
        <v>0</v>
      </c>
      <c r="AX26" s="8">
        <f t="shared" si="19"/>
        <v>0</v>
      </c>
      <c r="AY26" s="8">
        <f t="shared" si="20"/>
        <v>0</v>
      </c>
      <c r="AZ26" s="8">
        <f t="shared" si="21"/>
        <v>0</v>
      </c>
      <c r="BA26" s="8">
        <f t="shared" si="22"/>
        <v>0</v>
      </c>
      <c r="BB26" s="8">
        <f t="shared" si="23"/>
        <v>1</v>
      </c>
      <c r="BC26" s="2" t="s">
        <v>434</v>
      </c>
      <c r="BD26">
        <v>7</v>
      </c>
      <c r="BE26" s="2" t="s">
        <v>741</v>
      </c>
      <c r="BF26" s="2" t="s">
        <v>465</v>
      </c>
      <c r="BG26" s="2" t="s">
        <v>742</v>
      </c>
      <c r="BH26" s="2" t="s">
        <v>743</v>
      </c>
      <c r="BI26">
        <f t="shared" si="34"/>
        <v>1</v>
      </c>
      <c r="BJ26">
        <f t="shared" si="24"/>
        <v>0</v>
      </c>
      <c r="BK26">
        <f t="shared" si="25"/>
        <v>1</v>
      </c>
      <c r="BL26">
        <f t="shared" si="26"/>
        <v>0</v>
      </c>
      <c r="BM26">
        <f t="shared" si="27"/>
        <v>0</v>
      </c>
      <c r="BN26">
        <f t="shared" si="28"/>
        <v>1</v>
      </c>
      <c r="BO26">
        <f t="shared" si="29"/>
        <v>0</v>
      </c>
      <c r="BP26">
        <f t="shared" si="30"/>
        <v>1</v>
      </c>
      <c r="BQ26">
        <f t="shared" si="31"/>
        <v>0</v>
      </c>
      <c r="BR26" s="2"/>
      <c r="BS26" s="2" t="s">
        <v>468</v>
      </c>
      <c r="BT26" s="4" t="s">
        <v>744</v>
      </c>
      <c r="BU26" s="2" t="s">
        <v>484</v>
      </c>
      <c r="BV26" s="2" t="s">
        <v>490</v>
      </c>
      <c r="BW26" s="2" t="s">
        <v>491</v>
      </c>
      <c r="BX26" s="2" t="s">
        <v>493</v>
      </c>
      <c r="BY26" s="2" t="s">
        <v>492</v>
      </c>
      <c r="BZ26" s="2" t="s">
        <v>485</v>
      </c>
      <c r="CA26" s="2" t="s">
        <v>486</v>
      </c>
      <c r="CB26" s="2" t="s">
        <v>487</v>
      </c>
      <c r="CC26" s="2" t="s">
        <v>489</v>
      </c>
      <c r="CD26" s="2" t="s">
        <v>488</v>
      </c>
      <c r="CE26" s="2" t="s">
        <v>185</v>
      </c>
      <c r="CF26" s="2" t="s">
        <v>745</v>
      </c>
      <c r="CG26" s="2" t="s">
        <v>225</v>
      </c>
      <c r="CH26" s="2" t="s">
        <v>422</v>
      </c>
      <c r="CI26" s="4" t="s">
        <v>746</v>
      </c>
      <c r="CJ26" s="2" t="s">
        <v>493</v>
      </c>
      <c r="CK26" s="2" t="s">
        <v>484</v>
      </c>
      <c r="CL26" s="2" t="s">
        <v>487</v>
      </c>
      <c r="CM26" s="2" t="s">
        <v>486</v>
      </c>
      <c r="CN26" s="2" t="s">
        <v>490</v>
      </c>
      <c r="CO26" s="2" t="s">
        <v>491</v>
      </c>
      <c r="CP26">
        <v>0</v>
      </c>
    </row>
    <row r="27" spans="1:94" ht="290.25">
      <c r="A27">
        <v>26</v>
      </c>
      <c r="B27" s="1">
        <v>45813.972916666702</v>
      </c>
      <c r="C27" s="1">
        <v>45813.988715277803</v>
      </c>
      <c r="D27" s="2" t="s">
        <v>405</v>
      </c>
      <c r="E27" s="2"/>
      <c r="F27" s="2"/>
      <c r="G27" s="2" t="s">
        <v>406</v>
      </c>
      <c r="H27" s="2" t="s">
        <v>82</v>
      </c>
      <c r="I27">
        <v>23</v>
      </c>
      <c r="J27" s="2" t="s">
        <v>424</v>
      </c>
      <c r="K27" s="2" t="e" vm="4">
        <v>#VALUE!</v>
      </c>
      <c r="L27">
        <v>5</v>
      </c>
      <c r="M27" s="2" t="s">
        <v>497</v>
      </c>
      <c r="N27">
        <f t="shared" si="32"/>
        <v>0</v>
      </c>
      <c r="O27">
        <f t="shared" si="0"/>
        <v>0</v>
      </c>
      <c r="P27">
        <f t="shared" si="33"/>
        <v>0</v>
      </c>
      <c r="Q27">
        <f t="shared" si="1"/>
        <v>1</v>
      </c>
      <c r="S27" s="2" t="s">
        <v>747</v>
      </c>
      <c r="T27" s="2" t="s">
        <v>428</v>
      </c>
      <c r="U27" s="2" t="s">
        <v>748</v>
      </c>
      <c r="V27">
        <v>9</v>
      </c>
      <c r="W27">
        <v>5</v>
      </c>
      <c r="X27" s="2" t="s">
        <v>273</v>
      </c>
      <c r="Y27" s="4" t="s">
        <v>83</v>
      </c>
      <c r="Z27" t="s">
        <v>21</v>
      </c>
      <c r="AA27" s="2" t="s">
        <v>749</v>
      </c>
      <c r="AB27" s="3" t="s">
        <v>750</v>
      </c>
      <c r="AC27" s="3" t="s">
        <v>9</v>
      </c>
      <c r="AD27" s="3" t="s">
        <v>579</v>
      </c>
      <c r="AE27" s="8">
        <f t="shared" si="2"/>
        <v>1</v>
      </c>
      <c r="AF27" s="8">
        <f t="shared" si="3"/>
        <v>1</v>
      </c>
      <c r="AG27" s="8">
        <f t="shared" si="4"/>
        <v>1</v>
      </c>
      <c r="AH27" s="8">
        <f t="shared" si="5"/>
        <v>1</v>
      </c>
      <c r="AI27" s="8">
        <f t="shared" si="6"/>
        <v>0</v>
      </c>
      <c r="AJ27" s="8">
        <f t="shared" si="7"/>
        <v>0</v>
      </c>
      <c r="AK27" s="8">
        <f t="shared" si="8"/>
        <v>0</v>
      </c>
      <c r="AL27" s="8">
        <f t="shared" si="9"/>
        <v>0</v>
      </c>
      <c r="AM27" s="8">
        <f t="shared" si="10"/>
        <v>0</v>
      </c>
      <c r="AN27" s="8">
        <f t="shared" si="11"/>
        <v>0</v>
      </c>
      <c r="AO27" s="8">
        <f t="shared" si="12"/>
        <v>0</v>
      </c>
      <c r="AP27" s="8">
        <f t="shared" si="13"/>
        <v>4</v>
      </c>
      <c r="AQ27" s="2" t="s">
        <v>413</v>
      </c>
      <c r="AR27" s="3" t="s">
        <v>751</v>
      </c>
      <c r="AS27" s="8">
        <f t="shared" si="14"/>
        <v>1</v>
      </c>
      <c r="AT27" s="8">
        <f t="shared" si="15"/>
        <v>1</v>
      </c>
      <c r="AU27" s="8">
        <f t="shared" si="16"/>
        <v>1</v>
      </c>
      <c r="AV27" s="8">
        <f t="shared" si="17"/>
        <v>0</v>
      </c>
      <c r="AW27" s="8">
        <f t="shared" si="18"/>
        <v>1</v>
      </c>
      <c r="AX27" s="8">
        <f t="shared" si="19"/>
        <v>1</v>
      </c>
      <c r="AY27" s="8">
        <f t="shared" si="20"/>
        <v>0</v>
      </c>
      <c r="AZ27" s="8">
        <f t="shared" si="21"/>
        <v>0</v>
      </c>
      <c r="BA27" s="8">
        <f t="shared" si="22"/>
        <v>0</v>
      </c>
      <c r="BB27" s="8">
        <f t="shared" si="23"/>
        <v>5</v>
      </c>
      <c r="BC27" s="2" t="s">
        <v>413</v>
      </c>
      <c r="BD27">
        <v>9</v>
      </c>
      <c r="BE27" s="2" t="s">
        <v>752</v>
      </c>
      <c r="BF27" s="2" t="s">
        <v>707</v>
      </c>
      <c r="BG27" s="2" t="s">
        <v>72</v>
      </c>
      <c r="BH27" s="2" t="s">
        <v>753</v>
      </c>
      <c r="BI27">
        <f t="shared" si="34"/>
        <v>1</v>
      </c>
      <c r="BJ27">
        <f t="shared" si="24"/>
        <v>0</v>
      </c>
      <c r="BK27">
        <f t="shared" si="25"/>
        <v>1</v>
      </c>
      <c r="BL27">
        <f t="shared" si="26"/>
        <v>1</v>
      </c>
      <c r="BM27">
        <f t="shared" si="27"/>
        <v>1</v>
      </c>
      <c r="BN27">
        <f t="shared" si="28"/>
        <v>0</v>
      </c>
      <c r="BO27">
        <f t="shared" si="29"/>
        <v>0</v>
      </c>
      <c r="BP27">
        <f t="shared" si="30"/>
        <v>1</v>
      </c>
      <c r="BQ27">
        <f t="shared" si="31"/>
        <v>0</v>
      </c>
      <c r="BR27" s="2"/>
      <c r="BS27" s="2" t="s">
        <v>482</v>
      </c>
      <c r="BT27" s="4" t="s">
        <v>754</v>
      </c>
      <c r="BU27" s="2" t="s">
        <v>484</v>
      </c>
      <c r="BV27" s="2" t="s">
        <v>492</v>
      </c>
      <c r="BW27" s="2" t="s">
        <v>490</v>
      </c>
      <c r="BX27" s="2" t="s">
        <v>493</v>
      </c>
      <c r="BY27" s="2" t="s">
        <v>487</v>
      </c>
      <c r="BZ27" s="2" t="s">
        <v>485</v>
      </c>
      <c r="CA27" s="2" t="s">
        <v>486</v>
      </c>
      <c r="CB27" s="2" t="s">
        <v>489</v>
      </c>
      <c r="CC27" s="2" t="s">
        <v>488</v>
      </c>
      <c r="CD27" s="2" t="s">
        <v>491</v>
      </c>
      <c r="CE27" s="2" t="s">
        <v>187</v>
      </c>
      <c r="CF27" s="2" t="s">
        <v>755</v>
      </c>
      <c r="CG27" s="2" t="s">
        <v>225</v>
      </c>
      <c r="CH27" s="2" t="s">
        <v>422</v>
      </c>
      <c r="CI27" s="4" t="s">
        <v>600</v>
      </c>
      <c r="CJ27" s="2" t="s">
        <v>486</v>
      </c>
      <c r="CK27" s="2" t="s">
        <v>490</v>
      </c>
      <c r="CL27" s="2" t="s">
        <v>487</v>
      </c>
      <c r="CM27" s="2" t="s">
        <v>491</v>
      </c>
      <c r="CN27" s="2" t="s">
        <v>484</v>
      </c>
      <c r="CO27" s="2" t="s">
        <v>493</v>
      </c>
      <c r="CP27">
        <v>8</v>
      </c>
    </row>
    <row r="28" spans="1:94" ht="259.5">
      <c r="A28">
        <v>27</v>
      </c>
      <c r="B28" s="1">
        <v>45814.843310185199</v>
      </c>
      <c r="C28" s="1">
        <v>45814.850868055597</v>
      </c>
      <c r="D28" s="2" t="s">
        <v>405</v>
      </c>
      <c r="E28" s="2"/>
      <c r="F28" s="2"/>
      <c r="G28" s="2" t="s">
        <v>406</v>
      </c>
      <c r="H28" s="2" t="s">
        <v>85</v>
      </c>
      <c r="I28">
        <v>21</v>
      </c>
      <c r="J28" s="2" t="s">
        <v>424</v>
      </c>
      <c r="K28" s="2" t="e" vm="4">
        <v>#VALUE!</v>
      </c>
      <c r="L28">
        <v>7</v>
      </c>
      <c r="M28" s="2" t="s">
        <v>602</v>
      </c>
      <c r="N28">
        <f t="shared" si="32"/>
        <v>0</v>
      </c>
      <c r="O28">
        <f t="shared" si="0"/>
        <v>0</v>
      </c>
      <c r="P28">
        <f t="shared" si="33"/>
        <v>1</v>
      </c>
      <c r="Q28">
        <f t="shared" si="1"/>
        <v>0</v>
      </c>
      <c r="S28" s="2" t="s">
        <v>756</v>
      </c>
      <c r="T28" s="2" t="s">
        <v>428</v>
      </c>
      <c r="U28" s="2" t="s">
        <v>757</v>
      </c>
      <c r="V28">
        <v>3</v>
      </c>
      <c r="W28">
        <v>3</v>
      </c>
      <c r="X28" s="2" t="s">
        <v>274</v>
      </c>
      <c r="Y28" s="4" t="s">
        <v>86</v>
      </c>
      <c r="Z28" t="s">
        <v>21</v>
      </c>
      <c r="AA28" s="2" t="s">
        <v>758</v>
      </c>
      <c r="AB28" s="3" t="s">
        <v>759</v>
      </c>
      <c r="AC28" s="3" t="s">
        <v>72</v>
      </c>
      <c r="AD28" s="3" t="s">
        <v>760</v>
      </c>
      <c r="AE28" s="8">
        <f t="shared" si="2"/>
        <v>1</v>
      </c>
      <c r="AF28" s="8">
        <f t="shared" si="3"/>
        <v>1</v>
      </c>
      <c r="AG28" s="8">
        <f t="shared" si="4"/>
        <v>1</v>
      </c>
      <c r="AH28" s="8">
        <f t="shared" si="5"/>
        <v>1</v>
      </c>
      <c r="AI28" s="8">
        <f t="shared" si="6"/>
        <v>0</v>
      </c>
      <c r="AJ28" s="8">
        <f t="shared" si="7"/>
        <v>0</v>
      </c>
      <c r="AK28" s="8">
        <f t="shared" si="8"/>
        <v>0</v>
      </c>
      <c r="AL28" s="8">
        <f t="shared" si="9"/>
        <v>1</v>
      </c>
      <c r="AM28" s="8">
        <f t="shared" si="10"/>
        <v>0</v>
      </c>
      <c r="AN28" s="8">
        <f t="shared" si="11"/>
        <v>0</v>
      </c>
      <c r="AO28" s="8">
        <f t="shared" si="12"/>
        <v>0</v>
      </c>
      <c r="AP28" s="8">
        <f t="shared" si="13"/>
        <v>5</v>
      </c>
      <c r="AQ28" s="2" t="s">
        <v>413</v>
      </c>
      <c r="AR28" s="3" t="s">
        <v>593</v>
      </c>
      <c r="AS28" s="8">
        <f t="shared" si="14"/>
        <v>1</v>
      </c>
      <c r="AT28" s="8">
        <f t="shared" si="15"/>
        <v>1</v>
      </c>
      <c r="AU28" s="8">
        <f t="shared" si="16"/>
        <v>1</v>
      </c>
      <c r="AV28" s="8">
        <f t="shared" si="17"/>
        <v>0</v>
      </c>
      <c r="AW28" s="8">
        <f t="shared" si="18"/>
        <v>0</v>
      </c>
      <c r="AX28" s="8">
        <f t="shared" si="19"/>
        <v>1</v>
      </c>
      <c r="AY28" s="8">
        <f t="shared" si="20"/>
        <v>0</v>
      </c>
      <c r="AZ28" s="8">
        <f t="shared" si="21"/>
        <v>0</v>
      </c>
      <c r="BA28" s="8">
        <f t="shared" si="22"/>
        <v>0</v>
      </c>
      <c r="BB28" s="8">
        <f t="shared" si="23"/>
        <v>4</v>
      </c>
      <c r="BC28" s="2" t="s">
        <v>434</v>
      </c>
      <c r="BD28">
        <v>3</v>
      </c>
      <c r="BE28" s="2" t="s">
        <v>761</v>
      </c>
      <c r="BF28" s="2" t="s">
        <v>762</v>
      </c>
      <c r="BG28" s="2" t="s">
        <v>763</v>
      </c>
      <c r="BH28" s="2" t="s">
        <v>764</v>
      </c>
      <c r="BI28">
        <f t="shared" si="34"/>
        <v>1</v>
      </c>
      <c r="BJ28">
        <f t="shared" si="24"/>
        <v>0</v>
      </c>
      <c r="BK28">
        <f t="shared" si="25"/>
        <v>0</v>
      </c>
      <c r="BL28">
        <f t="shared" si="26"/>
        <v>1</v>
      </c>
      <c r="BM28">
        <f t="shared" si="27"/>
        <v>0</v>
      </c>
      <c r="BN28">
        <f t="shared" si="28"/>
        <v>0</v>
      </c>
      <c r="BO28">
        <f t="shared" si="29"/>
        <v>0</v>
      </c>
      <c r="BP28">
        <f t="shared" si="30"/>
        <v>1</v>
      </c>
      <c r="BQ28">
        <f t="shared" si="31"/>
        <v>1</v>
      </c>
      <c r="BR28" s="2"/>
      <c r="BS28" s="4" t="s">
        <v>482</v>
      </c>
      <c r="BT28" s="4" t="s">
        <v>765</v>
      </c>
      <c r="BU28" s="2" t="s">
        <v>484</v>
      </c>
      <c r="BV28" s="2" t="s">
        <v>489</v>
      </c>
      <c r="BW28" s="2" t="s">
        <v>490</v>
      </c>
      <c r="BX28" s="2" t="s">
        <v>486</v>
      </c>
      <c r="BY28" s="2" t="s">
        <v>491</v>
      </c>
      <c r="BZ28" s="2" t="s">
        <v>485</v>
      </c>
      <c r="CA28" s="2" t="s">
        <v>487</v>
      </c>
      <c r="CB28" s="2" t="s">
        <v>491</v>
      </c>
      <c r="CC28" s="2" t="s">
        <v>488</v>
      </c>
      <c r="CD28" s="2" t="s">
        <v>492</v>
      </c>
      <c r="CE28" s="2" t="s">
        <v>188</v>
      </c>
      <c r="CF28" s="2" t="s">
        <v>766</v>
      </c>
      <c r="CG28" s="2" t="s">
        <v>240</v>
      </c>
      <c r="CH28" s="2" t="s">
        <v>495</v>
      </c>
      <c r="CI28" s="4" t="s">
        <v>767</v>
      </c>
      <c r="CJ28" s="2" t="s">
        <v>486</v>
      </c>
      <c r="CK28" s="2" t="s">
        <v>484</v>
      </c>
      <c r="CL28" s="2" t="s">
        <v>487</v>
      </c>
      <c r="CM28" s="2" t="s">
        <v>490</v>
      </c>
      <c r="CN28" s="2" t="s">
        <v>491</v>
      </c>
      <c r="CO28" s="2" t="s">
        <v>493</v>
      </c>
      <c r="CP28">
        <v>4</v>
      </c>
    </row>
    <row r="29" spans="1:94" ht="351">
      <c r="A29">
        <v>28</v>
      </c>
      <c r="B29" s="1">
        <v>45814.851446759298</v>
      </c>
      <c r="C29" s="1">
        <v>45814.863067129598</v>
      </c>
      <c r="D29" s="2" t="s">
        <v>405</v>
      </c>
      <c r="E29" s="2"/>
      <c r="F29" s="2"/>
      <c r="G29" s="2" t="s">
        <v>406</v>
      </c>
      <c r="H29" s="2" t="s">
        <v>87</v>
      </c>
      <c r="I29">
        <v>18</v>
      </c>
      <c r="J29" s="2" t="s">
        <v>407</v>
      </c>
      <c r="K29" s="2" t="e" vm="4">
        <v>#VALUE!</v>
      </c>
      <c r="L29">
        <v>3</v>
      </c>
      <c r="M29" s="2" t="s">
        <v>768</v>
      </c>
      <c r="N29">
        <f t="shared" si="32"/>
        <v>1</v>
      </c>
      <c r="O29">
        <f t="shared" si="0"/>
        <v>1</v>
      </c>
      <c r="P29">
        <f t="shared" si="33"/>
        <v>0</v>
      </c>
      <c r="Q29">
        <f t="shared" si="1"/>
        <v>1</v>
      </c>
      <c r="S29" s="2" t="s">
        <v>769</v>
      </c>
      <c r="T29" s="2" t="s">
        <v>770</v>
      </c>
      <c r="U29" s="2" t="s">
        <v>771</v>
      </c>
      <c r="V29">
        <v>9</v>
      </c>
      <c r="W29">
        <v>4</v>
      </c>
      <c r="X29" s="4" t="s">
        <v>276</v>
      </c>
      <c r="Y29" s="4" t="s">
        <v>88</v>
      </c>
      <c r="Z29" t="s">
        <v>21</v>
      </c>
      <c r="AA29" s="2" t="s">
        <v>772</v>
      </c>
      <c r="AB29" s="3" t="s">
        <v>773</v>
      </c>
      <c r="AC29" s="3" t="s">
        <v>9</v>
      </c>
      <c r="AD29" s="3" t="s">
        <v>760</v>
      </c>
      <c r="AE29" s="8">
        <f t="shared" si="2"/>
        <v>1</v>
      </c>
      <c r="AF29" s="8">
        <f t="shared" si="3"/>
        <v>1</v>
      </c>
      <c r="AG29" s="8">
        <f t="shared" si="4"/>
        <v>1</v>
      </c>
      <c r="AH29" s="8">
        <f t="shared" si="5"/>
        <v>1</v>
      </c>
      <c r="AI29" s="8">
        <f t="shared" si="6"/>
        <v>0</v>
      </c>
      <c r="AJ29" s="8">
        <f t="shared" si="7"/>
        <v>0</v>
      </c>
      <c r="AK29" s="8">
        <f t="shared" si="8"/>
        <v>0</v>
      </c>
      <c r="AL29" s="8">
        <f t="shared" si="9"/>
        <v>1</v>
      </c>
      <c r="AM29" s="8">
        <f t="shared" si="10"/>
        <v>0</v>
      </c>
      <c r="AN29" s="8">
        <f t="shared" si="11"/>
        <v>0</v>
      </c>
      <c r="AO29" s="8">
        <f t="shared" si="12"/>
        <v>0</v>
      </c>
      <c r="AP29" s="8">
        <f t="shared" si="13"/>
        <v>5</v>
      </c>
      <c r="AQ29" s="2" t="s">
        <v>434</v>
      </c>
      <c r="AR29" s="3" t="s">
        <v>593</v>
      </c>
      <c r="AS29" s="8">
        <f t="shared" si="14"/>
        <v>1</v>
      </c>
      <c r="AT29" s="8">
        <f t="shared" si="15"/>
        <v>1</v>
      </c>
      <c r="AU29" s="8">
        <f t="shared" si="16"/>
        <v>1</v>
      </c>
      <c r="AV29" s="8">
        <f t="shared" si="17"/>
        <v>0</v>
      </c>
      <c r="AW29" s="8">
        <f t="shared" si="18"/>
        <v>0</v>
      </c>
      <c r="AX29" s="8">
        <f t="shared" si="19"/>
        <v>1</v>
      </c>
      <c r="AY29" s="8">
        <f t="shared" si="20"/>
        <v>0</v>
      </c>
      <c r="AZ29" s="8">
        <f t="shared" si="21"/>
        <v>0</v>
      </c>
      <c r="BA29" s="8">
        <f t="shared" si="22"/>
        <v>0</v>
      </c>
      <c r="BB29" s="8">
        <f t="shared" si="23"/>
        <v>4</v>
      </c>
      <c r="BC29" s="2" t="s">
        <v>479</v>
      </c>
      <c r="BD29">
        <v>6</v>
      </c>
      <c r="BE29" s="2" t="s">
        <v>774</v>
      </c>
      <c r="BF29" s="2" t="s">
        <v>416</v>
      </c>
      <c r="BG29" s="2" t="s">
        <v>775</v>
      </c>
      <c r="BH29" s="2" t="s">
        <v>776</v>
      </c>
      <c r="BI29">
        <f t="shared" si="34"/>
        <v>1</v>
      </c>
      <c r="BJ29">
        <f t="shared" si="24"/>
        <v>1</v>
      </c>
      <c r="BK29">
        <f t="shared" si="25"/>
        <v>0</v>
      </c>
      <c r="BL29">
        <f t="shared" si="26"/>
        <v>1</v>
      </c>
      <c r="BM29">
        <f t="shared" si="27"/>
        <v>0</v>
      </c>
      <c r="BN29">
        <f t="shared" si="28"/>
        <v>0</v>
      </c>
      <c r="BO29">
        <f t="shared" si="29"/>
        <v>0</v>
      </c>
      <c r="BP29">
        <f t="shared" si="30"/>
        <v>1</v>
      </c>
      <c r="BQ29">
        <f t="shared" si="31"/>
        <v>0</v>
      </c>
      <c r="BR29" s="2"/>
      <c r="BS29" s="2" t="s">
        <v>482</v>
      </c>
      <c r="BT29" s="4" t="s">
        <v>777</v>
      </c>
      <c r="BU29" s="2" t="s">
        <v>488</v>
      </c>
      <c r="BV29" s="2" t="s">
        <v>487</v>
      </c>
      <c r="BW29" s="2" t="s">
        <v>491</v>
      </c>
      <c r="BX29" s="2" t="s">
        <v>490</v>
      </c>
      <c r="BY29" s="2" t="s">
        <v>486</v>
      </c>
      <c r="BZ29" s="2" t="s">
        <v>492</v>
      </c>
      <c r="CA29" s="2" t="s">
        <v>493</v>
      </c>
      <c r="CB29" s="2" t="s">
        <v>489</v>
      </c>
      <c r="CC29" s="2" t="s">
        <v>485</v>
      </c>
      <c r="CD29" s="2" t="s">
        <v>484</v>
      </c>
      <c r="CE29" s="2" t="s">
        <v>189</v>
      </c>
      <c r="CF29" s="2" t="s">
        <v>778</v>
      </c>
      <c r="CG29" s="2" t="s">
        <v>228</v>
      </c>
      <c r="CH29" s="2" t="s">
        <v>441</v>
      </c>
      <c r="CI29" s="4" t="s">
        <v>779</v>
      </c>
      <c r="CJ29" s="2" t="s">
        <v>490</v>
      </c>
      <c r="CK29" s="2" t="s">
        <v>484</v>
      </c>
      <c r="CL29" s="2" t="s">
        <v>487</v>
      </c>
      <c r="CM29" s="2" t="s">
        <v>486</v>
      </c>
      <c r="CN29" s="2" t="s">
        <v>491</v>
      </c>
      <c r="CO29" s="2" t="s">
        <v>493</v>
      </c>
      <c r="CP29">
        <v>6</v>
      </c>
    </row>
    <row r="30" spans="1:94" ht="244.5">
      <c r="A30">
        <v>29</v>
      </c>
      <c r="B30" s="1">
        <v>45815.065659722197</v>
      </c>
      <c r="C30" s="1">
        <v>45815.079108796301</v>
      </c>
      <c r="D30" s="2" t="s">
        <v>405</v>
      </c>
      <c r="E30" s="2"/>
      <c r="F30" s="2"/>
      <c r="G30" s="2" t="s">
        <v>406</v>
      </c>
      <c r="H30" s="2" t="s">
        <v>90</v>
      </c>
      <c r="I30">
        <v>24</v>
      </c>
      <c r="J30" s="2" t="s">
        <v>407</v>
      </c>
      <c r="K30" s="2" t="s">
        <v>780</v>
      </c>
      <c r="L30">
        <v>3</v>
      </c>
      <c r="M30" s="2" t="s">
        <v>781</v>
      </c>
      <c r="N30">
        <f t="shared" si="32"/>
        <v>1</v>
      </c>
      <c r="O30">
        <f t="shared" si="0"/>
        <v>0</v>
      </c>
      <c r="P30">
        <f t="shared" si="33"/>
        <v>1</v>
      </c>
      <c r="Q30">
        <f t="shared" si="1"/>
        <v>0</v>
      </c>
      <c r="S30" s="2" t="s">
        <v>782</v>
      </c>
      <c r="T30" s="4" t="s">
        <v>783</v>
      </c>
      <c r="U30" s="2" t="s">
        <v>784</v>
      </c>
      <c r="V30">
        <v>6</v>
      </c>
      <c r="W30">
        <v>5</v>
      </c>
      <c r="X30" s="2" t="s">
        <v>278</v>
      </c>
      <c r="Y30" s="4" t="s">
        <v>91</v>
      </c>
      <c r="Z30" t="s">
        <v>8</v>
      </c>
      <c r="AA30" s="2" t="s">
        <v>785</v>
      </c>
      <c r="AB30" s="3" t="s">
        <v>786</v>
      </c>
      <c r="AC30" s="3" t="s">
        <v>9</v>
      </c>
      <c r="AD30" s="3" t="s">
        <v>529</v>
      </c>
      <c r="AE30" s="8">
        <f t="shared" si="2"/>
        <v>1</v>
      </c>
      <c r="AF30" s="8">
        <f t="shared" si="3"/>
        <v>0</v>
      </c>
      <c r="AG30" s="8">
        <f t="shared" si="4"/>
        <v>0</v>
      </c>
      <c r="AH30" s="8">
        <f t="shared" si="5"/>
        <v>0</v>
      </c>
      <c r="AI30" s="8">
        <f t="shared" si="6"/>
        <v>0</v>
      </c>
      <c r="AJ30" s="8">
        <f t="shared" si="7"/>
        <v>0</v>
      </c>
      <c r="AK30" s="8">
        <f t="shared" si="8"/>
        <v>0</v>
      </c>
      <c r="AL30" s="8">
        <f t="shared" si="9"/>
        <v>0</v>
      </c>
      <c r="AM30" s="8">
        <f t="shared" si="10"/>
        <v>0</v>
      </c>
      <c r="AN30" s="8">
        <f t="shared" si="11"/>
        <v>0</v>
      </c>
      <c r="AO30" s="8">
        <f t="shared" si="12"/>
        <v>0</v>
      </c>
      <c r="AP30" s="8">
        <f t="shared" si="13"/>
        <v>1</v>
      </c>
      <c r="AQ30" s="2" t="s">
        <v>434</v>
      </c>
      <c r="AR30" s="3" t="s">
        <v>544</v>
      </c>
      <c r="AS30" s="8">
        <f t="shared" si="14"/>
        <v>1</v>
      </c>
      <c r="AT30" s="8">
        <f t="shared" si="15"/>
        <v>1</v>
      </c>
      <c r="AU30" s="8">
        <f t="shared" si="16"/>
        <v>0</v>
      </c>
      <c r="AV30" s="8">
        <f t="shared" si="17"/>
        <v>0</v>
      </c>
      <c r="AW30" s="8">
        <f t="shared" si="18"/>
        <v>0</v>
      </c>
      <c r="AX30" s="8">
        <f t="shared" si="19"/>
        <v>0</v>
      </c>
      <c r="AY30" s="8">
        <f t="shared" si="20"/>
        <v>0</v>
      </c>
      <c r="AZ30" s="8">
        <f t="shared" si="21"/>
        <v>0</v>
      </c>
      <c r="BA30" s="8">
        <f t="shared" si="22"/>
        <v>0</v>
      </c>
      <c r="BB30" s="8">
        <f t="shared" si="23"/>
        <v>2</v>
      </c>
      <c r="BC30" s="2" t="s">
        <v>434</v>
      </c>
      <c r="BD30">
        <v>9</v>
      </c>
      <c r="BE30" s="2" t="s">
        <v>787</v>
      </c>
      <c r="BF30" s="2" t="s">
        <v>623</v>
      </c>
      <c r="BG30" s="2" t="s">
        <v>788</v>
      </c>
      <c r="BH30" s="2" t="s">
        <v>789</v>
      </c>
      <c r="BI30">
        <f t="shared" si="34"/>
        <v>1</v>
      </c>
      <c r="BJ30">
        <f t="shared" si="24"/>
        <v>1</v>
      </c>
      <c r="BK30">
        <f t="shared" si="25"/>
        <v>0</v>
      </c>
      <c r="BL30">
        <f t="shared" si="26"/>
        <v>0</v>
      </c>
      <c r="BM30">
        <f t="shared" si="27"/>
        <v>0</v>
      </c>
      <c r="BN30">
        <f t="shared" si="28"/>
        <v>1</v>
      </c>
      <c r="BO30">
        <f t="shared" si="29"/>
        <v>0</v>
      </c>
      <c r="BP30">
        <f t="shared" si="30"/>
        <v>1</v>
      </c>
      <c r="BQ30">
        <f t="shared" si="31"/>
        <v>0</v>
      </c>
      <c r="BR30" s="2"/>
      <c r="BS30" s="2" t="s">
        <v>468</v>
      </c>
      <c r="BT30" s="4" t="s">
        <v>790</v>
      </c>
      <c r="BU30" s="2" t="s">
        <v>484</v>
      </c>
      <c r="BV30" s="2" t="s">
        <v>486</v>
      </c>
      <c r="BW30" s="2" t="s">
        <v>490</v>
      </c>
      <c r="BX30" s="2" t="s">
        <v>491</v>
      </c>
      <c r="BY30" s="2" t="s">
        <v>487</v>
      </c>
      <c r="BZ30" s="2" t="s">
        <v>489</v>
      </c>
      <c r="CA30" s="2" t="s">
        <v>493</v>
      </c>
      <c r="CB30" s="2" t="s">
        <v>488</v>
      </c>
      <c r="CC30" s="2" t="s">
        <v>492</v>
      </c>
      <c r="CD30" s="2" t="s">
        <v>485</v>
      </c>
      <c r="CE30" s="2" t="s">
        <v>191</v>
      </c>
      <c r="CF30" s="2" t="s">
        <v>791</v>
      </c>
      <c r="CG30" s="2" t="s">
        <v>240</v>
      </c>
      <c r="CH30" s="2" t="s">
        <v>614</v>
      </c>
      <c r="CI30" s="4" t="s">
        <v>537</v>
      </c>
      <c r="CJ30" s="2" t="s">
        <v>490</v>
      </c>
      <c r="CK30" s="2" t="s">
        <v>484</v>
      </c>
      <c r="CL30" s="2" t="s">
        <v>487</v>
      </c>
      <c r="CM30" s="2" t="s">
        <v>486</v>
      </c>
      <c r="CN30" s="2" t="s">
        <v>491</v>
      </c>
      <c r="CO30" s="2" t="s">
        <v>493</v>
      </c>
      <c r="CP30">
        <v>2</v>
      </c>
    </row>
    <row r="31" spans="1:94" ht="409.6">
      <c r="A31">
        <v>30</v>
      </c>
      <c r="B31" s="1">
        <v>45815.870428240698</v>
      </c>
      <c r="C31" s="1">
        <v>45815.881840277798</v>
      </c>
      <c r="D31" s="2" t="s">
        <v>405</v>
      </c>
      <c r="E31" s="2"/>
      <c r="F31" s="2"/>
      <c r="G31" s="2" t="s">
        <v>406</v>
      </c>
      <c r="H31" s="2" t="s">
        <v>93</v>
      </c>
      <c r="I31">
        <v>19</v>
      </c>
      <c r="J31" s="2" t="s">
        <v>407</v>
      </c>
      <c r="K31" s="2" t="s">
        <v>792</v>
      </c>
      <c r="L31">
        <v>2</v>
      </c>
      <c r="M31" s="2" t="s">
        <v>793</v>
      </c>
      <c r="N31">
        <f t="shared" si="32"/>
        <v>1</v>
      </c>
      <c r="O31">
        <f t="shared" si="0"/>
        <v>1</v>
      </c>
      <c r="P31">
        <f t="shared" si="33"/>
        <v>0</v>
      </c>
      <c r="Q31">
        <f t="shared" si="1"/>
        <v>0</v>
      </c>
      <c r="S31" s="2" t="s">
        <v>794</v>
      </c>
      <c r="T31" s="2" t="s">
        <v>428</v>
      </c>
      <c r="U31" s="2" t="s">
        <v>795</v>
      </c>
      <c r="V31">
        <v>10</v>
      </c>
      <c r="W31">
        <v>4</v>
      </c>
      <c r="X31" s="2" t="s">
        <v>279</v>
      </c>
      <c r="Y31" s="4" t="s">
        <v>94</v>
      </c>
      <c r="Z31" t="s">
        <v>21</v>
      </c>
      <c r="AA31" s="2" t="s">
        <v>796</v>
      </c>
      <c r="AB31" s="3" t="s">
        <v>797</v>
      </c>
      <c r="AC31" s="3" t="s">
        <v>17</v>
      </c>
      <c r="AD31" s="3" t="s">
        <v>798</v>
      </c>
      <c r="AE31" s="8">
        <f t="shared" si="2"/>
        <v>1</v>
      </c>
      <c r="AF31" s="8">
        <f t="shared" si="3"/>
        <v>1</v>
      </c>
      <c r="AG31" s="8">
        <f t="shared" si="4"/>
        <v>1</v>
      </c>
      <c r="AH31" s="8">
        <f t="shared" si="5"/>
        <v>1</v>
      </c>
      <c r="AI31" s="8">
        <f t="shared" si="6"/>
        <v>0</v>
      </c>
      <c r="AJ31" s="8">
        <f t="shared" si="7"/>
        <v>0</v>
      </c>
      <c r="AK31" s="8">
        <f t="shared" si="8"/>
        <v>0</v>
      </c>
      <c r="AL31" s="8">
        <f t="shared" si="9"/>
        <v>0</v>
      </c>
      <c r="AM31" s="8">
        <f t="shared" si="10"/>
        <v>0</v>
      </c>
      <c r="AN31" s="8">
        <f t="shared" si="11"/>
        <v>0</v>
      </c>
      <c r="AO31" s="8">
        <f t="shared" si="12"/>
        <v>0</v>
      </c>
      <c r="AP31" s="8">
        <f t="shared" si="13"/>
        <v>4</v>
      </c>
      <c r="AQ31" s="2" t="s">
        <v>413</v>
      </c>
      <c r="AR31" s="3" t="s">
        <v>799</v>
      </c>
      <c r="AS31" s="8">
        <f t="shared" si="14"/>
        <v>1</v>
      </c>
      <c r="AT31" s="8">
        <f t="shared" si="15"/>
        <v>1</v>
      </c>
      <c r="AU31" s="8">
        <f t="shared" si="16"/>
        <v>1</v>
      </c>
      <c r="AV31" s="8">
        <f t="shared" si="17"/>
        <v>1</v>
      </c>
      <c r="AW31" s="8">
        <f t="shared" si="18"/>
        <v>1</v>
      </c>
      <c r="AX31" s="8">
        <f t="shared" si="19"/>
        <v>0</v>
      </c>
      <c r="AY31" s="8">
        <f t="shared" si="20"/>
        <v>0</v>
      </c>
      <c r="AZ31" s="8">
        <f t="shared" si="21"/>
        <v>0</v>
      </c>
      <c r="BA31" s="8">
        <f t="shared" si="22"/>
        <v>0</v>
      </c>
      <c r="BB31" s="8">
        <f t="shared" si="23"/>
        <v>5</v>
      </c>
      <c r="BC31" s="2" t="s">
        <v>434</v>
      </c>
      <c r="BD31">
        <v>8</v>
      </c>
      <c r="BE31" s="2" t="s">
        <v>800</v>
      </c>
      <c r="BF31" s="2" t="s">
        <v>416</v>
      </c>
      <c r="BG31" s="2" t="s">
        <v>801</v>
      </c>
      <c r="BH31" s="2" t="s">
        <v>802</v>
      </c>
      <c r="BI31">
        <f t="shared" si="34"/>
        <v>0</v>
      </c>
      <c r="BJ31">
        <f t="shared" si="24"/>
        <v>1</v>
      </c>
      <c r="BK31">
        <f t="shared" si="25"/>
        <v>1</v>
      </c>
      <c r="BL31">
        <f t="shared" si="26"/>
        <v>1</v>
      </c>
      <c r="BM31">
        <f t="shared" si="27"/>
        <v>0</v>
      </c>
      <c r="BN31">
        <f t="shared" si="28"/>
        <v>0</v>
      </c>
      <c r="BO31">
        <f t="shared" si="29"/>
        <v>0</v>
      </c>
      <c r="BP31">
        <f t="shared" si="30"/>
        <v>1</v>
      </c>
      <c r="BQ31">
        <f t="shared" si="31"/>
        <v>0</v>
      </c>
      <c r="BR31" s="2"/>
      <c r="BS31" s="2" t="s">
        <v>468</v>
      </c>
      <c r="BT31" s="4" t="s">
        <v>803</v>
      </c>
      <c r="BU31" s="2" t="s">
        <v>490</v>
      </c>
      <c r="BV31" s="2" t="s">
        <v>489</v>
      </c>
      <c r="BW31" s="2" t="s">
        <v>486</v>
      </c>
      <c r="BX31" s="2" t="s">
        <v>492</v>
      </c>
      <c r="BY31" s="2" t="s">
        <v>488</v>
      </c>
      <c r="BZ31" s="2" t="s">
        <v>485</v>
      </c>
      <c r="CA31" s="2" t="s">
        <v>491</v>
      </c>
      <c r="CB31" s="2" t="s">
        <v>487</v>
      </c>
      <c r="CC31" s="2" t="s">
        <v>493</v>
      </c>
      <c r="CD31" s="2" t="s">
        <v>484</v>
      </c>
      <c r="CE31" s="2" t="s">
        <v>193</v>
      </c>
      <c r="CF31" s="2" t="s">
        <v>804</v>
      </c>
      <c r="CG31" s="2" t="s">
        <v>228</v>
      </c>
      <c r="CH31" s="2" t="s">
        <v>614</v>
      </c>
      <c r="CI31" s="4" t="s">
        <v>805</v>
      </c>
      <c r="CJ31" s="2" t="s">
        <v>493</v>
      </c>
      <c r="CK31" s="2" t="s">
        <v>484</v>
      </c>
      <c r="CL31" s="2" t="s">
        <v>487</v>
      </c>
      <c r="CM31" s="2" t="s">
        <v>491</v>
      </c>
      <c r="CN31" s="2" t="s">
        <v>490</v>
      </c>
      <c r="CO31" s="2" t="s">
        <v>486</v>
      </c>
      <c r="CP31">
        <v>7</v>
      </c>
    </row>
    <row r="32" spans="1:94" ht="198">
      <c r="A32">
        <v>31</v>
      </c>
      <c r="B32" s="1">
        <v>45815.988657407397</v>
      </c>
      <c r="C32" s="1">
        <v>45815.9916898148</v>
      </c>
      <c r="D32" s="2" t="s">
        <v>405</v>
      </c>
      <c r="E32" s="2"/>
      <c r="F32" s="2"/>
      <c r="G32" s="2" t="s">
        <v>406</v>
      </c>
      <c r="H32" s="2" t="s">
        <v>96</v>
      </c>
      <c r="I32">
        <v>22</v>
      </c>
      <c r="J32" s="2" t="s">
        <v>407</v>
      </c>
      <c r="K32" s="2" t="s">
        <v>806</v>
      </c>
      <c r="L32">
        <v>6</v>
      </c>
      <c r="M32" s="2" t="s">
        <v>807</v>
      </c>
      <c r="N32">
        <f t="shared" si="32"/>
        <v>0</v>
      </c>
      <c r="O32">
        <f t="shared" si="0"/>
        <v>0</v>
      </c>
      <c r="P32">
        <f t="shared" si="33"/>
        <v>1</v>
      </c>
      <c r="Q32">
        <f t="shared" si="1"/>
        <v>1</v>
      </c>
      <c r="S32" s="2" t="s">
        <v>808</v>
      </c>
      <c r="T32" s="2" t="s">
        <v>428</v>
      </c>
      <c r="U32" s="2" t="s">
        <v>809</v>
      </c>
      <c r="V32">
        <v>1</v>
      </c>
      <c r="W32">
        <v>4</v>
      </c>
      <c r="X32" s="2"/>
      <c r="Y32" s="4" t="s">
        <v>97</v>
      </c>
      <c r="Z32" t="s">
        <v>8</v>
      </c>
      <c r="AA32" s="2"/>
      <c r="AB32" s="3"/>
      <c r="AC32" s="3" t="s">
        <v>72</v>
      </c>
      <c r="AD32" s="3" t="s">
        <v>543</v>
      </c>
      <c r="AE32" s="8">
        <f t="shared" si="2"/>
        <v>1</v>
      </c>
      <c r="AF32" s="8">
        <f t="shared" si="3"/>
        <v>1</v>
      </c>
      <c r="AG32" s="8">
        <f t="shared" si="4"/>
        <v>0</v>
      </c>
      <c r="AH32" s="8">
        <f t="shared" si="5"/>
        <v>1</v>
      </c>
      <c r="AI32" s="8">
        <f t="shared" si="6"/>
        <v>0</v>
      </c>
      <c r="AJ32" s="8">
        <f t="shared" si="7"/>
        <v>0</v>
      </c>
      <c r="AK32" s="8">
        <f t="shared" si="8"/>
        <v>0</v>
      </c>
      <c r="AL32" s="8">
        <f t="shared" si="9"/>
        <v>0</v>
      </c>
      <c r="AM32" s="8">
        <f t="shared" si="10"/>
        <v>0</v>
      </c>
      <c r="AN32" s="8">
        <f t="shared" si="11"/>
        <v>0</v>
      </c>
      <c r="AO32" s="8">
        <f t="shared" si="12"/>
        <v>0</v>
      </c>
      <c r="AP32" s="8">
        <f t="shared" si="13"/>
        <v>3</v>
      </c>
      <c r="AQ32" s="2" t="s">
        <v>434</v>
      </c>
      <c r="AR32" s="3" t="s">
        <v>608</v>
      </c>
      <c r="AS32" s="8">
        <f t="shared" si="14"/>
        <v>1</v>
      </c>
      <c r="AT32" s="8">
        <f t="shared" si="15"/>
        <v>1</v>
      </c>
      <c r="AU32" s="8">
        <f t="shared" si="16"/>
        <v>1</v>
      </c>
      <c r="AV32" s="8">
        <f t="shared" si="17"/>
        <v>0</v>
      </c>
      <c r="AW32" s="8">
        <f t="shared" si="18"/>
        <v>0</v>
      </c>
      <c r="AX32" s="8">
        <f t="shared" si="19"/>
        <v>0</v>
      </c>
      <c r="AY32" s="8">
        <f t="shared" si="20"/>
        <v>0</v>
      </c>
      <c r="AZ32" s="8">
        <f t="shared" si="21"/>
        <v>0</v>
      </c>
      <c r="BA32" s="8">
        <f t="shared" si="22"/>
        <v>0</v>
      </c>
      <c r="BB32" s="8">
        <f t="shared" si="23"/>
        <v>3</v>
      </c>
      <c r="BC32" s="2" t="s">
        <v>434</v>
      </c>
      <c r="BD32">
        <v>8</v>
      </c>
      <c r="BE32" s="2"/>
      <c r="BF32" s="2"/>
      <c r="BG32" s="2"/>
      <c r="BH32" s="2" t="s">
        <v>810</v>
      </c>
      <c r="BI32">
        <f t="shared" si="34"/>
        <v>1</v>
      </c>
      <c r="BJ32">
        <f t="shared" si="24"/>
        <v>1</v>
      </c>
      <c r="BK32">
        <f t="shared" si="25"/>
        <v>0</v>
      </c>
      <c r="BL32">
        <f t="shared" si="26"/>
        <v>0</v>
      </c>
      <c r="BM32">
        <f t="shared" si="27"/>
        <v>1</v>
      </c>
      <c r="BN32">
        <f t="shared" si="28"/>
        <v>1</v>
      </c>
      <c r="BO32">
        <f t="shared" si="29"/>
        <v>1</v>
      </c>
      <c r="BP32">
        <f t="shared" si="30"/>
        <v>0</v>
      </c>
      <c r="BQ32">
        <f t="shared" si="31"/>
        <v>0</v>
      </c>
      <c r="BR32" s="2"/>
      <c r="BS32" s="2" t="s">
        <v>468</v>
      </c>
      <c r="BT32" s="4" t="s">
        <v>811</v>
      </c>
      <c r="BU32" s="2" t="s">
        <v>484</v>
      </c>
      <c r="BV32" s="2" t="s">
        <v>490</v>
      </c>
      <c r="BW32" s="2" t="s">
        <v>491</v>
      </c>
      <c r="BX32" s="2" t="s">
        <v>489</v>
      </c>
      <c r="BY32" s="2" t="s">
        <v>493</v>
      </c>
      <c r="BZ32" s="2" t="s">
        <v>488</v>
      </c>
      <c r="CA32" s="2" t="s">
        <v>486</v>
      </c>
      <c r="CB32" s="2" t="s">
        <v>487</v>
      </c>
      <c r="CC32" s="2" t="s">
        <v>485</v>
      </c>
      <c r="CD32" s="2" t="s">
        <v>492</v>
      </c>
      <c r="CE32" s="2"/>
      <c r="CF32" s="2"/>
      <c r="CG32" s="2"/>
      <c r="CH32" s="2" t="s">
        <v>614</v>
      </c>
      <c r="CI32" s="4" t="s">
        <v>812</v>
      </c>
      <c r="CJ32" s="2" t="s">
        <v>484</v>
      </c>
      <c r="CK32" s="2" t="s">
        <v>490</v>
      </c>
      <c r="CL32" s="2" t="s">
        <v>487</v>
      </c>
      <c r="CM32" s="2" t="s">
        <v>486</v>
      </c>
      <c r="CN32" s="2" t="s">
        <v>491</v>
      </c>
      <c r="CO32" s="2" t="s">
        <v>493</v>
      </c>
      <c r="CP32">
        <v>4</v>
      </c>
    </row>
    <row r="33" spans="1:94" ht="198">
      <c r="A33">
        <v>32</v>
      </c>
      <c r="B33" s="1">
        <v>45816.161493055602</v>
      </c>
      <c r="C33" s="1">
        <v>45816.167743055601</v>
      </c>
      <c r="D33" s="2" t="s">
        <v>405</v>
      </c>
      <c r="E33" s="2"/>
      <c r="F33" s="2"/>
      <c r="G33" s="2" t="s">
        <v>406</v>
      </c>
      <c r="H33" s="2" t="s">
        <v>99</v>
      </c>
      <c r="I33">
        <v>23</v>
      </c>
      <c r="J33" s="2" t="s">
        <v>407</v>
      </c>
      <c r="K33" s="2" t="s">
        <v>601</v>
      </c>
      <c r="L33">
        <v>4</v>
      </c>
      <c r="M33" s="2" t="s">
        <v>793</v>
      </c>
      <c r="N33">
        <f t="shared" si="32"/>
        <v>1</v>
      </c>
      <c r="O33">
        <f t="shared" si="0"/>
        <v>1</v>
      </c>
      <c r="P33">
        <f t="shared" si="33"/>
        <v>0</v>
      </c>
      <c r="Q33">
        <f t="shared" si="1"/>
        <v>0</v>
      </c>
      <c r="S33" s="2" t="s">
        <v>813</v>
      </c>
      <c r="T33" s="4" t="s">
        <v>445</v>
      </c>
      <c r="U33" s="2" t="s">
        <v>814</v>
      </c>
      <c r="V33">
        <v>8</v>
      </c>
      <c r="W33">
        <v>3</v>
      </c>
      <c r="X33" s="2" t="s">
        <v>280</v>
      </c>
      <c r="Y33" s="4" t="s">
        <v>100</v>
      </c>
      <c r="Z33" t="s">
        <v>21</v>
      </c>
      <c r="AA33" s="2" t="s">
        <v>815</v>
      </c>
      <c r="AB33" s="3" t="s">
        <v>816</v>
      </c>
      <c r="AC33" s="3" t="s">
        <v>17</v>
      </c>
      <c r="AD33" s="3" t="s">
        <v>502</v>
      </c>
      <c r="AE33" s="8">
        <f t="shared" si="2"/>
        <v>1</v>
      </c>
      <c r="AF33" s="8">
        <f t="shared" si="3"/>
        <v>1</v>
      </c>
      <c r="AG33" s="8">
        <f t="shared" si="4"/>
        <v>0</v>
      </c>
      <c r="AH33" s="8">
        <f t="shared" si="5"/>
        <v>0</v>
      </c>
      <c r="AI33" s="8">
        <f t="shared" si="6"/>
        <v>0</v>
      </c>
      <c r="AJ33" s="8">
        <f t="shared" si="7"/>
        <v>0</v>
      </c>
      <c r="AK33" s="8">
        <f t="shared" si="8"/>
        <v>0</v>
      </c>
      <c r="AL33" s="8">
        <f t="shared" si="9"/>
        <v>0</v>
      </c>
      <c r="AM33" s="8">
        <f t="shared" si="10"/>
        <v>0</v>
      </c>
      <c r="AN33" s="8">
        <f t="shared" si="11"/>
        <v>0</v>
      </c>
      <c r="AO33" s="8">
        <f t="shared" si="12"/>
        <v>0</v>
      </c>
      <c r="AP33" s="8">
        <f t="shared" si="13"/>
        <v>2</v>
      </c>
      <c r="AQ33" s="2" t="s">
        <v>413</v>
      </c>
      <c r="AR33" s="3" t="s">
        <v>544</v>
      </c>
      <c r="AS33" s="8">
        <f t="shared" si="14"/>
        <v>1</v>
      </c>
      <c r="AT33" s="8">
        <f t="shared" si="15"/>
        <v>1</v>
      </c>
      <c r="AU33" s="8">
        <f t="shared" si="16"/>
        <v>0</v>
      </c>
      <c r="AV33" s="8">
        <f t="shared" si="17"/>
        <v>0</v>
      </c>
      <c r="AW33" s="8">
        <f t="shared" si="18"/>
        <v>0</v>
      </c>
      <c r="AX33" s="8">
        <f t="shared" si="19"/>
        <v>0</v>
      </c>
      <c r="AY33" s="8">
        <f t="shared" si="20"/>
        <v>0</v>
      </c>
      <c r="AZ33" s="8">
        <f t="shared" si="21"/>
        <v>0</v>
      </c>
      <c r="BA33" s="8">
        <f t="shared" si="22"/>
        <v>0</v>
      </c>
      <c r="BB33" s="8">
        <f t="shared" si="23"/>
        <v>2</v>
      </c>
      <c r="BC33" s="2" t="s">
        <v>434</v>
      </c>
      <c r="BD33">
        <v>8</v>
      </c>
      <c r="BE33" s="2" t="s">
        <v>817</v>
      </c>
      <c r="BF33" s="2" t="s">
        <v>416</v>
      </c>
      <c r="BG33" s="2" t="s">
        <v>818</v>
      </c>
      <c r="BH33" s="2" t="s">
        <v>819</v>
      </c>
      <c r="BI33">
        <f t="shared" si="34"/>
        <v>1</v>
      </c>
      <c r="BJ33">
        <f t="shared" si="24"/>
        <v>1</v>
      </c>
      <c r="BK33">
        <f t="shared" si="25"/>
        <v>0</v>
      </c>
      <c r="BL33">
        <f t="shared" si="26"/>
        <v>1</v>
      </c>
      <c r="BM33">
        <f t="shared" si="27"/>
        <v>1</v>
      </c>
      <c r="BN33">
        <f t="shared" si="28"/>
        <v>1</v>
      </c>
      <c r="BO33">
        <f t="shared" si="29"/>
        <v>1</v>
      </c>
      <c r="BP33">
        <f t="shared" si="30"/>
        <v>1</v>
      </c>
      <c r="BQ33">
        <f t="shared" si="31"/>
        <v>0</v>
      </c>
      <c r="BR33" s="2"/>
      <c r="BS33" s="2" t="s">
        <v>468</v>
      </c>
      <c r="BT33" s="4" t="s">
        <v>820</v>
      </c>
      <c r="BU33" s="2" t="s">
        <v>484</v>
      </c>
      <c r="BV33" s="2" t="s">
        <v>487</v>
      </c>
      <c r="BW33" s="2" t="s">
        <v>486</v>
      </c>
      <c r="BX33" s="2" t="s">
        <v>490</v>
      </c>
      <c r="BY33" s="2" t="s">
        <v>492</v>
      </c>
      <c r="BZ33" s="2" t="s">
        <v>485</v>
      </c>
      <c r="CA33" s="2" t="s">
        <v>491</v>
      </c>
      <c r="CB33" s="2" t="s">
        <v>488</v>
      </c>
      <c r="CC33" s="2" t="s">
        <v>489</v>
      </c>
      <c r="CD33" s="2" t="s">
        <v>493</v>
      </c>
      <c r="CE33" s="2" t="s">
        <v>194</v>
      </c>
      <c r="CF33" s="2" t="s">
        <v>821</v>
      </c>
      <c r="CG33" s="2" t="s">
        <v>228</v>
      </c>
      <c r="CH33" s="2" t="s">
        <v>495</v>
      </c>
      <c r="CI33" s="4" t="s">
        <v>550</v>
      </c>
      <c r="CJ33" s="2" t="s">
        <v>490</v>
      </c>
      <c r="CK33" s="2" t="s">
        <v>484</v>
      </c>
      <c r="CL33" s="2" t="s">
        <v>487</v>
      </c>
      <c r="CM33" s="2" t="s">
        <v>486</v>
      </c>
      <c r="CN33" s="2" t="s">
        <v>491</v>
      </c>
      <c r="CO33" s="2" t="s">
        <v>493</v>
      </c>
      <c r="CP33">
        <v>0</v>
      </c>
    </row>
    <row r="34" spans="1:94" ht="409.6">
      <c r="A34">
        <v>33</v>
      </c>
      <c r="B34" s="1">
        <v>45816.600462962997</v>
      </c>
      <c r="C34" s="1">
        <v>45816.616365740701</v>
      </c>
      <c r="D34" s="2" t="s">
        <v>405</v>
      </c>
      <c r="E34" s="2"/>
      <c r="F34" s="2"/>
      <c r="G34" s="2" t="s">
        <v>406</v>
      </c>
      <c r="H34" s="2" t="s">
        <v>102</v>
      </c>
      <c r="I34">
        <v>23</v>
      </c>
      <c r="J34" s="2" t="s">
        <v>407</v>
      </c>
      <c r="K34" s="2" t="s">
        <v>792</v>
      </c>
      <c r="L34">
        <v>8</v>
      </c>
      <c r="M34" s="2" t="s">
        <v>602</v>
      </c>
      <c r="N34">
        <f t="shared" si="32"/>
        <v>0</v>
      </c>
      <c r="O34">
        <f t="shared" si="0"/>
        <v>0</v>
      </c>
      <c r="P34">
        <f t="shared" si="33"/>
        <v>1</v>
      </c>
      <c r="Q34">
        <f t="shared" si="1"/>
        <v>0</v>
      </c>
      <c r="S34" s="2" t="s">
        <v>822</v>
      </c>
      <c r="T34" s="2" t="s">
        <v>823</v>
      </c>
      <c r="U34" s="2" t="s">
        <v>824</v>
      </c>
      <c r="V34">
        <v>4</v>
      </c>
      <c r="W34">
        <v>4</v>
      </c>
      <c r="X34" s="2" t="s">
        <v>282</v>
      </c>
      <c r="Y34" s="4" t="s">
        <v>103</v>
      </c>
      <c r="Z34" t="s">
        <v>8</v>
      </c>
      <c r="AA34" s="2" t="s">
        <v>825</v>
      </c>
      <c r="AB34" s="3" t="s">
        <v>826</v>
      </c>
      <c r="AC34" s="3" t="s">
        <v>72</v>
      </c>
      <c r="AD34" s="3" t="s">
        <v>705</v>
      </c>
      <c r="AE34" s="8">
        <f t="shared" si="2"/>
        <v>1</v>
      </c>
      <c r="AF34" s="8">
        <f t="shared" si="3"/>
        <v>0</v>
      </c>
      <c r="AG34" s="8">
        <f t="shared" si="4"/>
        <v>0</v>
      </c>
      <c r="AH34" s="8">
        <f t="shared" si="5"/>
        <v>1</v>
      </c>
      <c r="AI34" s="8">
        <f t="shared" si="6"/>
        <v>0</v>
      </c>
      <c r="AJ34" s="8">
        <f t="shared" si="7"/>
        <v>0</v>
      </c>
      <c r="AK34" s="8">
        <f t="shared" si="8"/>
        <v>0</v>
      </c>
      <c r="AL34" s="8">
        <f t="shared" si="9"/>
        <v>0</v>
      </c>
      <c r="AM34" s="8">
        <f t="shared" si="10"/>
        <v>0</v>
      </c>
      <c r="AN34" s="8">
        <f t="shared" si="11"/>
        <v>0</v>
      </c>
      <c r="AO34" s="8">
        <f t="shared" si="12"/>
        <v>0</v>
      </c>
      <c r="AP34" s="8">
        <f t="shared" si="13"/>
        <v>2</v>
      </c>
      <c r="AQ34" s="2" t="s">
        <v>413</v>
      </c>
      <c r="AR34" s="3" t="s">
        <v>799</v>
      </c>
      <c r="AS34" s="8">
        <f t="shared" si="14"/>
        <v>1</v>
      </c>
      <c r="AT34" s="8">
        <f t="shared" si="15"/>
        <v>1</v>
      </c>
      <c r="AU34" s="8">
        <f t="shared" si="16"/>
        <v>1</v>
      </c>
      <c r="AV34" s="8">
        <f t="shared" si="17"/>
        <v>1</v>
      </c>
      <c r="AW34" s="8">
        <f t="shared" si="18"/>
        <v>1</v>
      </c>
      <c r="AX34" s="8">
        <f t="shared" si="19"/>
        <v>0</v>
      </c>
      <c r="AY34" s="8">
        <f t="shared" si="20"/>
        <v>0</v>
      </c>
      <c r="AZ34" s="8">
        <f t="shared" si="21"/>
        <v>0</v>
      </c>
      <c r="BA34" s="8">
        <f t="shared" si="22"/>
        <v>0</v>
      </c>
      <c r="BB34" s="8">
        <f t="shared" si="23"/>
        <v>5</v>
      </c>
      <c r="BC34" s="2" t="s">
        <v>413</v>
      </c>
      <c r="BD34">
        <v>4</v>
      </c>
      <c r="BE34" s="2" t="s">
        <v>827</v>
      </c>
      <c r="BF34" s="4" t="s">
        <v>828</v>
      </c>
      <c r="BG34" s="2" t="s">
        <v>829</v>
      </c>
      <c r="BH34" s="2" t="s">
        <v>830</v>
      </c>
      <c r="BI34">
        <f t="shared" si="34"/>
        <v>1</v>
      </c>
      <c r="BJ34">
        <f t="shared" si="24"/>
        <v>0</v>
      </c>
      <c r="BK34">
        <f t="shared" si="25"/>
        <v>0</v>
      </c>
      <c r="BL34">
        <f t="shared" si="26"/>
        <v>0</v>
      </c>
      <c r="BM34">
        <f t="shared" si="27"/>
        <v>0</v>
      </c>
      <c r="BN34">
        <f t="shared" si="28"/>
        <v>1</v>
      </c>
      <c r="BO34">
        <f t="shared" si="29"/>
        <v>0</v>
      </c>
      <c r="BP34">
        <f t="shared" si="30"/>
        <v>0</v>
      </c>
      <c r="BQ34">
        <f t="shared" si="31"/>
        <v>1</v>
      </c>
      <c r="BR34" s="2"/>
      <c r="BS34" s="2" t="s">
        <v>482</v>
      </c>
      <c r="BT34" s="4" t="s">
        <v>831</v>
      </c>
      <c r="BU34" s="2" t="s">
        <v>484</v>
      </c>
      <c r="BV34" s="2" t="s">
        <v>491</v>
      </c>
      <c r="BW34" s="2" t="s">
        <v>490</v>
      </c>
      <c r="BX34" s="2" t="s">
        <v>492</v>
      </c>
      <c r="BY34" s="2" t="s">
        <v>493</v>
      </c>
      <c r="BZ34" s="2" t="s">
        <v>488</v>
      </c>
      <c r="CA34" s="2" t="s">
        <v>486</v>
      </c>
      <c r="CB34" s="2" t="s">
        <v>489</v>
      </c>
      <c r="CC34" s="2" t="s">
        <v>485</v>
      </c>
      <c r="CD34" s="2" t="s">
        <v>487</v>
      </c>
      <c r="CE34" s="2" t="s">
        <v>195</v>
      </c>
      <c r="CF34" s="2" t="s">
        <v>832</v>
      </c>
      <c r="CG34" s="2" t="s">
        <v>225</v>
      </c>
      <c r="CH34" s="2" t="s">
        <v>833</v>
      </c>
      <c r="CI34" s="4" t="s">
        <v>834</v>
      </c>
      <c r="CJ34" s="2" t="s">
        <v>491</v>
      </c>
      <c r="CK34" s="2" t="s">
        <v>484</v>
      </c>
      <c r="CL34" s="2" t="s">
        <v>487</v>
      </c>
      <c r="CM34" s="2" t="s">
        <v>490</v>
      </c>
      <c r="CN34" s="2" t="s">
        <v>486</v>
      </c>
      <c r="CO34" s="2" t="s">
        <v>493</v>
      </c>
      <c r="CP34">
        <v>4</v>
      </c>
    </row>
    <row r="35" spans="1:94" ht="321">
      <c r="A35">
        <v>34</v>
      </c>
      <c r="B35" s="1">
        <v>45816.768854166701</v>
      </c>
      <c r="C35" s="1">
        <v>45816.780868055597</v>
      </c>
      <c r="D35" s="2" t="s">
        <v>405</v>
      </c>
      <c r="E35" s="2"/>
      <c r="F35" s="2"/>
      <c r="G35" s="2" t="s">
        <v>406</v>
      </c>
      <c r="H35" s="2" t="s">
        <v>104</v>
      </c>
      <c r="I35">
        <v>23</v>
      </c>
      <c r="J35" s="2" t="s">
        <v>407</v>
      </c>
      <c r="K35" s="2" t="s">
        <v>835</v>
      </c>
      <c r="L35">
        <v>4</v>
      </c>
      <c r="M35" s="4" t="s">
        <v>836</v>
      </c>
      <c r="N35">
        <f t="shared" si="32"/>
        <v>0</v>
      </c>
      <c r="O35">
        <f t="shared" si="0"/>
        <v>0</v>
      </c>
      <c r="P35">
        <f t="shared" si="33"/>
        <v>1</v>
      </c>
      <c r="Q35">
        <f t="shared" si="1"/>
        <v>0</v>
      </c>
      <c r="R35" s="7" t="s">
        <v>837</v>
      </c>
      <c r="S35" s="2" t="s">
        <v>838</v>
      </c>
      <c r="T35" s="4" t="s">
        <v>839</v>
      </c>
      <c r="U35" s="2" t="s">
        <v>840</v>
      </c>
      <c r="V35">
        <v>8</v>
      </c>
      <c r="W35">
        <v>4</v>
      </c>
      <c r="X35" s="2" t="s">
        <v>284</v>
      </c>
      <c r="Y35" s="4" t="s">
        <v>105</v>
      </c>
      <c r="Z35" t="s">
        <v>21</v>
      </c>
      <c r="AA35" s="2" t="s">
        <v>841</v>
      </c>
      <c r="AB35" s="3" t="s">
        <v>842</v>
      </c>
      <c r="AC35" s="3" t="s">
        <v>17</v>
      </c>
      <c r="AD35" s="3" t="s">
        <v>843</v>
      </c>
      <c r="AE35" s="8">
        <f t="shared" si="2"/>
        <v>1</v>
      </c>
      <c r="AF35" s="8">
        <f t="shared" si="3"/>
        <v>1</v>
      </c>
      <c r="AG35" s="8">
        <f t="shared" si="4"/>
        <v>1</v>
      </c>
      <c r="AH35" s="8">
        <f t="shared" si="5"/>
        <v>1</v>
      </c>
      <c r="AI35" s="8">
        <f t="shared" si="6"/>
        <v>1</v>
      </c>
      <c r="AJ35" s="8">
        <f t="shared" si="7"/>
        <v>1</v>
      </c>
      <c r="AK35" s="8">
        <f t="shared" si="8"/>
        <v>0</v>
      </c>
      <c r="AL35" s="8">
        <f t="shared" si="9"/>
        <v>0</v>
      </c>
      <c r="AM35" s="8">
        <f t="shared" si="10"/>
        <v>1</v>
      </c>
      <c r="AN35" s="8">
        <f t="shared" si="11"/>
        <v>1</v>
      </c>
      <c r="AO35" s="8">
        <f t="shared" si="12"/>
        <v>0</v>
      </c>
      <c r="AP35" s="8">
        <f t="shared" si="13"/>
        <v>8</v>
      </c>
      <c r="AQ35" s="2" t="s">
        <v>434</v>
      </c>
      <c r="AR35" s="3" t="s">
        <v>844</v>
      </c>
      <c r="AS35" s="8">
        <f t="shared" si="14"/>
        <v>1</v>
      </c>
      <c r="AT35" s="8">
        <f t="shared" si="15"/>
        <v>1</v>
      </c>
      <c r="AU35" s="8">
        <f t="shared" si="16"/>
        <v>1</v>
      </c>
      <c r="AV35" s="8">
        <f t="shared" si="17"/>
        <v>1</v>
      </c>
      <c r="AW35" s="8">
        <f t="shared" si="18"/>
        <v>1</v>
      </c>
      <c r="AX35" s="8">
        <f t="shared" si="19"/>
        <v>1</v>
      </c>
      <c r="AY35" s="8">
        <f t="shared" si="20"/>
        <v>0</v>
      </c>
      <c r="AZ35" s="8">
        <f t="shared" si="21"/>
        <v>0</v>
      </c>
      <c r="BA35" s="8">
        <f t="shared" si="22"/>
        <v>0</v>
      </c>
      <c r="BB35" s="8">
        <f t="shared" si="23"/>
        <v>6</v>
      </c>
      <c r="BC35" s="2" t="s">
        <v>434</v>
      </c>
      <c r="BD35">
        <v>6</v>
      </c>
      <c r="BE35" s="2" t="s">
        <v>845</v>
      </c>
      <c r="BF35" s="2" t="s">
        <v>465</v>
      </c>
      <c r="BG35" s="2" t="s">
        <v>846</v>
      </c>
      <c r="BH35" s="2" t="s">
        <v>847</v>
      </c>
      <c r="BI35">
        <f t="shared" si="34"/>
        <v>1</v>
      </c>
      <c r="BJ35">
        <f t="shared" si="24"/>
        <v>1</v>
      </c>
      <c r="BK35">
        <f t="shared" si="25"/>
        <v>0</v>
      </c>
      <c r="BL35">
        <f t="shared" si="26"/>
        <v>1</v>
      </c>
      <c r="BM35">
        <f t="shared" si="27"/>
        <v>0</v>
      </c>
      <c r="BN35">
        <f t="shared" si="28"/>
        <v>0</v>
      </c>
      <c r="BO35">
        <f t="shared" si="29"/>
        <v>0</v>
      </c>
      <c r="BP35">
        <f t="shared" si="30"/>
        <v>0</v>
      </c>
      <c r="BQ35">
        <f t="shared" si="31"/>
        <v>0</v>
      </c>
      <c r="BR35" s="2"/>
      <c r="BS35" s="2" t="s">
        <v>482</v>
      </c>
      <c r="BT35" s="4" t="s">
        <v>848</v>
      </c>
      <c r="BU35" s="2" t="s">
        <v>484</v>
      </c>
      <c r="BV35" s="2" t="s">
        <v>485</v>
      </c>
      <c r="BW35" s="2" t="s">
        <v>486</v>
      </c>
      <c r="BX35" s="2" t="s">
        <v>493</v>
      </c>
      <c r="BY35" s="2" t="s">
        <v>491</v>
      </c>
      <c r="BZ35" s="2" t="s">
        <v>489</v>
      </c>
      <c r="CA35" s="2" t="s">
        <v>490</v>
      </c>
      <c r="CB35" s="2" t="s">
        <v>488</v>
      </c>
      <c r="CC35" s="2" t="s">
        <v>492</v>
      </c>
      <c r="CD35" s="2" t="s">
        <v>487</v>
      </c>
      <c r="CE35" s="2" t="s">
        <v>197</v>
      </c>
      <c r="CF35" s="2" t="s">
        <v>849</v>
      </c>
      <c r="CG35" s="2" t="s">
        <v>228</v>
      </c>
      <c r="CH35" s="2" t="s">
        <v>422</v>
      </c>
      <c r="CI35" s="4" t="s">
        <v>850</v>
      </c>
      <c r="CJ35" s="2" t="s">
        <v>493</v>
      </c>
      <c r="CK35" s="2" t="s">
        <v>490</v>
      </c>
      <c r="CL35" s="2" t="s">
        <v>487</v>
      </c>
      <c r="CM35" s="2" t="s">
        <v>491</v>
      </c>
      <c r="CN35" s="2" t="s">
        <v>486</v>
      </c>
      <c r="CO35" s="2" t="s">
        <v>484</v>
      </c>
      <c r="CP35">
        <v>5</v>
      </c>
    </row>
    <row r="36" spans="1:94" ht="409.6">
      <c r="A36">
        <v>35</v>
      </c>
      <c r="B36" s="1">
        <v>45816.900428240697</v>
      </c>
      <c r="C36" s="1">
        <v>45816.916944444398</v>
      </c>
      <c r="D36" s="2" t="s">
        <v>405</v>
      </c>
      <c r="E36" s="2"/>
      <c r="F36" s="2"/>
      <c r="G36" s="2" t="s">
        <v>406</v>
      </c>
      <c r="H36" s="2" t="s">
        <v>107</v>
      </c>
      <c r="I36">
        <v>18</v>
      </c>
      <c r="J36" s="2" t="s">
        <v>424</v>
      </c>
      <c r="K36" s="2" t="s">
        <v>851</v>
      </c>
      <c r="L36">
        <v>6</v>
      </c>
      <c r="M36" s="2" t="s">
        <v>669</v>
      </c>
      <c r="N36">
        <f t="shared" si="32"/>
        <v>1</v>
      </c>
      <c r="O36">
        <f t="shared" si="0"/>
        <v>0</v>
      </c>
      <c r="P36">
        <f t="shared" si="33"/>
        <v>0</v>
      </c>
      <c r="Q36">
        <f t="shared" si="1"/>
        <v>1</v>
      </c>
      <c r="S36" s="2" t="s">
        <v>852</v>
      </c>
      <c r="T36" s="2" t="s">
        <v>853</v>
      </c>
      <c r="U36" s="2" t="s">
        <v>854</v>
      </c>
      <c r="V36">
        <v>10</v>
      </c>
      <c r="W36">
        <v>8</v>
      </c>
      <c r="X36" s="2" t="s">
        <v>286</v>
      </c>
      <c r="Y36" s="4" t="s">
        <v>108</v>
      </c>
      <c r="Z36" t="s">
        <v>21</v>
      </c>
      <c r="AA36" s="2" t="s">
        <v>855</v>
      </c>
      <c r="AB36" s="3" t="s">
        <v>856</v>
      </c>
      <c r="AC36" s="3" t="s">
        <v>17</v>
      </c>
      <c r="AD36" s="3" t="s">
        <v>529</v>
      </c>
      <c r="AE36" s="8">
        <f t="shared" si="2"/>
        <v>1</v>
      </c>
      <c r="AF36" s="8">
        <f t="shared" si="3"/>
        <v>0</v>
      </c>
      <c r="AG36" s="8">
        <f t="shared" si="4"/>
        <v>0</v>
      </c>
      <c r="AH36" s="8">
        <f t="shared" si="5"/>
        <v>0</v>
      </c>
      <c r="AI36" s="8">
        <f t="shared" si="6"/>
        <v>0</v>
      </c>
      <c r="AJ36" s="8">
        <f t="shared" si="7"/>
        <v>0</v>
      </c>
      <c r="AK36" s="8">
        <f t="shared" si="8"/>
        <v>0</v>
      </c>
      <c r="AL36" s="8">
        <f t="shared" si="9"/>
        <v>0</v>
      </c>
      <c r="AM36" s="8">
        <f t="shared" si="10"/>
        <v>0</v>
      </c>
      <c r="AN36" s="8">
        <f t="shared" si="11"/>
        <v>0</v>
      </c>
      <c r="AO36" s="8">
        <f t="shared" si="12"/>
        <v>0</v>
      </c>
      <c r="AP36" s="8">
        <f t="shared" si="13"/>
        <v>1</v>
      </c>
      <c r="AQ36" s="2" t="s">
        <v>413</v>
      </c>
      <c r="AR36" s="3" t="s">
        <v>544</v>
      </c>
      <c r="AS36" s="8">
        <f t="shared" si="14"/>
        <v>1</v>
      </c>
      <c r="AT36" s="8">
        <f t="shared" si="15"/>
        <v>1</v>
      </c>
      <c r="AU36" s="8">
        <f t="shared" si="16"/>
        <v>0</v>
      </c>
      <c r="AV36" s="8">
        <f t="shared" si="17"/>
        <v>0</v>
      </c>
      <c r="AW36" s="8">
        <f t="shared" si="18"/>
        <v>0</v>
      </c>
      <c r="AX36" s="8">
        <f t="shared" si="19"/>
        <v>0</v>
      </c>
      <c r="AY36" s="8">
        <f t="shared" si="20"/>
        <v>0</v>
      </c>
      <c r="AZ36" s="8">
        <f t="shared" si="21"/>
        <v>0</v>
      </c>
      <c r="BA36" s="8">
        <f t="shared" si="22"/>
        <v>0</v>
      </c>
      <c r="BB36" s="8">
        <f t="shared" si="23"/>
        <v>2</v>
      </c>
      <c r="BC36" s="2" t="s">
        <v>413</v>
      </c>
      <c r="BD36">
        <v>10</v>
      </c>
      <c r="BE36" s="2" t="s">
        <v>857</v>
      </c>
      <c r="BF36" s="2" t="s">
        <v>762</v>
      </c>
      <c r="BG36" s="2" t="s">
        <v>858</v>
      </c>
      <c r="BH36" s="2" t="s">
        <v>859</v>
      </c>
      <c r="BI36">
        <f t="shared" si="34"/>
        <v>1</v>
      </c>
      <c r="BJ36">
        <f t="shared" si="24"/>
        <v>1</v>
      </c>
      <c r="BK36">
        <f t="shared" si="25"/>
        <v>1</v>
      </c>
      <c r="BL36">
        <f t="shared" si="26"/>
        <v>0</v>
      </c>
      <c r="BM36">
        <f t="shared" si="27"/>
        <v>1</v>
      </c>
      <c r="BN36">
        <f t="shared" si="28"/>
        <v>0</v>
      </c>
      <c r="BO36">
        <f t="shared" si="29"/>
        <v>0</v>
      </c>
      <c r="BP36">
        <f t="shared" si="30"/>
        <v>1</v>
      </c>
      <c r="BQ36">
        <f t="shared" si="31"/>
        <v>0</v>
      </c>
      <c r="BR36" s="2"/>
      <c r="BS36" s="2" t="s">
        <v>468</v>
      </c>
      <c r="BT36" s="4" t="s">
        <v>860</v>
      </c>
      <c r="BU36" s="2" t="s">
        <v>491</v>
      </c>
      <c r="BV36" s="2" t="s">
        <v>487</v>
      </c>
      <c r="BW36" s="2" t="s">
        <v>493</v>
      </c>
      <c r="BX36" s="2" t="s">
        <v>484</v>
      </c>
      <c r="BY36" s="2" t="s">
        <v>489</v>
      </c>
      <c r="BZ36" s="2" t="s">
        <v>485</v>
      </c>
      <c r="CA36" s="2" t="s">
        <v>488</v>
      </c>
      <c r="CB36" s="2" t="s">
        <v>490</v>
      </c>
      <c r="CC36" s="2" t="s">
        <v>486</v>
      </c>
      <c r="CD36" s="2" t="s">
        <v>492</v>
      </c>
      <c r="CE36" s="2" t="s">
        <v>199</v>
      </c>
      <c r="CF36" s="2" t="s">
        <v>861</v>
      </c>
      <c r="CG36" s="2" t="s">
        <v>240</v>
      </c>
      <c r="CH36" s="2" t="s">
        <v>422</v>
      </c>
      <c r="CI36" s="4" t="s">
        <v>862</v>
      </c>
      <c r="CJ36" s="2" t="s">
        <v>486</v>
      </c>
      <c r="CK36" s="2" t="s">
        <v>484</v>
      </c>
      <c r="CL36" s="2" t="s">
        <v>487</v>
      </c>
      <c r="CM36" s="2" t="s">
        <v>490</v>
      </c>
      <c r="CN36" s="2" t="s">
        <v>491</v>
      </c>
      <c r="CO36" s="2" t="s">
        <v>493</v>
      </c>
      <c r="CP36">
        <v>3</v>
      </c>
    </row>
    <row r="37" spans="1:94" ht="198">
      <c r="A37">
        <v>36</v>
      </c>
      <c r="B37" s="1">
        <v>45816.911585648202</v>
      </c>
      <c r="C37" s="1">
        <v>45816.919594907398</v>
      </c>
      <c r="D37" s="2" t="s">
        <v>405</v>
      </c>
      <c r="E37" s="2"/>
      <c r="F37" s="2"/>
      <c r="G37" s="2" t="s">
        <v>406</v>
      </c>
      <c r="H37" s="2" t="s">
        <v>110</v>
      </c>
      <c r="I37">
        <v>19</v>
      </c>
      <c r="J37" s="2" t="s">
        <v>407</v>
      </c>
      <c r="K37" s="2" t="s">
        <v>835</v>
      </c>
      <c r="L37">
        <v>5</v>
      </c>
      <c r="M37" s="2" t="s">
        <v>602</v>
      </c>
      <c r="N37">
        <f t="shared" si="32"/>
        <v>0</v>
      </c>
      <c r="O37">
        <f t="shared" si="0"/>
        <v>0</v>
      </c>
      <c r="P37">
        <f t="shared" si="33"/>
        <v>1</v>
      </c>
      <c r="Q37">
        <f t="shared" si="1"/>
        <v>0</v>
      </c>
      <c r="S37" s="2" t="s">
        <v>863</v>
      </c>
      <c r="T37" s="2" t="s">
        <v>864</v>
      </c>
      <c r="U37" s="2" t="s">
        <v>865</v>
      </c>
      <c r="V37">
        <v>10</v>
      </c>
      <c r="W37">
        <v>4</v>
      </c>
      <c r="X37" s="2" t="s">
        <v>288</v>
      </c>
      <c r="Y37" s="4" t="s">
        <v>111</v>
      </c>
      <c r="Z37" t="s">
        <v>21</v>
      </c>
      <c r="AA37" s="2"/>
      <c r="AB37" s="3" t="s">
        <v>866</v>
      </c>
      <c r="AC37" s="3" t="s">
        <v>9</v>
      </c>
      <c r="AD37" s="3" t="s">
        <v>71</v>
      </c>
      <c r="AE37" s="8">
        <f t="shared" si="2"/>
        <v>0</v>
      </c>
      <c r="AF37" s="8">
        <f t="shared" si="3"/>
        <v>0</v>
      </c>
      <c r="AG37" s="8">
        <f t="shared" si="4"/>
        <v>0</v>
      </c>
      <c r="AH37" s="8">
        <f t="shared" si="5"/>
        <v>0</v>
      </c>
      <c r="AI37" s="8">
        <f t="shared" si="6"/>
        <v>0</v>
      </c>
      <c r="AJ37" s="8">
        <f t="shared" si="7"/>
        <v>0</v>
      </c>
      <c r="AK37" s="8">
        <f t="shared" si="8"/>
        <v>0</v>
      </c>
      <c r="AL37" s="8">
        <f t="shared" si="9"/>
        <v>0</v>
      </c>
      <c r="AM37" s="8">
        <f t="shared" si="10"/>
        <v>0</v>
      </c>
      <c r="AN37" s="8">
        <f t="shared" si="11"/>
        <v>0</v>
      </c>
      <c r="AO37" s="8">
        <f t="shared" si="12"/>
        <v>1</v>
      </c>
      <c r="AP37" s="8">
        <f t="shared" si="13"/>
        <v>0</v>
      </c>
      <c r="AQ37" s="2" t="s">
        <v>72</v>
      </c>
      <c r="AR37" s="3" t="s">
        <v>867</v>
      </c>
      <c r="AS37" s="8">
        <f t="shared" si="14"/>
        <v>1</v>
      </c>
      <c r="AT37" s="8">
        <f t="shared" si="15"/>
        <v>1</v>
      </c>
      <c r="AU37" s="8">
        <f t="shared" si="16"/>
        <v>0</v>
      </c>
      <c r="AV37" s="8">
        <f t="shared" si="17"/>
        <v>0</v>
      </c>
      <c r="AW37" s="8">
        <f t="shared" si="18"/>
        <v>0</v>
      </c>
      <c r="AX37" s="8">
        <f t="shared" si="19"/>
        <v>0</v>
      </c>
      <c r="AY37" s="8">
        <f t="shared" si="20"/>
        <v>0</v>
      </c>
      <c r="AZ37" s="8">
        <f t="shared" si="21"/>
        <v>0</v>
      </c>
      <c r="BA37" s="8">
        <f t="shared" si="22"/>
        <v>0</v>
      </c>
      <c r="BB37" s="8">
        <f t="shared" si="23"/>
        <v>2</v>
      </c>
      <c r="BC37" s="2" t="s">
        <v>413</v>
      </c>
      <c r="BD37">
        <v>4</v>
      </c>
      <c r="BE37" s="2"/>
      <c r="BF37" s="2"/>
      <c r="BG37" s="2"/>
      <c r="BH37" s="2" t="s">
        <v>868</v>
      </c>
      <c r="BI37">
        <f t="shared" si="34"/>
        <v>0</v>
      </c>
      <c r="BJ37">
        <f t="shared" si="24"/>
        <v>1</v>
      </c>
      <c r="BK37">
        <f t="shared" si="25"/>
        <v>0</v>
      </c>
      <c r="BL37">
        <f t="shared" si="26"/>
        <v>0</v>
      </c>
      <c r="BM37">
        <f t="shared" si="27"/>
        <v>0</v>
      </c>
      <c r="BN37">
        <f t="shared" si="28"/>
        <v>0</v>
      </c>
      <c r="BO37">
        <f t="shared" si="29"/>
        <v>0</v>
      </c>
      <c r="BP37">
        <f t="shared" si="30"/>
        <v>0</v>
      </c>
      <c r="BQ37">
        <f t="shared" si="31"/>
        <v>1</v>
      </c>
      <c r="BR37" s="2"/>
      <c r="BS37" s="2" t="s">
        <v>482</v>
      </c>
      <c r="BT37" s="4" t="s">
        <v>869</v>
      </c>
      <c r="BU37" s="2" t="s">
        <v>490</v>
      </c>
      <c r="BV37" s="2" t="s">
        <v>485</v>
      </c>
      <c r="BW37" s="2" t="s">
        <v>486</v>
      </c>
      <c r="BX37" s="2" t="s">
        <v>491</v>
      </c>
      <c r="BY37" s="2" t="s">
        <v>487</v>
      </c>
      <c r="BZ37" s="2" t="s">
        <v>492</v>
      </c>
      <c r="CA37" s="2" t="s">
        <v>484</v>
      </c>
      <c r="CB37" s="2" t="s">
        <v>493</v>
      </c>
      <c r="CC37" s="2" t="s">
        <v>488</v>
      </c>
      <c r="CD37" s="2" t="s">
        <v>489</v>
      </c>
      <c r="CE37" s="2" t="s">
        <v>200</v>
      </c>
      <c r="CF37" s="2" t="s">
        <v>870</v>
      </c>
      <c r="CG37" s="2" t="s">
        <v>240</v>
      </c>
      <c r="CH37" s="2" t="s">
        <v>495</v>
      </c>
      <c r="CI37" s="4" t="s">
        <v>871</v>
      </c>
      <c r="CJ37" s="2" t="s">
        <v>491</v>
      </c>
      <c r="CK37" s="2" t="s">
        <v>484</v>
      </c>
      <c r="CL37" s="2" t="s">
        <v>487</v>
      </c>
      <c r="CM37" s="2" t="s">
        <v>486</v>
      </c>
      <c r="CN37" s="2" t="s">
        <v>490</v>
      </c>
      <c r="CO37" s="2" t="s">
        <v>493</v>
      </c>
      <c r="CP37">
        <v>3</v>
      </c>
    </row>
    <row r="38" spans="1:94" ht="198">
      <c r="A38">
        <v>37</v>
      </c>
      <c r="B38" s="1">
        <v>45816.956307870401</v>
      </c>
      <c r="C38" s="1">
        <v>45816.9695601852</v>
      </c>
      <c r="D38" s="2" t="s">
        <v>405</v>
      </c>
      <c r="E38" s="2"/>
      <c r="F38" s="2"/>
      <c r="G38" s="2" t="s">
        <v>406</v>
      </c>
      <c r="H38" s="2" t="s">
        <v>112</v>
      </c>
      <c r="I38">
        <v>19</v>
      </c>
      <c r="J38" s="2" t="s">
        <v>424</v>
      </c>
      <c r="K38" s="2" t="s">
        <v>872</v>
      </c>
      <c r="L38">
        <v>2</v>
      </c>
      <c r="M38" s="2" t="s">
        <v>873</v>
      </c>
      <c r="N38">
        <f t="shared" si="32"/>
        <v>0</v>
      </c>
      <c r="O38">
        <f t="shared" si="0"/>
        <v>1</v>
      </c>
      <c r="P38">
        <f t="shared" si="33"/>
        <v>1</v>
      </c>
      <c r="Q38">
        <f t="shared" si="1"/>
        <v>1</v>
      </c>
      <c r="S38" s="2" t="s">
        <v>874</v>
      </c>
      <c r="T38" s="2" t="s">
        <v>410</v>
      </c>
      <c r="U38" s="2" t="s">
        <v>875</v>
      </c>
      <c r="V38">
        <v>10</v>
      </c>
      <c r="W38">
        <v>2</v>
      </c>
      <c r="X38" s="4" t="s">
        <v>290</v>
      </c>
      <c r="Y38" s="4" t="s">
        <v>113</v>
      </c>
      <c r="Z38" t="s">
        <v>21</v>
      </c>
      <c r="AA38" s="2" t="s">
        <v>876</v>
      </c>
      <c r="AB38" s="3"/>
      <c r="AC38" s="3" t="s">
        <v>72</v>
      </c>
      <c r="AD38" s="3" t="s">
        <v>543</v>
      </c>
      <c r="AE38" s="8">
        <f t="shared" si="2"/>
        <v>1</v>
      </c>
      <c r="AF38" s="8">
        <f t="shared" si="3"/>
        <v>1</v>
      </c>
      <c r="AG38" s="8">
        <f t="shared" si="4"/>
        <v>0</v>
      </c>
      <c r="AH38" s="8">
        <f t="shared" si="5"/>
        <v>1</v>
      </c>
      <c r="AI38" s="8">
        <f t="shared" si="6"/>
        <v>0</v>
      </c>
      <c r="AJ38" s="8">
        <f t="shared" si="7"/>
        <v>0</v>
      </c>
      <c r="AK38" s="8">
        <f t="shared" si="8"/>
        <v>0</v>
      </c>
      <c r="AL38" s="8">
        <f t="shared" si="9"/>
        <v>0</v>
      </c>
      <c r="AM38" s="8">
        <f t="shared" si="10"/>
        <v>0</v>
      </c>
      <c r="AN38" s="8">
        <f t="shared" si="11"/>
        <v>0</v>
      </c>
      <c r="AO38" s="8">
        <f t="shared" si="12"/>
        <v>0</v>
      </c>
      <c r="AP38" s="8">
        <f t="shared" si="13"/>
        <v>3</v>
      </c>
      <c r="AQ38" s="2" t="s">
        <v>413</v>
      </c>
      <c r="AR38" s="3" t="s">
        <v>877</v>
      </c>
      <c r="AS38" s="8">
        <f t="shared" si="14"/>
        <v>1</v>
      </c>
      <c r="AT38" s="8">
        <f t="shared" si="15"/>
        <v>1</v>
      </c>
      <c r="AU38" s="8">
        <f t="shared" si="16"/>
        <v>0</v>
      </c>
      <c r="AV38" s="8">
        <f t="shared" si="17"/>
        <v>1</v>
      </c>
      <c r="AW38" s="8">
        <f t="shared" si="18"/>
        <v>0</v>
      </c>
      <c r="AX38" s="8">
        <f t="shared" si="19"/>
        <v>0</v>
      </c>
      <c r="AY38" s="8">
        <f t="shared" si="20"/>
        <v>1</v>
      </c>
      <c r="AZ38" s="8">
        <f t="shared" si="21"/>
        <v>0</v>
      </c>
      <c r="BA38" s="8">
        <f t="shared" si="22"/>
        <v>0</v>
      </c>
      <c r="BB38" s="8">
        <f t="shared" si="23"/>
        <v>4</v>
      </c>
      <c r="BC38" s="2" t="s">
        <v>434</v>
      </c>
      <c r="BD38">
        <v>10</v>
      </c>
      <c r="BE38" s="2" t="s">
        <v>878</v>
      </c>
      <c r="BF38" s="2" t="s">
        <v>595</v>
      </c>
      <c r="BG38" s="2" t="s">
        <v>879</v>
      </c>
      <c r="BH38" s="2" t="s">
        <v>880</v>
      </c>
      <c r="BI38">
        <f t="shared" si="34"/>
        <v>0</v>
      </c>
      <c r="BJ38">
        <f t="shared" si="24"/>
        <v>1</v>
      </c>
      <c r="BK38">
        <f t="shared" si="25"/>
        <v>1</v>
      </c>
      <c r="BL38">
        <f t="shared" si="26"/>
        <v>0</v>
      </c>
      <c r="BM38">
        <f t="shared" si="27"/>
        <v>1</v>
      </c>
      <c r="BN38">
        <f t="shared" si="28"/>
        <v>1</v>
      </c>
      <c r="BO38">
        <f t="shared" si="29"/>
        <v>1</v>
      </c>
      <c r="BP38">
        <f t="shared" si="30"/>
        <v>1</v>
      </c>
      <c r="BQ38">
        <f t="shared" si="31"/>
        <v>0</v>
      </c>
      <c r="BR38" s="2"/>
      <c r="BS38" s="2" t="s">
        <v>468</v>
      </c>
      <c r="BT38" s="4" t="s">
        <v>881</v>
      </c>
      <c r="BU38" s="2" t="s">
        <v>484</v>
      </c>
      <c r="BV38" s="2" t="s">
        <v>488</v>
      </c>
      <c r="BW38" s="2" t="s">
        <v>486</v>
      </c>
      <c r="BX38" s="2" t="s">
        <v>493</v>
      </c>
      <c r="BY38" s="2" t="s">
        <v>491</v>
      </c>
      <c r="BZ38" s="2" t="s">
        <v>492</v>
      </c>
      <c r="CA38" s="2" t="s">
        <v>490</v>
      </c>
      <c r="CB38" s="2" t="s">
        <v>485</v>
      </c>
      <c r="CC38" s="2" t="s">
        <v>489</v>
      </c>
      <c r="CD38" s="2" t="s">
        <v>487</v>
      </c>
      <c r="CE38" s="2" t="s">
        <v>201</v>
      </c>
      <c r="CF38" s="2" t="s">
        <v>882</v>
      </c>
      <c r="CG38" s="2" t="s">
        <v>225</v>
      </c>
      <c r="CH38" s="2" t="s">
        <v>614</v>
      </c>
      <c r="CI38" s="4" t="s">
        <v>883</v>
      </c>
      <c r="CJ38" s="2" t="s">
        <v>491</v>
      </c>
      <c r="CK38" s="2" t="s">
        <v>484</v>
      </c>
      <c r="CL38" s="2" t="s">
        <v>487</v>
      </c>
      <c r="CM38" s="2" t="s">
        <v>493</v>
      </c>
      <c r="CN38" s="2" t="s">
        <v>490</v>
      </c>
      <c r="CO38" s="2" t="s">
        <v>486</v>
      </c>
      <c r="CP38">
        <v>3</v>
      </c>
    </row>
    <row r="39" spans="1:94" ht="336">
      <c r="A39">
        <v>38</v>
      </c>
      <c r="B39" s="1">
        <v>45816.991504629601</v>
      </c>
      <c r="C39" s="1">
        <v>45817.001238425903</v>
      </c>
      <c r="D39" s="2" t="s">
        <v>405</v>
      </c>
      <c r="E39" s="2"/>
      <c r="F39" s="2"/>
      <c r="G39" s="2" t="s">
        <v>406</v>
      </c>
      <c r="H39" s="2" t="s">
        <v>115</v>
      </c>
      <c r="I39">
        <v>20</v>
      </c>
      <c r="J39" s="2" t="s">
        <v>424</v>
      </c>
      <c r="K39" s="2" t="s">
        <v>601</v>
      </c>
      <c r="L39">
        <v>6</v>
      </c>
      <c r="M39" s="2" t="s">
        <v>497</v>
      </c>
      <c r="N39">
        <f t="shared" si="32"/>
        <v>0</v>
      </c>
      <c r="O39">
        <f t="shared" si="0"/>
        <v>0</v>
      </c>
      <c r="P39">
        <f t="shared" si="33"/>
        <v>0</v>
      </c>
      <c r="Q39">
        <f t="shared" si="1"/>
        <v>1</v>
      </c>
      <c r="S39" s="2" t="s">
        <v>884</v>
      </c>
      <c r="T39" s="2" t="s">
        <v>885</v>
      </c>
      <c r="U39" s="2" t="s">
        <v>886</v>
      </c>
      <c r="V39">
        <v>7</v>
      </c>
      <c r="W39">
        <v>8</v>
      </c>
      <c r="X39" s="2" t="s">
        <v>292</v>
      </c>
      <c r="Y39" s="4" t="s">
        <v>116</v>
      </c>
      <c r="Z39" t="s">
        <v>8</v>
      </c>
      <c r="AA39" s="2" t="s">
        <v>887</v>
      </c>
      <c r="AB39" s="3" t="s">
        <v>888</v>
      </c>
      <c r="AC39" s="3" t="s">
        <v>9</v>
      </c>
      <c r="AD39" s="3" t="s">
        <v>71</v>
      </c>
      <c r="AE39" s="8">
        <f t="shared" si="2"/>
        <v>0</v>
      </c>
      <c r="AF39" s="8">
        <f t="shared" si="3"/>
        <v>0</v>
      </c>
      <c r="AG39" s="8">
        <f t="shared" si="4"/>
        <v>0</v>
      </c>
      <c r="AH39" s="8">
        <f t="shared" si="5"/>
        <v>0</v>
      </c>
      <c r="AI39" s="8">
        <f t="shared" si="6"/>
        <v>0</v>
      </c>
      <c r="AJ39" s="8">
        <f t="shared" si="7"/>
        <v>0</v>
      </c>
      <c r="AK39" s="8">
        <f t="shared" si="8"/>
        <v>0</v>
      </c>
      <c r="AL39" s="8">
        <f t="shared" si="9"/>
        <v>0</v>
      </c>
      <c r="AM39" s="8">
        <f t="shared" si="10"/>
        <v>0</v>
      </c>
      <c r="AN39" s="8">
        <f t="shared" si="11"/>
        <v>0</v>
      </c>
      <c r="AO39" s="8">
        <f t="shared" si="12"/>
        <v>1</v>
      </c>
      <c r="AP39" s="8">
        <f t="shared" si="13"/>
        <v>0</v>
      </c>
      <c r="AQ39" s="2" t="s">
        <v>72</v>
      </c>
      <c r="AR39" s="3" t="s">
        <v>889</v>
      </c>
      <c r="AS39" s="8">
        <f t="shared" si="14"/>
        <v>1</v>
      </c>
      <c r="AT39" s="8">
        <f t="shared" si="15"/>
        <v>0</v>
      </c>
      <c r="AU39" s="8">
        <f t="shared" si="16"/>
        <v>1</v>
      </c>
      <c r="AV39" s="8">
        <f t="shared" si="17"/>
        <v>0</v>
      </c>
      <c r="AW39" s="8">
        <f t="shared" si="18"/>
        <v>0</v>
      </c>
      <c r="AX39" s="8">
        <f t="shared" si="19"/>
        <v>1</v>
      </c>
      <c r="AY39" s="8">
        <f t="shared" si="20"/>
        <v>0</v>
      </c>
      <c r="AZ39" s="8">
        <f t="shared" si="21"/>
        <v>0</v>
      </c>
      <c r="BA39" s="8">
        <f t="shared" si="22"/>
        <v>0</v>
      </c>
      <c r="BB39" s="8">
        <f t="shared" si="23"/>
        <v>3</v>
      </c>
      <c r="BC39" s="2" t="s">
        <v>434</v>
      </c>
      <c r="BD39">
        <v>9</v>
      </c>
      <c r="BE39" s="2" t="s">
        <v>890</v>
      </c>
      <c r="BF39" s="2" t="s">
        <v>416</v>
      </c>
      <c r="BG39" s="2" t="s">
        <v>891</v>
      </c>
      <c r="BH39" s="2" t="s">
        <v>892</v>
      </c>
      <c r="BI39">
        <f t="shared" si="34"/>
        <v>0</v>
      </c>
      <c r="BJ39">
        <f t="shared" si="24"/>
        <v>1</v>
      </c>
      <c r="BK39">
        <f t="shared" si="25"/>
        <v>0</v>
      </c>
      <c r="BL39">
        <f t="shared" si="26"/>
        <v>1</v>
      </c>
      <c r="BM39">
        <f t="shared" si="27"/>
        <v>0</v>
      </c>
      <c r="BN39">
        <f t="shared" si="28"/>
        <v>1</v>
      </c>
      <c r="BO39">
        <f t="shared" si="29"/>
        <v>0</v>
      </c>
      <c r="BP39">
        <f t="shared" si="30"/>
        <v>1</v>
      </c>
      <c r="BQ39">
        <f t="shared" si="31"/>
        <v>0</v>
      </c>
      <c r="BR39" s="2"/>
      <c r="BS39" s="2" t="s">
        <v>468</v>
      </c>
      <c r="BT39" s="4" t="s">
        <v>893</v>
      </c>
      <c r="BU39" s="2" t="s">
        <v>484</v>
      </c>
      <c r="BV39" s="2" t="s">
        <v>488</v>
      </c>
      <c r="BW39" s="2" t="s">
        <v>490</v>
      </c>
      <c r="BX39" s="2" t="s">
        <v>486</v>
      </c>
      <c r="BY39" s="2" t="s">
        <v>493</v>
      </c>
      <c r="BZ39" s="2" t="s">
        <v>485</v>
      </c>
      <c r="CA39" s="2" t="s">
        <v>492</v>
      </c>
      <c r="CB39" s="2" t="s">
        <v>491</v>
      </c>
      <c r="CC39" s="2" t="s">
        <v>489</v>
      </c>
      <c r="CD39" s="2" t="s">
        <v>487</v>
      </c>
      <c r="CE39" s="2" t="s">
        <v>202</v>
      </c>
      <c r="CF39" s="2" t="s">
        <v>894</v>
      </c>
      <c r="CG39" s="2" t="s">
        <v>225</v>
      </c>
      <c r="CH39" s="2" t="s">
        <v>495</v>
      </c>
      <c r="CI39" s="4" t="s">
        <v>550</v>
      </c>
      <c r="CJ39" s="2" t="s">
        <v>486</v>
      </c>
      <c r="CK39" s="2" t="s">
        <v>484</v>
      </c>
      <c r="CL39" s="2" t="s">
        <v>487</v>
      </c>
      <c r="CM39" s="2" t="s">
        <v>491</v>
      </c>
      <c r="CN39" s="2" t="s">
        <v>490</v>
      </c>
      <c r="CO39" s="2" t="s">
        <v>493</v>
      </c>
      <c r="CP39">
        <v>5</v>
      </c>
    </row>
    <row r="40" spans="1:94" ht="409.6">
      <c r="A40">
        <v>39</v>
      </c>
      <c r="B40" s="1">
        <v>45816.854039351798</v>
      </c>
      <c r="C40" s="1">
        <v>45817.0058796296</v>
      </c>
      <c r="D40" s="2" t="s">
        <v>405</v>
      </c>
      <c r="E40" s="2"/>
      <c r="F40" s="2"/>
      <c r="G40" s="2" t="s">
        <v>406</v>
      </c>
      <c r="H40" s="2" t="s">
        <v>118</v>
      </c>
      <c r="I40">
        <v>24</v>
      </c>
      <c r="J40" s="2" t="s">
        <v>424</v>
      </c>
      <c r="K40" s="2" t="s">
        <v>895</v>
      </c>
      <c r="L40">
        <v>2</v>
      </c>
      <c r="M40" s="2" t="s">
        <v>497</v>
      </c>
      <c r="N40">
        <f t="shared" si="32"/>
        <v>0</v>
      </c>
      <c r="O40">
        <f t="shared" si="0"/>
        <v>0</v>
      </c>
      <c r="P40">
        <f t="shared" si="33"/>
        <v>0</v>
      </c>
      <c r="Q40">
        <f t="shared" si="1"/>
        <v>1</v>
      </c>
      <c r="S40" s="2" t="s">
        <v>896</v>
      </c>
      <c r="T40" s="2" t="s">
        <v>853</v>
      </c>
      <c r="U40" s="2" t="s">
        <v>897</v>
      </c>
      <c r="V40">
        <v>3</v>
      </c>
      <c r="W40">
        <v>4</v>
      </c>
      <c r="X40" s="4" t="s">
        <v>294</v>
      </c>
      <c r="Y40" s="4" t="s">
        <v>119</v>
      </c>
      <c r="Z40" t="s">
        <v>8</v>
      </c>
      <c r="AA40" s="2" t="s">
        <v>898</v>
      </c>
      <c r="AB40" s="3" t="s">
        <v>899</v>
      </c>
      <c r="AC40" s="3" t="s">
        <v>17</v>
      </c>
      <c r="AD40" s="3" t="s">
        <v>543</v>
      </c>
      <c r="AE40" s="8">
        <f t="shared" si="2"/>
        <v>1</v>
      </c>
      <c r="AF40" s="8">
        <f t="shared" si="3"/>
        <v>1</v>
      </c>
      <c r="AG40" s="8">
        <f t="shared" si="4"/>
        <v>0</v>
      </c>
      <c r="AH40" s="8">
        <f t="shared" si="5"/>
        <v>1</v>
      </c>
      <c r="AI40" s="8">
        <f t="shared" si="6"/>
        <v>0</v>
      </c>
      <c r="AJ40" s="8">
        <f t="shared" si="7"/>
        <v>0</v>
      </c>
      <c r="AK40" s="8">
        <f t="shared" si="8"/>
        <v>0</v>
      </c>
      <c r="AL40" s="8">
        <f t="shared" si="9"/>
        <v>0</v>
      </c>
      <c r="AM40" s="8">
        <f t="shared" si="10"/>
        <v>0</v>
      </c>
      <c r="AN40" s="8">
        <f t="shared" si="11"/>
        <v>0</v>
      </c>
      <c r="AO40" s="8">
        <f t="shared" si="12"/>
        <v>0</v>
      </c>
      <c r="AP40" s="8">
        <f t="shared" si="13"/>
        <v>3</v>
      </c>
      <c r="AQ40" s="2" t="s">
        <v>434</v>
      </c>
      <c r="AR40" s="3" t="s">
        <v>900</v>
      </c>
      <c r="AS40" s="8">
        <f t="shared" si="14"/>
        <v>1</v>
      </c>
      <c r="AT40" s="8">
        <f t="shared" si="15"/>
        <v>0</v>
      </c>
      <c r="AU40" s="8">
        <f t="shared" si="16"/>
        <v>0</v>
      </c>
      <c r="AV40" s="8">
        <f t="shared" si="17"/>
        <v>0</v>
      </c>
      <c r="AW40" s="8">
        <f t="shared" si="18"/>
        <v>0</v>
      </c>
      <c r="AX40" s="8">
        <f t="shared" si="19"/>
        <v>1</v>
      </c>
      <c r="AY40" s="8">
        <f t="shared" si="20"/>
        <v>0</v>
      </c>
      <c r="AZ40" s="8">
        <f t="shared" si="21"/>
        <v>0</v>
      </c>
      <c r="BA40" s="8">
        <f t="shared" si="22"/>
        <v>0</v>
      </c>
      <c r="BB40" s="8">
        <f t="shared" si="23"/>
        <v>2</v>
      </c>
      <c r="BC40" s="2" t="s">
        <v>434</v>
      </c>
      <c r="BD40">
        <v>6</v>
      </c>
      <c r="BE40" s="2" t="s">
        <v>901</v>
      </c>
      <c r="BF40" s="2" t="s">
        <v>762</v>
      </c>
      <c r="BG40" s="2" t="s">
        <v>902</v>
      </c>
      <c r="BH40" s="2" t="s">
        <v>903</v>
      </c>
      <c r="BI40">
        <f t="shared" si="34"/>
        <v>1</v>
      </c>
      <c r="BJ40">
        <f t="shared" si="24"/>
        <v>1</v>
      </c>
      <c r="BK40">
        <f t="shared" si="25"/>
        <v>0</v>
      </c>
      <c r="BL40">
        <f t="shared" si="26"/>
        <v>0</v>
      </c>
      <c r="BM40">
        <f t="shared" si="27"/>
        <v>0</v>
      </c>
      <c r="BN40">
        <f t="shared" si="28"/>
        <v>0</v>
      </c>
      <c r="BO40">
        <f t="shared" si="29"/>
        <v>0</v>
      </c>
      <c r="BP40">
        <f t="shared" si="30"/>
        <v>1</v>
      </c>
      <c r="BQ40">
        <f t="shared" si="31"/>
        <v>0</v>
      </c>
      <c r="BR40" s="2"/>
      <c r="BS40" s="2" t="s">
        <v>482</v>
      </c>
      <c r="BT40" s="4" t="s">
        <v>904</v>
      </c>
      <c r="BU40" s="2" t="s">
        <v>484</v>
      </c>
      <c r="BV40" s="2" t="s">
        <v>487</v>
      </c>
      <c r="BW40" s="2" t="s">
        <v>490</v>
      </c>
      <c r="BX40" s="2" t="s">
        <v>491</v>
      </c>
      <c r="BY40" s="2" t="s">
        <v>492</v>
      </c>
      <c r="BZ40" s="2" t="s">
        <v>489</v>
      </c>
      <c r="CA40" s="2" t="s">
        <v>493</v>
      </c>
      <c r="CB40" s="2" t="s">
        <v>486</v>
      </c>
      <c r="CC40" s="2" t="s">
        <v>488</v>
      </c>
      <c r="CD40" s="2" t="s">
        <v>485</v>
      </c>
      <c r="CE40" s="2" t="s">
        <v>204</v>
      </c>
      <c r="CF40" s="2" t="s">
        <v>905</v>
      </c>
      <c r="CG40" s="2" t="s">
        <v>228</v>
      </c>
      <c r="CH40" s="2" t="s">
        <v>441</v>
      </c>
      <c r="CI40" s="4" t="s">
        <v>906</v>
      </c>
      <c r="CJ40" s="2" t="s">
        <v>490</v>
      </c>
      <c r="CK40" s="2" t="s">
        <v>484</v>
      </c>
      <c r="CL40" s="2" t="s">
        <v>487</v>
      </c>
      <c r="CM40" s="2" t="s">
        <v>486</v>
      </c>
      <c r="CN40" s="2" t="s">
        <v>491</v>
      </c>
      <c r="CO40" s="2" t="s">
        <v>493</v>
      </c>
      <c r="CP40">
        <v>10</v>
      </c>
    </row>
    <row r="41" spans="1:94" ht="198">
      <c r="A41">
        <v>40</v>
      </c>
      <c r="B41" s="1">
        <v>45817.072685185201</v>
      </c>
      <c r="C41" s="1">
        <v>45817.078136574099</v>
      </c>
      <c r="D41" s="2" t="s">
        <v>405</v>
      </c>
      <c r="E41" s="2"/>
      <c r="F41" s="2"/>
      <c r="G41" s="2" t="s">
        <v>406</v>
      </c>
      <c r="H41" s="2" t="s">
        <v>121</v>
      </c>
      <c r="I41">
        <v>22</v>
      </c>
      <c r="J41" s="2" t="s">
        <v>407</v>
      </c>
      <c r="K41" s="2" t="s">
        <v>601</v>
      </c>
      <c r="L41">
        <v>8</v>
      </c>
      <c r="M41" s="2" t="s">
        <v>472</v>
      </c>
      <c r="N41">
        <f t="shared" si="32"/>
        <v>0</v>
      </c>
      <c r="O41">
        <f t="shared" si="0"/>
        <v>0</v>
      </c>
      <c r="P41">
        <f t="shared" si="33"/>
        <v>1</v>
      </c>
      <c r="Q41">
        <f t="shared" si="1"/>
        <v>1</v>
      </c>
      <c r="S41" s="2" t="s">
        <v>907</v>
      </c>
      <c r="T41" s="2" t="s">
        <v>908</v>
      </c>
      <c r="U41" s="2" t="s">
        <v>909</v>
      </c>
      <c r="V41">
        <v>6</v>
      </c>
      <c r="W41">
        <v>8</v>
      </c>
      <c r="X41" s="2" t="s">
        <v>295</v>
      </c>
      <c r="Y41" s="4" t="s">
        <v>122</v>
      </c>
      <c r="Z41" t="s">
        <v>21</v>
      </c>
      <c r="AA41" s="2" t="s">
        <v>910</v>
      </c>
      <c r="AB41" s="3"/>
      <c r="AC41" s="3" t="s">
        <v>72</v>
      </c>
      <c r="AD41" s="3" t="s">
        <v>71</v>
      </c>
      <c r="AE41" s="8">
        <f t="shared" si="2"/>
        <v>0</v>
      </c>
      <c r="AF41" s="8">
        <f t="shared" si="3"/>
        <v>0</v>
      </c>
      <c r="AG41" s="8">
        <f t="shared" si="4"/>
        <v>0</v>
      </c>
      <c r="AH41" s="8">
        <f t="shared" si="5"/>
        <v>0</v>
      </c>
      <c r="AI41" s="8">
        <f t="shared" si="6"/>
        <v>0</v>
      </c>
      <c r="AJ41" s="8">
        <f t="shared" si="7"/>
        <v>0</v>
      </c>
      <c r="AK41" s="8">
        <f t="shared" si="8"/>
        <v>0</v>
      </c>
      <c r="AL41" s="8">
        <f t="shared" si="9"/>
        <v>0</v>
      </c>
      <c r="AM41" s="8">
        <f t="shared" si="10"/>
        <v>0</v>
      </c>
      <c r="AN41" s="8">
        <f t="shared" si="11"/>
        <v>0</v>
      </c>
      <c r="AO41" s="8">
        <f t="shared" si="12"/>
        <v>1</v>
      </c>
      <c r="AP41" s="8">
        <f t="shared" si="13"/>
        <v>0</v>
      </c>
      <c r="AQ41" s="2" t="s">
        <v>72</v>
      </c>
      <c r="AR41" s="3" t="s">
        <v>530</v>
      </c>
      <c r="AS41" s="8">
        <f t="shared" si="14"/>
        <v>1</v>
      </c>
      <c r="AT41" s="8">
        <f t="shared" si="15"/>
        <v>0</v>
      </c>
      <c r="AU41" s="8">
        <f t="shared" si="16"/>
        <v>0</v>
      </c>
      <c r="AV41" s="8">
        <f t="shared" si="17"/>
        <v>0</v>
      </c>
      <c r="AW41" s="8">
        <f t="shared" si="18"/>
        <v>0</v>
      </c>
      <c r="AX41" s="8">
        <f t="shared" si="19"/>
        <v>0</v>
      </c>
      <c r="AY41" s="8">
        <f t="shared" si="20"/>
        <v>0</v>
      </c>
      <c r="AZ41" s="8">
        <f t="shared" si="21"/>
        <v>0</v>
      </c>
      <c r="BA41" s="8">
        <f t="shared" si="22"/>
        <v>0</v>
      </c>
      <c r="BB41" s="8">
        <f t="shared" si="23"/>
        <v>1</v>
      </c>
      <c r="BC41" s="2" t="s">
        <v>413</v>
      </c>
      <c r="BD41">
        <v>10</v>
      </c>
      <c r="BE41" s="2" t="s">
        <v>911</v>
      </c>
      <c r="BF41" s="2" t="s">
        <v>416</v>
      </c>
      <c r="BG41" s="2" t="s">
        <v>912</v>
      </c>
      <c r="BH41" s="2" t="s">
        <v>913</v>
      </c>
      <c r="BI41">
        <f t="shared" si="34"/>
        <v>1</v>
      </c>
      <c r="BJ41">
        <f t="shared" si="24"/>
        <v>0</v>
      </c>
      <c r="BK41">
        <f t="shared" si="25"/>
        <v>0</v>
      </c>
      <c r="BL41">
        <f t="shared" si="26"/>
        <v>0</v>
      </c>
      <c r="BM41">
        <f t="shared" si="27"/>
        <v>0</v>
      </c>
      <c r="BN41">
        <f t="shared" si="28"/>
        <v>0</v>
      </c>
      <c r="BO41">
        <f t="shared" si="29"/>
        <v>0</v>
      </c>
      <c r="BP41">
        <f t="shared" si="30"/>
        <v>1</v>
      </c>
      <c r="BQ41">
        <f t="shared" si="31"/>
        <v>0</v>
      </c>
      <c r="BR41" s="2"/>
      <c r="BS41" s="2" t="s">
        <v>468</v>
      </c>
      <c r="BT41" s="4" t="s">
        <v>914</v>
      </c>
      <c r="BU41" s="2" t="s">
        <v>484</v>
      </c>
      <c r="BV41" s="2" t="s">
        <v>493</v>
      </c>
      <c r="BW41" s="2" t="s">
        <v>491</v>
      </c>
      <c r="BX41" s="2" t="s">
        <v>487</v>
      </c>
      <c r="BY41" s="2" t="s">
        <v>486</v>
      </c>
      <c r="BZ41" s="2" t="s">
        <v>488</v>
      </c>
      <c r="CA41" s="2" t="s">
        <v>490</v>
      </c>
      <c r="CB41" s="2" t="s">
        <v>489</v>
      </c>
      <c r="CC41" s="2" t="s">
        <v>485</v>
      </c>
      <c r="CD41" s="2" t="s">
        <v>492</v>
      </c>
      <c r="CE41" s="2" t="s">
        <v>206</v>
      </c>
      <c r="CF41" s="2" t="s">
        <v>915</v>
      </c>
      <c r="CG41" s="2" t="s">
        <v>228</v>
      </c>
      <c r="CH41" s="2" t="s">
        <v>441</v>
      </c>
      <c r="CI41" s="4" t="s">
        <v>509</v>
      </c>
      <c r="CJ41" s="2" t="s">
        <v>484</v>
      </c>
      <c r="CK41" s="2" t="s">
        <v>490</v>
      </c>
      <c r="CL41" s="2" t="s">
        <v>487</v>
      </c>
      <c r="CM41" s="2" t="s">
        <v>491</v>
      </c>
      <c r="CN41" s="2" t="s">
        <v>486</v>
      </c>
      <c r="CO41" s="2" t="s">
        <v>493</v>
      </c>
      <c r="CP41">
        <v>8</v>
      </c>
    </row>
    <row r="42" spans="1:94" ht="183">
      <c r="A42">
        <v>41</v>
      </c>
      <c r="B42" s="1">
        <v>45817.075671296298</v>
      </c>
      <c r="C42" s="1">
        <v>45817.083634259303</v>
      </c>
      <c r="D42" s="2" t="s">
        <v>405</v>
      </c>
      <c r="E42" s="2"/>
      <c r="F42" s="2"/>
      <c r="G42" s="2" t="s">
        <v>406</v>
      </c>
      <c r="H42" s="2" t="s">
        <v>124</v>
      </c>
      <c r="I42">
        <v>20</v>
      </c>
      <c r="J42" s="2" t="s">
        <v>407</v>
      </c>
      <c r="K42" s="2" t="s">
        <v>835</v>
      </c>
      <c r="L42">
        <v>5</v>
      </c>
      <c r="M42" s="4" t="s">
        <v>916</v>
      </c>
      <c r="N42">
        <f t="shared" si="32"/>
        <v>0</v>
      </c>
      <c r="O42">
        <f t="shared" si="0"/>
        <v>0</v>
      </c>
      <c r="P42">
        <f t="shared" si="33"/>
        <v>1</v>
      </c>
      <c r="Q42">
        <f t="shared" si="1"/>
        <v>0</v>
      </c>
      <c r="R42" s="5" t="s">
        <v>917</v>
      </c>
      <c r="S42" s="2" t="s">
        <v>918</v>
      </c>
      <c r="T42" s="2" t="s">
        <v>428</v>
      </c>
      <c r="U42" s="2" t="s">
        <v>225</v>
      </c>
      <c r="V42">
        <v>7</v>
      </c>
      <c r="W42">
        <v>5</v>
      </c>
      <c r="X42" s="2" t="s">
        <v>296</v>
      </c>
      <c r="Y42" s="4" t="s">
        <v>125</v>
      </c>
      <c r="Z42" t="s">
        <v>8</v>
      </c>
      <c r="AA42" s="2" t="s">
        <v>919</v>
      </c>
      <c r="AB42" s="3" t="s">
        <v>920</v>
      </c>
      <c r="AC42" s="3" t="s">
        <v>17</v>
      </c>
      <c r="AD42" s="3" t="s">
        <v>921</v>
      </c>
      <c r="AE42" s="8">
        <f t="shared" si="2"/>
        <v>1</v>
      </c>
      <c r="AF42" s="8">
        <f t="shared" si="3"/>
        <v>1</v>
      </c>
      <c r="AG42" s="8">
        <f t="shared" si="4"/>
        <v>1</v>
      </c>
      <c r="AH42" s="8">
        <f t="shared" si="5"/>
        <v>1</v>
      </c>
      <c r="AI42" s="8">
        <f t="shared" si="6"/>
        <v>0</v>
      </c>
      <c r="AJ42" s="8">
        <f t="shared" si="7"/>
        <v>0</v>
      </c>
      <c r="AK42" s="8">
        <f t="shared" si="8"/>
        <v>1</v>
      </c>
      <c r="AL42" s="8">
        <f t="shared" si="9"/>
        <v>1</v>
      </c>
      <c r="AM42" s="8">
        <f t="shared" si="10"/>
        <v>0</v>
      </c>
      <c r="AN42" s="8">
        <f t="shared" si="11"/>
        <v>1</v>
      </c>
      <c r="AO42" s="8">
        <f t="shared" si="12"/>
        <v>0</v>
      </c>
      <c r="AP42" s="8">
        <f t="shared" si="13"/>
        <v>7</v>
      </c>
      <c r="AQ42" s="2" t="s">
        <v>413</v>
      </c>
      <c r="AR42" s="3" t="s">
        <v>922</v>
      </c>
      <c r="AS42" s="8">
        <f t="shared" si="14"/>
        <v>1</v>
      </c>
      <c r="AT42" s="8">
        <f t="shared" si="15"/>
        <v>1</v>
      </c>
      <c r="AU42" s="8">
        <f t="shared" si="16"/>
        <v>1</v>
      </c>
      <c r="AV42" s="8">
        <f t="shared" si="17"/>
        <v>0</v>
      </c>
      <c r="AW42" s="8">
        <f t="shared" si="18"/>
        <v>1</v>
      </c>
      <c r="AX42" s="8">
        <f t="shared" si="19"/>
        <v>1</v>
      </c>
      <c r="AY42" s="8">
        <f t="shared" si="20"/>
        <v>1</v>
      </c>
      <c r="AZ42" s="8">
        <f t="shared" si="21"/>
        <v>0</v>
      </c>
      <c r="BA42" s="8">
        <f t="shared" si="22"/>
        <v>0</v>
      </c>
      <c r="BB42" s="8">
        <f t="shared" si="23"/>
        <v>6</v>
      </c>
      <c r="BC42" s="2" t="s">
        <v>434</v>
      </c>
      <c r="BD42">
        <v>7</v>
      </c>
      <c r="BE42" s="2" t="s">
        <v>923</v>
      </c>
      <c r="BF42" s="2" t="s">
        <v>84</v>
      </c>
      <c r="BG42" s="2" t="s">
        <v>924</v>
      </c>
      <c r="BH42" s="2" t="s">
        <v>925</v>
      </c>
      <c r="BI42">
        <f t="shared" si="34"/>
        <v>1</v>
      </c>
      <c r="BJ42">
        <f t="shared" si="24"/>
        <v>0</v>
      </c>
      <c r="BK42">
        <f t="shared" si="25"/>
        <v>0</v>
      </c>
      <c r="BL42">
        <f t="shared" si="26"/>
        <v>1</v>
      </c>
      <c r="BM42">
        <f t="shared" si="27"/>
        <v>1</v>
      </c>
      <c r="BN42">
        <f t="shared" si="28"/>
        <v>1</v>
      </c>
      <c r="BO42">
        <f t="shared" si="29"/>
        <v>0</v>
      </c>
      <c r="BP42">
        <f t="shared" si="30"/>
        <v>1</v>
      </c>
      <c r="BQ42">
        <f t="shared" si="31"/>
        <v>0</v>
      </c>
      <c r="BR42" s="2"/>
      <c r="BS42" s="2" t="s">
        <v>468</v>
      </c>
      <c r="BT42" s="4" t="s">
        <v>926</v>
      </c>
      <c r="BU42" s="2" t="s">
        <v>484</v>
      </c>
      <c r="BV42" s="2" t="s">
        <v>487</v>
      </c>
      <c r="BW42" s="2" t="s">
        <v>486</v>
      </c>
      <c r="BX42" s="2" t="s">
        <v>491</v>
      </c>
      <c r="BY42" s="2" t="s">
        <v>489</v>
      </c>
      <c r="BZ42" s="2" t="s">
        <v>485</v>
      </c>
      <c r="CA42" s="2" t="s">
        <v>490</v>
      </c>
      <c r="CB42" s="2" t="s">
        <v>492</v>
      </c>
      <c r="CC42" s="2" t="s">
        <v>488</v>
      </c>
      <c r="CD42" s="2" t="s">
        <v>493</v>
      </c>
      <c r="CE42" s="2" t="s">
        <v>207</v>
      </c>
      <c r="CF42" s="2" t="s">
        <v>927</v>
      </c>
      <c r="CG42" s="2" t="s">
        <v>228</v>
      </c>
      <c r="CH42" s="2" t="s">
        <v>422</v>
      </c>
      <c r="CI42" s="4" t="s">
        <v>615</v>
      </c>
      <c r="CJ42" s="2" t="s">
        <v>490</v>
      </c>
      <c r="CK42" s="2" t="s">
        <v>484</v>
      </c>
      <c r="CL42" s="2" t="s">
        <v>487</v>
      </c>
      <c r="CM42" s="2" t="s">
        <v>486</v>
      </c>
      <c r="CN42" s="2" t="s">
        <v>491</v>
      </c>
      <c r="CO42" s="2" t="s">
        <v>493</v>
      </c>
      <c r="CP42">
        <v>6</v>
      </c>
    </row>
    <row r="43" spans="1:94" ht="213">
      <c r="A43">
        <v>42</v>
      </c>
      <c r="B43" s="1">
        <v>45817.117476851898</v>
      </c>
      <c r="C43" s="1">
        <v>45817.125277777799</v>
      </c>
      <c r="D43" s="2" t="s">
        <v>405</v>
      </c>
      <c r="E43" s="2"/>
      <c r="F43" s="2"/>
      <c r="G43" s="2" t="s">
        <v>406</v>
      </c>
      <c r="H43" s="2" t="s">
        <v>127</v>
      </c>
      <c r="I43">
        <v>24</v>
      </c>
      <c r="J43" s="2" t="s">
        <v>407</v>
      </c>
      <c r="K43" s="2" t="s">
        <v>601</v>
      </c>
      <c r="L43">
        <v>6</v>
      </c>
      <c r="M43" s="2" t="s">
        <v>602</v>
      </c>
      <c r="N43">
        <f t="shared" si="32"/>
        <v>0</v>
      </c>
      <c r="O43">
        <f t="shared" si="0"/>
        <v>0</v>
      </c>
      <c r="P43">
        <f t="shared" si="33"/>
        <v>1</v>
      </c>
      <c r="Q43">
        <f t="shared" si="1"/>
        <v>0</v>
      </c>
      <c r="S43" s="2" t="s">
        <v>928</v>
      </c>
      <c r="T43" s="2" t="s">
        <v>929</v>
      </c>
      <c r="U43" s="2" t="s">
        <v>930</v>
      </c>
      <c r="V43">
        <v>10</v>
      </c>
      <c r="W43">
        <v>3</v>
      </c>
      <c r="X43" s="2" t="s">
        <v>298</v>
      </c>
      <c r="Y43" s="4" t="s">
        <v>128</v>
      </c>
      <c r="Z43" t="s">
        <v>8</v>
      </c>
      <c r="AA43" s="2" t="s">
        <v>931</v>
      </c>
      <c r="AB43" s="3" t="s">
        <v>932</v>
      </c>
      <c r="AC43" s="3" t="s">
        <v>9</v>
      </c>
      <c r="AD43" s="3" t="s">
        <v>661</v>
      </c>
      <c r="AE43" s="8">
        <f t="shared" si="2"/>
        <v>1</v>
      </c>
      <c r="AF43" s="8">
        <f t="shared" si="3"/>
        <v>1</v>
      </c>
      <c r="AG43" s="8">
        <f t="shared" si="4"/>
        <v>1</v>
      </c>
      <c r="AH43" s="8">
        <f t="shared" si="5"/>
        <v>0</v>
      </c>
      <c r="AI43" s="8">
        <f t="shared" si="6"/>
        <v>0</v>
      </c>
      <c r="AJ43" s="8">
        <f t="shared" si="7"/>
        <v>0</v>
      </c>
      <c r="AK43" s="8">
        <f t="shared" si="8"/>
        <v>0</v>
      </c>
      <c r="AL43" s="8">
        <f t="shared" si="9"/>
        <v>0</v>
      </c>
      <c r="AM43" s="8">
        <f t="shared" si="10"/>
        <v>0</v>
      </c>
      <c r="AN43" s="8">
        <f t="shared" si="11"/>
        <v>0</v>
      </c>
      <c r="AO43" s="8">
        <f t="shared" si="12"/>
        <v>0</v>
      </c>
      <c r="AP43" s="8">
        <f t="shared" si="13"/>
        <v>3</v>
      </c>
      <c r="AQ43" s="2" t="s">
        <v>413</v>
      </c>
      <c r="AR43" s="3" t="s">
        <v>608</v>
      </c>
      <c r="AS43" s="8">
        <f t="shared" si="14"/>
        <v>1</v>
      </c>
      <c r="AT43" s="8">
        <f t="shared" si="15"/>
        <v>1</v>
      </c>
      <c r="AU43" s="8">
        <f t="shared" si="16"/>
        <v>1</v>
      </c>
      <c r="AV43" s="8">
        <f t="shared" si="17"/>
        <v>0</v>
      </c>
      <c r="AW43" s="8">
        <f t="shared" si="18"/>
        <v>0</v>
      </c>
      <c r="AX43" s="8">
        <f t="shared" si="19"/>
        <v>0</v>
      </c>
      <c r="AY43" s="8">
        <f t="shared" si="20"/>
        <v>0</v>
      </c>
      <c r="AZ43" s="8">
        <f t="shared" si="21"/>
        <v>0</v>
      </c>
      <c r="BA43" s="8">
        <f t="shared" si="22"/>
        <v>0</v>
      </c>
      <c r="BB43" s="8">
        <f t="shared" si="23"/>
        <v>3</v>
      </c>
      <c r="BC43" s="2" t="s">
        <v>413</v>
      </c>
      <c r="BD43">
        <v>8</v>
      </c>
      <c r="BE43" s="2" t="s">
        <v>415</v>
      </c>
      <c r="BF43" s="2" t="s">
        <v>416</v>
      </c>
      <c r="BG43" s="2" t="s">
        <v>933</v>
      </c>
      <c r="BH43" s="2" t="s">
        <v>934</v>
      </c>
      <c r="BI43">
        <f t="shared" si="34"/>
        <v>1</v>
      </c>
      <c r="BJ43">
        <f t="shared" si="24"/>
        <v>0</v>
      </c>
      <c r="BK43">
        <f t="shared" si="25"/>
        <v>0</v>
      </c>
      <c r="BL43">
        <f t="shared" si="26"/>
        <v>0</v>
      </c>
      <c r="BM43">
        <f t="shared" si="27"/>
        <v>0</v>
      </c>
      <c r="BN43">
        <f t="shared" si="28"/>
        <v>1</v>
      </c>
      <c r="BO43">
        <f t="shared" si="29"/>
        <v>0</v>
      </c>
      <c r="BP43">
        <f t="shared" si="30"/>
        <v>1</v>
      </c>
      <c r="BQ43">
        <f t="shared" si="31"/>
        <v>0</v>
      </c>
      <c r="BR43" s="2"/>
      <c r="BS43" s="2" t="s">
        <v>482</v>
      </c>
      <c r="BT43" s="4" t="s">
        <v>935</v>
      </c>
      <c r="BU43" s="2" t="s">
        <v>484</v>
      </c>
      <c r="BV43" s="2" t="s">
        <v>487</v>
      </c>
      <c r="BW43" s="2" t="s">
        <v>490</v>
      </c>
      <c r="BX43" s="2" t="s">
        <v>492</v>
      </c>
      <c r="BY43" s="2" t="s">
        <v>493</v>
      </c>
      <c r="BZ43" s="2" t="s">
        <v>488</v>
      </c>
      <c r="CA43" s="2" t="s">
        <v>491</v>
      </c>
      <c r="CB43" s="2" t="s">
        <v>486</v>
      </c>
      <c r="CC43" s="2" t="s">
        <v>485</v>
      </c>
      <c r="CD43" s="2" t="s">
        <v>489</v>
      </c>
      <c r="CE43" s="2" t="s">
        <v>209</v>
      </c>
      <c r="CF43" s="2" t="s">
        <v>936</v>
      </c>
      <c r="CG43" s="2" t="s">
        <v>225</v>
      </c>
      <c r="CH43" s="2" t="s">
        <v>495</v>
      </c>
      <c r="CI43" s="4" t="s">
        <v>550</v>
      </c>
      <c r="CJ43" s="2" t="s">
        <v>484</v>
      </c>
      <c r="CK43" s="2" t="s">
        <v>490</v>
      </c>
      <c r="CL43" s="2" t="s">
        <v>487</v>
      </c>
      <c r="CM43" s="2" t="s">
        <v>486</v>
      </c>
      <c r="CN43" s="2" t="s">
        <v>491</v>
      </c>
      <c r="CO43" s="2" t="s">
        <v>493</v>
      </c>
      <c r="CP43">
        <v>9</v>
      </c>
    </row>
    <row r="44" spans="1:94" ht="409.6">
      <c r="A44">
        <v>43</v>
      </c>
      <c r="B44" s="1">
        <v>45818.039120370398</v>
      </c>
      <c r="C44" s="1">
        <v>45818.058206018497</v>
      </c>
      <c r="D44" s="2" t="s">
        <v>405</v>
      </c>
      <c r="E44" s="2"/>
      <c r="F44" s="2"/>
      <c r="G44" s="2" t="s">
        <v>406</v>
      </c>
      <c r="H44" s="2" t="s">
        <v>130</v>
      </c>
      <c r="I44">
        <v>24</v>
      </c>
      <c r="J44" s="2" t="s">
        <v>424</v>
      </c>
      <c r="K44" s="2" t="s">
        <v>601</v>
      </c>
      <c r="L44">
        <v>5</v>
      </c>
      <c r="M44" s="2" t="s">
        <v>937</v>
      </c>
      <c r="N44">
        <f t="shared" si="32"/>
        <v>0</v>
      </c>
      <c r="O44">
        <f t="shared" si="0"/>
        <v>1</v>
      </c>
      <c r="P44">
        <f t="shared" si="33"/>
        <v>1</v>
      </c>
      <c r="Q44">
        <f t="shared" si="1"/>
        <v>0</v>
      </c>
      <c r="S44" s="2" t="s">
        <v>938</v>
      </c>
      <c r="T44" s="2" t="s">
        <v>525</v>
      </c>
      <c r="U44" s="2" t="s">
        <v>939</v>
      </c>
      <c r="V44">
        <v>9</v>
      </c>
      <c r="W44">
        <v>5</v>
      </c>
      <c r="X44" s="2" t="s">
        <v>300</v>
      </c>
      <c r="Y44" s="4" t="s">
        <v>131</v>
      </c>
      <c r="Z44" t="s">
        <v>21</v>
      </c>
      <c r="AA44" s="2" t="s">
        <v>940</v>
      </c>
      <c r="AB44" s="3" t="s">
        <v>941</v>
      </c>
      <c r="AC44" s="3" t="s">
        <v>17</v>
      </c>
      <c r="AD44" s="3" t="s">
        <v>71</v>
      </c>
      <c r="AE44" s="8">
        <f t="shared" si="2"/>
        <v>0</v>
      </c>
      <c r="AF44" s="8">
        <f t="shared" si="3"/>
        <v>0</v>
      </c>
      <c r="AG44" s="8">
        <f t="shared" si="4"/>
        <v>0</v>
      </c>
      <c r="AH44" s="8">
        <f t="shared" si="5"/>
        <v>0</v>
      </c>
      <c r="AI44" s="8">
        <f t="shared" si="6"/>
        <v>0</v>
      </c>
      <c r="AJ44" s="8">
        <f t="shared" si="7"/>
        <v>0</v>
      </c>
      <c r="AK44" s="8">
        <f t="shared" si="8"/>
        <v>0</v>
      </c>
      <c r="AL44" s="8">
        <f t="shared" si="9"/>
        <v>0</v>
      </c>
      <c r="AM44" s="8">
        <f t="shared" si="10"/>
        <v>0</v>
      </c>
      <c r="AN44" s="8">
        <f t="shared" si="11"/>
        <v>0</v>
      </c>
      <c r="AO44" s="8">
        <f t="shared" si="12"/>
        <v>1</v>
      </c>
      <c r="AP44" s="8">
        <f t="shared" si="13"/>
        <v>0</v>
      </c>
      <c r="AQ44" s="2" t="s">
        <v>72</v>
      </c>
      <c r="AR44" s="3" t="s">
        <v>530</v>
      </c>
      <c r="AS44" s="8">
        <f t="shared" si="14"/>
        <v>1</v>
      </c>
      <c r="AT44" s="8">
        <f t="shared" si="15"/>
        <v>0</v>
      </c>
      <c r="AU44" s="8">
        <f t="shared" si="16"/>
        <v>0</v>
      </c>
      <c r="AV44" s="8">
        <f t="shared" si="17"/>
        <v>0</v>
      </c>
      <c r="AW44" s="8">
        <f t="shared" si="18"/>
        <v>0</v>
      </c>
      <c r="AX44" s="8">
        <f t="shared" si="19"/>
        <v>0</v>
      </c>
      <c r="AY44" s="8">
        <f t="shared" si="20"/>
        <v>0</v>
      </c>
      <c r="AZ44" s="8">
        <f t="shared" si="21"/>
        <v>0</v>
      </c>
      <c r="BA44" s="8">
        <f t="shared" si="22"/>
        <v>0</v>
      </c>
      <c r="BB44" s="8">
        <f t="shared" si="23"/>
        <v>1</v>
      </c>
      <c r="BC44" s="2" t="s">
        <v>634</v>
      </c>
      <c r="BD44">
        <v>9</v>
      </c>
      <c r="BE44" s="2" t="s">
        <v>942</v>
      </c>
      <c r="BF44" s="2" t="s">
        <v>762</v>
      </c>
      <c r="BG44" s="2" t="s">
        <v>943</v>
      </c>
      <c r="BH44" s="2" t="s">
        <v>802</v>
      </c>
      <c r="BI44">
        <f t="shared" si="34"/>
        <v>0</v>
      </c>
      <c r="BJ44">
        <f t="shared" si="24"/>
        <v>1</v>
      </c>
      <c r="BK44">
        <f t="shared" si="25"/>
        <v>1</v>
      </c>
      <c r="BL44">
        <f t="shared" si="26"/>
        <v>1</v>
      </c>
      <c r="BM44">
        <f t="shared" si="27"/>
        <v>0</v>
      </c>
      <c r="BN44">
        <f t="shared" si="28"/>
        <v>0</v>
      </c>
      <c r="BO44">
        <f t="shared" si="29"/>
        <v>0</v>
      </c>
      <c r="BP44">
        <f t="shared" si="30"/>
        <v>1</v>
      </c>
      <c r="BQ44">
        <f t="shared" si="31"/>
        <v>0</v>
      </c>
      <c r="BR44" s="2"/>
      <c r="BS44" s="2" t="s">
        <v>468</v>
      </c>
      <c r="BT44" s="4" t="s">
        <v>944</v>
      </c>
      <c r="BU44" s="2" t="s">
        <v>490</v>
      </c>
      <c r="BV44" s="2" t="s">
        <v>491</v>
      </c>
      <c r="BW44" s="2" t="s">
        <v>485</v>
      </c>
      <c r="BX44" s="2" t="s">
        <v>484</v>
      </c>
      <c r="BY44" s="2" t="s">
        <v>487</v>
      </c>
      <c r="BZ44" s="2" t="s">
        <v>488</v>
      </c>
      <c r="CA44" s="2" t="s">
        <v>486</v>
      </c>
      <c r="CB44" s="2" t="s">
        <v>489</v>
      </c>
      <c r="CC44" s="2" t="s">
        <v>493</v>
      </c>
      <c r="CD44" s="2" t="s">
        <v>492</v>
      </c>
      <c r="CE44" s="2" t="s">
        <v>212</v>
      </c>
      <c r="CF44" s="2" t="s">
        <v>945</v>
      </c>
      <c r="CG44" s="2" t="s">
        <v>225</v>
      </c>
      <c r="CH44" s="2" t="s">
        <v>422</v>
      </c>
      <c r="CI44" s="4"/>
      <c r="CJ44" s="2" t="s">
        <v>72</v>
      </c>
      <c r="CK44" s="2" t="s">
        <v>72</v>
      </c>
      <c r="CL44" s="2" t="s">
        <v>72</v>
      </c>
      <c r="CM44" s="2" t="s">
        <v>72</v>
      </c>
      <c r="CN44" s="2" t="s">
        <v>72</v>
      </c>
      <c r="CO44" s="2" t="s">
        <v>72</v>
      </c>
      <c r="CP44">
        <v>3</v>
      </c>
    </row>
    <row r="45" spans="1:94" ht="409.6">
      <c r="A45">
        <v>44</v>
      </c>
      <c r="B45" s="1">
        <v>45820.714571759301</v>
      </c>
      <c r="C45" s="1">
        <v>45820.728425925903</v>
      </c>
      <c r="D45" s="2" t="s">
        <v>405</v>
      </c>
      <c r="E45" s="2"/>
      <c r="F45" s="2"/>
      <c r="G45" s="2" t="s">
        <v>406</v>
      </c>
      <c r="H45" s="2" t="s">
        <v>133</v>
      </c>
      <c r="I45">
        <v>23</v>
      </c>
      <c r="J45" s="2" t="s">
        <v>407</v>
      </c>
      <c r="K45" s="2" t="s">
        <v>601</v>
      </c>
      <c r="L45">
        <v>3</v>
      </c>
      <c r="M45" s="2" t="s">
        <v>946</v>
      </c>
      <c r="N45">
        <f t="shared" si="32"/>
        <v>0</v>
      </c>
      <c r="O45">
        <f t="shared" si="0"/>
        <v>0</v>
      </c>
      <c r="P45">
        <f t="shared" si="33"/>
        <v>0</v>
      </c>
      <c r="Q45">
        <f t="shared" si="1"/>
        <v>0</v>
      </c>
      <c r="R45" s="5" t="s">
        <v>946</v>
      </c>
      <c r="S45" s="2" t="s">
        <v>947</v>
      </c>
      <c r="T45" s="2" t="s">
        <v>948</v>
      </c>
      <c r="U45" s="2" t="s">
        <v>949</v>
      </c>
      <c r="V45">
        <v>7</v>
      </c>
      <c r="W45">
        <v>3</v>
      </c>
      <c r="X45" s="4" t="s">
        <v>302</v>
      </c>
      <c r="Y45" s="4" t="s">
        <v>134</v>
      </c>
      <c r="Z45" t="s">
        <v>21</v>
      </c>
      <c r="AA45" s="2" t="s">
        <v>950</v>
      </c>
      <c r="AB45" s="3" t="s">
        <v>951</v>
      </c>
      <c r="AC45" s="3" t="s">
        <v>17</v>
      </c>
      <c r="AD45" s="3" t="s">
        <v>952</v>
      </c>
      <c r="AE45" s="8">
        <f t="shared" si="2"/>
        <v>0</v>
      </c>
      <c r="AF45" s="8">
        <f t="shared" si="3"/>
        <v>1</v>
      </c>
      <c r="AG45" s="8">
        <f t="shared" si="4"/>
        <v>0</v>
      </c>
      <c r="AH45" s="8">
        <f t="shared" si="5"/>
        <v>0</v>
      </c>
      <c r="AI45" s="8">
        <f t="shared" si="6"/>
        <v>0</v>
      </c>
      <c r="AJ45" s="8">
        <f t="shared" si="7"/>
        <v>0</v>
      </c>
      <c r="AK45" s="8">
        <f t="shared" si="8"/>
        <v>0</v>
      </c>
      <c r="AL45" s="8">
        <f t="shared" si="9"/>
        <v>0</v>
      </c>
      <c r="AM45" s="8">
        <f t="shared" si="10"/>
        <v>0</v>
      </c>
      <c r="AN45" s="8">
        <f t="shared" si="11"/>
        <v>0</v>
      </c>
      <c r="AO45" s="8">
        <f t="shared" si="12"/>
        <v>0</v>
      </c>
      <c r="AP45" s="8">
        <f t="shared" si="13"/>
        <v>1</v>
      </c>
      <c r="AQ45" s="2" t="s">
        <v>434</v>
      </c>
      <c r="AR45" s="3" t="s">
        <v>953</v>
      </c>
      <c r="AS45" s="8">
        <f t="shared" si="14"/>
        <v>0</v>
      </c>
      <c r="AT45" s="8">
        <f t="shared" si="15"/>
        <v>1</v>
      </c>
      <c r="AU45" s="8">
        <f t="shared" si="16"/>
        <v>0</v>
      </c>
      <c r="AV45" s="8">
        <f t="shared" si="17"/>
        <v>0</v>
      </c>
      <c r="AW45" s="8">
        <f t="shared" si="18"/>
        <v>0</v>
      </c>
      <c r="AX45" s="8">
        <f t="shared" si="19"/>
        <v>0</v>
      </c>
      <c r="AY45" s="8">
        <f t="shared" si="20"/>
        <v>0</v>
      </c>
      <c r="AZ45" s="8">
        <f t="shared" si="21"/>
        <v>0</v>
      </c>
      <c r="BA45" s="8">
        <f t="shared" si="22"/>
        <v>0</v>
      </c>
      <c r="BB45" s="8">
        <f t="shared" si="23"/>
        <v>1</v>
      </c>
      <c r="BC45" s="2" t="s">
        <v>434</v>
      </c>
      <c r="BD45">
        <v>10</v>
      </c>
      <c r="BE45" s="2" t="s">
        <v>954</v>
      </c>
      <c r="BF45" s="2" t="s">
        <v>416</v>
      </c>
      <c r="BG45" s="2" t="s">
        <v>955</v>
      </c>
      <c r="BH45" s="2" t="s">
        <v>956</v>
      </c>
      <c r="BI45">
        <f t="shared" si="34"/>
        <v>1</v>
      </c>
      <c r="BJ45">
        <f t="shared" si="24"/>
        <v>1</v>
      </c>
      <c r="BK45">
        <f t="shared" si="25"/>
        <v>0</v>
      </c>
      <c r="BL45">
        <f t="shared" si="26"/>
        <v>0</v>
      </c>
      <c r="BM45">
        <f t="shared" si="27"/>
        <v>1</v>
      </c>
      <c r="BN45">
        <f t="shared" si="28"/>
        <v>1</v>
      </c>
      <c r="BO45">
        <f t="shared" si="29"/>
        <v>1</v>
      </c>
      <c r="BP45">
        <f t="shared" si="30"/>
        <v>1</v>
      </c>
      <c r="BQ45">
        <f t="shared" si="31"/>
        <v>0</v>
      </c>
      <c r="BR45" s="2"/>
      <c r="BS45" s="2" t="s">
        <v>419</v>
      </c>
      <c r="BT45" s="4" t="s">
        <v>957</v>
      </c>
      <c r="BU45" s="2" t="s">
        <v>487</v>
      </c>
      <c r="BV45" s="2" t="s">
        <v>493</v>
      </c>
      <c r="BW45" s="2" t="s">
        <v>485</v>
      </c>
      <c r="BX45" s="2" t="s">
        <v>490</v>
      </c>
      <c r="BY45" s="2" t="s">
        <v>486</v>
      </c>
      <c r="BZ45" s="2" t="s">
        <v>489</v>
      </c>
      <c r="CA45" s="2" t="s">
        <v>491</v>
      </c>
      <c r="CB45" s="2" t="s">
        <v>492</v>
      </c>
      <c r="CC45" s="2" t="s">
        <v>484</v>
      </c>
      <c r="CD45" s="2" t="s">
        <v>488</v>
      </c>
      <c r="CE45" s="2" t="s">
        <v>214</v>
      </c>
      <c r="CF45" s="2" t="s">
        <v>958</v>
      </c>
      <c r="CG45" s="2" t="s">
        <v>240</v>
      </c>
      <c r="CH45" s="2" t="s">
        <v>422</v>
      </c>
      <c r="CI45" s="4" t="s">
        <v>550</v>
      </c>
      <c r="CJ45" s="2" t="s">
        <v>493</v>
      </c>
      <c r="CK45" s="2" t="s">
        <v>490</v>
      </c>
      <c r="CL45" s="2" t="s">
        <v>487</v>
      </c>
      <c r="CM45" s="2" t="s">
        <v>484</v>
      </c>
      <c r="CN45" s="2" t="s">
        <v>486</v>
      </c>
      <c r="CO45" s="2" t="s">
        <v>491</v>
      </c>
      <c r="CP45">
        <v>8</v>
      </c>
    </row>
    <row r="46" spans="1:94" ht="213">
      <c r="A46">
        <v>45</v>
      </c>
      <c r="B46" s="1">
        <v>45820.850289351903</v>
      </c>
      <c r="C46" s="1">
        <v>45820.902986111098</v>
      </c>
      <c r="D46" s="2" t="s">
        <v>405</v>
      </c>
      <c r="E46" s="2"/>
      <c r="F46" s="2"/>
      <c r="G46" s="2" t="s">
        <v>406</v>
      </c>
      <c r="H46" s="2" t="s">
        <v>136</v>
      </c>
      <c r="I46">
        <v>22</v>
      </c>
      <c r="J46" s="2" t="s">
        <v>407</v>
      </c>
      <c r="K46" s="2" t="s">
        <v>835</v>
      </c>
      <c r="L46">
        <v>4</v>
      </c>
      <c r="M46" s="2" t="s">
        <v>472</v>
      </c>
      <c r="N46">
        <f t="shared" si="32"/>
        <v>0</v>
      </c>
      <c r="O46">
        <f t="shared" si="0"/>
        <v>0</v>
      </c>
      <c r="P46">
        <f t="shared" si="33"/>
        <v>1</v>
      </c>
      <c r="Q46">
        <f t="shared" si="1"/>
        <v>1</v>
      </c>
      <c r="S46" s="2" t="s">
        <v>959</v>
      </c>
      <c r="T46" s="2" t="s">
        <v>237</v>
      </c>
      <c r="U46" s="2" t="s">
        <v>960</v>
      </c>
      <c r="V46">
        <v>8</v>
      </c>
      <c r="W46">
        <v>4</v>
      </c>
      <c r="X46" s="4" t="s">
        <v>304</v>
      </c>
      <c r="Y46" s="4" t="s">
        <v>137</v>
      </c>
      <c r="Z46" t="s">
        <v>21</v>
      </c>
      <c r="AA46" s="2" t="s">
        <v>961</v>
      </c>
      <c r="AB46" s="3" t="s">
        <v>962</v>
      </c>
      <c r="AC46" s="3" t="s">
        <v>17</v>
      </c>
      <c r="AD46" s="3" t="s">
        <v>963</v>
      </c>
      <c r="AE46" s="8">
        <f t="shared" si="2"/>
        <v>0</v>
      </c>
      <c r="AF46" s="8">
        <f t="shared" si="3"/>
        <v>1</v>
      </c>
      <c r="AG46" s="8">
        <f t="shared" si="4"/>
        <v>0</v>
      </c>
      <c r="AH46" s="8">
        <f t="shared" si="5"/>
        <v>0</v>
      </c>
      <c r="AI46" s="8">
        <f t="shared" si="6"/>
        <v>1</v>
      </c>
      <c r="AJ46" s="8">
        <f t="shared" si="7"/>
        <v>0</v>
      </c>
      <c r="AK46" s="8">
        <f t="shared" si="8"/>
        <v>1</v>
      </c>
      <c r="AL46" s="8">
        <f t="shared" si="9"/>
        <v>1</v>
      </c>
      <c r="AM46" s="8">
        <f t="shared" si="10"/>
        <v>1</v>
      </c>
      <c r="AN46" s="8">
        <f t="shared" si="11"/>
        <v>1</v>
      </c>
      <c r="AO46" s="8">
        <f t="shared" si="12"/>
        <v>0</v>
      </c>
      <c r="AP46" s="8">
        <f t="shared" si="13"/>
        <v>6</v>
      </c>
      <c r="AQ46" s="2" t="s">
        <v>434</v>
      </c>
      <c r="AR46" s="3" t="s">
        <v>964</v>
      </c>
      <c r="AS46" s="8">
        <f t="shared" si="14"/>
        <v>1</v>
      </c>
      <c r="AT46" s="8">
        <f t="shared" si="15"/>
        <v>1</v>
      </c>
      <c r="AU46" s="8">
        <f t="shared" si="16"/>
        <v>0</v>
      </c>
      <c r="AV46" s="8">
        <f t="shared" si="17"/>
        <v>0</v>
      </c>
      <c r="AW46" s="8">
        <f t="shared" si="18"/>
        <v>1</v>
      </c>
      <c r="AX46" s="8">
        <f t="shared" si="19"/>
        <v>0</v>
      </c>
      <c r="AY46" s="8">
        <f t="shared" si="20"/>
        <v>0</v>
      </c>
      <c r="AZ46" s="8">
        <f t="shared" si="21"/>
        <v>1</v>
      </c>
      <c r="BA46" s="8">
        <f t="shared" si="22"/>
        <v>0</v>
      </c>
      <c r="BB46" s="8">
        <f t="shared" si="23"/>
        <v>4</v>
      </c>
      <c r="BC46" s="2" t="s">
        <v>434</v>
      </c>
      <c r="BD46">
        <v>7</v>
      </c>
      <c r="BE46" s="2" t="s">
        <v>965</v>
      </c>
      <c r="BF46" s="2" t="s">
        <v>623</v>
      </c>
      <c r="BG46" s="2" t="s">
        <v>966</v>
      </c>
      <c r="BH46" s="4" t="s">
        <v>967</v>
      </c>
      <c r="BI46">
        <f t="shared" si="34"/>
        <v>1</v>
      </c>
      <c r="BJ46">
        <f t="shared" si="24"/>
        <v>0</v>
      </c>
      <c r="BK46">
        <f t="shared" si="25"/>
        <v>0</v>
      </c>
      <c r="BL46">
        <f t="shared" si="26"/>
        <v>0</v>
      </c>
      <c r="BM46">
        <f t="shared" si="27"/>
        <v>0</v>
      </c>
      <c r="BN46">
        <f t="shared" si="28"/>
        <v>0</v>
      </c>
      <c r="BO46">
        <f t="shared" si="29"/>
        <v>0</v>
      </c>
      <c r="BP46">
        <f t="shared" si="30"/>
        <v>1</v>
      </c>
      <c r="BQ46">
        <f t="shared" si="31"/>
        <v>0</v>
      </c>
      <c r="BR46" s="7" t="s">
        <v>968</v>
      </c>
      <c r="BS46" s="2" t="s">
        <v>468</v>
      </c>
      <c r="BT46" s="4" t="s">
        <v>969</v>
      </c>
      <c r="BU46" s="2" t="s">
        <v>493</v>
      </c>
      <c r="BV46" s="2" t="s">
        <v>491</v>
      </c>
      <c r="BW46" s="2" t="s">
        <v>486</v>
      </c>
      <c r="BX46" s="2" t="s">
        <v>487</v>
      </c>
      <c r="BY46" s="2" t="s">
        <v>484</v>
      </c>
      <c r="BZ46" s="2" t="s">
        <v>485</v>
      </c>
      <c r="CA46" s="2" t="s">
        <v>490</v>
      </c>
      <c r="CB46" s="2" t="s">
        <v>488</v>
      </c>
      <c r="CC46" s="2" t="s">
        <v>489</v>
      </c>
      <c r="CD46" s="2" t="s">
        <v>492</v>
      </c>
      <c r="CE46" s="2" t="s">
        <v>215</v>
      </c>
      <c r="CF46" s="2" t="s">
        <v>970</v>
      </c>
      <c r="CG46" s="2" t="s">
        <v>225</v>
      </c>
      <c r="CH46" s="2" t="s">
        <v>495</v>
      </c>
      <c r="CI46" s="4" t="s">
        <v>668</v>
      </c>
      <c r="CJ46" s="2" t="s">
        <v>491</v>
      </c>
      <c r="CK46" s="2" t="s">
        <v>484</v>
      </c>
      <c r="CL46" s="2" t="s">
        <v>487</v>
      </c>
      <c r="CM46" s="2" t="s">
        <v>493</v>
      </c>
      <c r="CN46" s="2" t="s">
        <v>490</v>
      </c>
      <c r="CO46" s="2" t="s">
        <v>486</v>
      </c>
      <c r="CP46">
        <v>7</v>
      </c>
    </row>
    <row r="47" spans="1:94" ht="229.5">
      <c r="A47">
        <v>46</v>
      </c>
      <c r="B47" s="1">
        <v>45825.800347222197</v>
      </c>
      <c r="C47" s="1">
        <v>45825.814918981501</v>
      </c>
      <c r="D47" s="2" t="s">
        <v>405</v>
      </c>
      <c r="E47" s="2"/>
      <c r="F47" s="2"/>
      <c r="G47" s="2" t="s">
        <v>406</v>
      </c>
      <c r="H47" s="2" t="s">
        <v>139</v>
      </c>
      <c r="I47">
        <v>22</v>
      </c>
      <c r="J47" s="2" t="s">
        <v>407</v>
      </c>
      <c r="K47" s="2" t="s">
        <v>29</v>
      </c>
      <c r="L47">
        <v>6</v>
      </c>
      <c r="M47" s="2" t="s">
        <v>971</v>
      </c>
      <c r="N47">
        <f t="shared" si="32"/>
        <v>1</v>
      </c>
      <c r="O47">
        <f t="shared" si="0"/>
        <v>0</v>
      </c>
      <c r="P47">
        <f t="shared" si="33"/>
        <v>1</v>
      </c>
      <c r="Q47">
        <f t="shared" si="1"/>
        <v>1</v>
      </c>
      <c r="S47" s="2" t="s">
        <v>972</v>
      </c>
      <c r="T47" s="2" t="s">
        <v>428</v>
      </c>
      <c r="U47" s="2" t="s">
        <v>973</v>
      </c>
      <c r="V47">
        <v>7</v>
      </c>
      <c r="W47">
        <v>5</v>
      </c>
      <c r="X47" s="2" t="s">
        <v>305</v>
      </c>
      <c r="Y47" s="4" t="s">
        <v>974</v>
      </c>
      <c r="Z47" t="s">
        <v>13</v>
      </c>
      <c r="AA47" s="2" t="s">
        <v>975</v>
      </c>
      <c r="AB47" s="3" t="s">
        <v>976</v>
      </c>
      <c r="AC47" s="3" t="s">
        <v>17</v>
      </c>
      <c r="AD47" s="3" t="s">
        <v>977</v>
      </c>
      <c r="AE47" s="8">
        <f t="shared" si="2"/>
        <v>1</v>
      </c>
      <c r="AF47" s="8">
        <f t="shared" si="3"/>
        <v>1</v>
      </c>
      <c r="AG47" s="8">
        <f t="shared" si="4"/>
        <v>1</v>
      </c>
      <c r="AH47" s="8">
        <f t="shared" si="5"/>
        <v>0</v>
      </c>
      <c r="AI47" s="8">
        <f t="shared" si="6"/>
        <v>1</v>
      </c>
      <c r="AJ47" s="8">
        <f t="shared" si="7"/>
        <v>0</v>
      </c>
      <c r="AK47" s="8">
        <f t="shared" si="8"/>
        <v>0</v>
      </c>
      <c r="AL47" s="8">
        <f t="shared" si="9"/>
        <v>0</v>
      </c>
      <c r="AM47" s="8">
        <f t="shared" si="10"/>
        <v>0</v>
      </c>
      <c r="AN47" s="8">
        <f t="shared" si="11"/>
        <v>0</v>
      </c>
      <c r="AO47" s="8">
        <f t="shared" si="12"/>
        <v>0</v>
      </c>
      <c r="AP47" s="8">
        <f t="shared" si="13"/>
        <v>4</v>
      </c>
      <c r="AQ47" s="2" t="s">
        <v>434</v>
      </c>
      <c r="AR47" s="3" t="s">
        <v>593</v>
      </c>
      <c r="AS47" s="8">
        <f t="shared" si="14"/>
        <v>1</v>
      </c>
      <c r="AT47" s="8">
        <f t="shared" si="15"/>
        <v>1</v>
      </c>
      <c r="AU47" s="8">
        <f t="shared" si="16"/>
        <v>1</v>
      </c>
      <c r="AV47" s="8">
        <f t="shared" si="17"/>
        <v>0</v>
      </c>
      <c r="AW47" s="8">
        <f t="shared" si="18"/>
        <v>0</v>
      </c>
      <c r="AX47" s="8">
        <f t="shared" si="19"/>
        <v>1</v>
      </c>
      <c r="AY47" s="8">
        <f t="shared" si="20"/>
        <v>0</v>
      </c>
      <c r="AZ47" s="8">
        <f t="shared" si="21"/>
        <v>0</v>
      </c>
      <c r="BA47" s="8">
        <f t="shared" si="22"/>
        <v>0</v>
      </c>
      <c r="BB47" s="8">
        <f t="shared" si="23"/>
        <v>4</v>
      </c>
      <c r="BC47" s="2" t="s">
        <v>434</v>
      </c>
      <c r="BD47">
        <v>10</v>
      </c>
      <c r="BE47" s="2"/>
      <c r="BF47" s="2"/>
      <c r="BG47" s="2"/>
      <c r="BH47" s="2" t="s">
        <v>978</v>
      </c>
      <c r="BI47">
        <f t="shared" si="34"/>
        <v>0</v>
      </c>
      <c r="BJ47">
        <f t="shared" si="24"/>
        <v>1</v>
      </c>
      <c r="BK47">
        <f t="shared" si="25"/>
        <v>1</v>
      </c>
      <c r="BL47">
        <f t="shared" si="26"/>
        <v>0</v>
      </c>
      <c r="BM47">
        <f t="shared" si="27"/>
        <v>1</v>
      </c>
      <c r="BN47">
        <f t="shared" si="28"/>
        <v>1</v>
      </c>
      <c r="BO47">
        <f t="shared" si="29"/>
        <v>0</v>
      </c>
      <c r="BP47">
        <f t="shared" si="30"/>
        <v>0</v>
      </c>
      <c r="BQ47">
        <f t="shared" si="31"/>
        <v>0</v>
      </c>
      <c r="BR47" s="2"/>
      <c r="BS47" s="2" t="s">
        <v>468</v>
      </c>
      <c r="BT47" s="4" t="s">
        <v>979</v>
      </c>
      <c r="BU47" s="2" t="s">
        <v>484</v>
      </c>
      <c r="BV47" s="2" t="s">
        <v>491</v>
      </c>
      <c r="BW47" s="2" t="s">
        <v>493</v>
      </c>
      <c r="BX47" s="2" t="s">
        <v>489</v>
      </c>
      <c r="BY47" s="2" t="s">
        <v>490</v>
      </c>
      <c r="BZ47" s="2" t="s">
        <v>492</v>
      </c>
      <c r="CA47" s="2" t="s">
        <v>486</v>
      </c>
      <c r="CB47" s="2" t="s">
        <v>487</v>
      </c>
      <c r="CC47" s="2" t="s">
        <v>485</v>
      </c>
      <c r="CD47" s="2" t="s">
        <v>488</v>
      </c>
      <c r="CE47" s="2" t="s">
        <v>216</v>
      </c>
      <c r="CF47" s="2" t="s">
        <v>980</v>
      </c>
      <c r="CG47" s="2" t="s">
        <v>225</v>
      </c>
      <c r="CH47" s="2" t="s">
        <v>422</v>
      </c>
      <c r="CI47" s="4" t="s">
        <v>600</v>
      </c>
      <c r="CJ47" s="2" t="s">
        <v>493</v>
      </c>
      <c r="CK47" s="2" t="s">
        <v>484</v>
      </c>
      <c r="CL47" s="2" t="s">
        <v>487</v>
      </c>
      <c r="CM47" s="2" t="s">
        <v>486</v>
      </c>
      <c r="CN47" s="2" t="s">
        <v>490</v>
      </c>
      <c r="CO47" s="2" t="s">
        <v>491</v>
      </c>
      <c r="CP47">
        <v>3</v>
      </c>
    </row>
    <row r="48" spans="1:94">
      <c r="D48" s="2"/>
      <c r="E48" s="2"/>
      <c r="F48" s="2"/>
      <c r="G48" s="2"/>
      <c r="H48" s="2"/>
      <c r="J48" s="2"/>
      <c r="K48" s="2"/>
      <c r="M48" s="2"/>
      <c r="N48">
        <f t="shared" ref="N48:N49" si="35">IF(ISNUMBER(SEARCH("Try to get involved in organising change", M48)), 1, 0)</f>
        <v>0</v>
      </c>
      <c r="O48">
        <f t="shared" ref="O48:O49" si="36">IF(ISNUMBER(SEARCH("Join online discussions (e.g. Reddit Forums, TikTok)", M48)), 1, 0)</f>
        <v>0</v>
      </c>
      <c r="P48">
        <f t="shared" ref="P48:P49" si="37">IF(ISNUMBER(SEARCH("Disengage and try think about something else", M48)), 1, 0)</f>
        <v>0</v>
      </c>
      <c r="Q48">
        <f t="shared" ref="Q48:Q49" si="38">IF(ISNUMBER(SEARCH("Learn more about the issues that concern me", M48)), 1, 0)</f>
        <v>0</v>
      </c>
      <c r="R48">
        <f t="shared" ref="R48:R49" si="39">IF(ISNUMBER(SEARCH("Other", M48)), 1, 0)</f>
        <v>0</v>
      </c>
      <c r="S48" s="2"/>
      <c r="T48" s="2"/>
      <c r="U48" s="2"/>
      <c r="X48" s="2"/>
      <c r="Y48" s="2"/>
      <c r="AA48" s="2"/>
      <c r="AB48" s="2"/>
      <c r="AC48" s="2"/>
      <c r="AD48" s="2"/>
      <c r="AE48">
        <f t="shared" ref="AE48:AE49" si="40">IF(ISNUMBER(SEARCH("'The Hunger Games' trilogy by Suzanne Collins", AD48)), 1, 0)</f>
        <v>0</v>
      </c>
      <c r="AF48">
        <f t="shared" ref="AF48:AF49" si="41">IF(ISNUMBER(SEARCH("'Divergent' trilogy by Veronica Roth", AD48)), 1, 0)</f>
        <v>0</v>
      </c>
      <c r="AG48">
        <f t="shared" ref="AG48:AG49" si="42">IF(ISNUMBER(SEARCH("'The Maze Runner' series by James Dashner", AD48)), 1, 0)</f>
        <v>0</v>
      </c>
      <c r="AH48">
        <f t="shared" ref="AH48:AH49" si="43">IF(ISNUMBER(SEARCH("'The Giver' quartet by Lois Lowry", AD48)), 1, 0)</f>
        <v>0</v>
      </c>
      <c r="AI48">
        <f t="shared" ref="AI48:AI49" si="44">IF(ISNUMBER(SEARCH("'Matched' trilogy by Allie Condie", AD48)), 1, 0)</f>
        <v>0</v>
      </c>
      <c r="AJ48">
        <f t="shared" ref="AJ48:AJ49" si="45">IF(ISNUMBER(SEARCH("'Delirium' trilogy by Lauren Oliver", AD48)), 1, 0)</f>
        <v>0</v>
      </c>
      <c r="AK48">
        <f t="shared" ref="AK48:AK49" si="46">IF(ISNUMBER(SEARCH("'Legend' series by Marie Lu", AD48)), 1, 0)</f>
        <v>0</v>
      </c>
      <c r="AL48">
        <f t="shared" ref="AL48:AL49" si="47">IF(ISNUMBER(SEARCH("'Uglies' series by Scott Westerfield", AD48)), 1, 0)</f>
        <v>0</v>
      </c>
      <c r="AM48">
        <f t="shared" ref="AM48:AM49" si="48">IF(ISNUMBER(SEARCH("'The Selection' series by Kiera Cass", AD48)), 1, 0)</f>
        <v>0</v>
      </c>
      <c r="AN48">
        <f t="shared" ref="AN48:AN49" si="49">IF(ISNUMBER(SEARCH("'Shatter Me' series by Tahereh Mafi", AD48)), 1, 0)</f>
        <v>0</v>
      </c>
      <c r="AO48">
        <f t="shared" ref="AO48:AO49" si="50">IF(ISNUMBER(SEARCH("None", AD48)), 1, 0)</f>
        <v>0</v>
      </c>
      <c r="AP48">
        <f t="shared" ref="AP48:AP49" si="51">SUM(AE48:AN48)</f>
        <v>0</v>
      </c>
      <c r="AQ48" s="2"/>
      <c r="AR48" s="2"/>
      <c r="AS48">
        <f t="shared" ref="AS48:AS49" si="52">IF(ISNUMBER(SEARCH("'The Hunger Games' trilogy", AR48)), 1, 0)</f>
        <v>0</v>
      </c>
      <c r="AT48">
        <f t="shared" ref="AT48:AT49" si="53">IF(ISNUMBER(SEARCH("'Divergent' trilogy", AR48)), 1, 0)</f>
        <v>0</v>
      </c>
      <c r="AU48">
        <f t="shared" ref="AU48:AU49" si="54">IF(ISNUMBER(SEARCH("'The Maze Runner' series", AR48)), 1, 0)</f>
        <v>0</v>
      </c>
      <c r="AV48">
        <f t="shared" ref="AV48:AV49" si="55">IF(ISNUMBER(SEARCH("'The Giver'", AR48)), 1, 0)</f>
        <v>0</v>
      </c>
      <c r="AW48">
        <f t="shared" ref="AW48:AW49" si="56">IF(ISNUMBER(SEARCH("'The 5th Wave'", AR48)), 1, 0)</f>
        <v>0</v>
      </c>
      <c r="AX48">
        <f t="shared" ref="AX48:AX49" si="57">IF(ISNUMBER(SEARCH("'Ender's Game'", AR48)), 1, 0)</f>
        <v>0</v>
      </c>
      <c r="AY48">
        <f t="shared" ref="AY48:AY49" si="58">IF(ISNUMBER(SEARCH("'The Darkest Minds'", AR48)), 1, 0)</f>
        <v>0</v>
      </c>
      <c r="AZ48">
        <f t="shared" ref="AZ48:AZ49" si="59">IF(ISNUMBER(SEARCH("'The Host'", AR48)), 1, 0)</f>
        <v>0</v>
      </c>
      <c r="BA48">
        <f t="shared" ref="BA48:BA49" si="60">IF(ISNUMBER(SEARCH("None", AR48)), 1, 0)</f>
        <v>0</v>
      </c>
      <c r="BB48">
        <f t="shared" ref="BB48:BB49" si="61">SUM(AS48:AZ48)</f>
        <v>0</v>
      </c>
      <c r="BC48" s="2"/>
      <c r="BE48" s="2"/>
      <c r="BF48" s="2"/>
      <c r="BG48" s="2"/>
      <c r="BH48" s="2"/>
      <c r="BI48">
        <f t="shared" ref="BI48:BI49" si="62">IF(ISNUMBER(SEARCH("Mainstream Newspapers", BH48)), 1, 0)</f>
        <v>0</v>
      </c>
      <c r="BJ48">
        <f t="shared" ref="BJ48:BJ49" si="63">IF(ISNUMBER(SEARCH("News-based social media accounts (e.g. PoliticsUK)", BH48)), 1, 0)</f>
        <v>0</v>
      </c>
      <c r="BK48">
        <f t="shared" ref="BK48:BK49" si="64">IF(ISNUMBER(SEARCH("Social media influencers", BH48)), 1, 0)</f>
        <v>0</v>
      </c>
      <c r="BL48">
        <f t="shared" ref="BL48:BL49" si="65">IF(ISNUMBER(SEARCH("Meme-based social media posts", BH48)), 1, 0)</f>
        <v>0</v>
      </c>
      <c r="BM48">
        <f t="shared" ref="BM48:BM49" si="66">IF(ISNUMBER(SEARCH("Campaigns (e.g. posters, street campaigners", BH48)), 1, 0)</f>
        <v>0</v>
      </c>
      <c r="BN48">
        <f t="shared" ref="BN48:BN49" si="67">IF(ISNUMBER(SEARCH("Academic sources (e.g. lectures, articles)", BH48)), 1, 0)</f>
        <v>0</v>
      </c>
      <c r="BO48">
        <f t="shared" ref="BO48:BO49" si="68">IF(ISNUMBER(SEARCH("Indie media (e.g. blogs, Substack", BH48)), 1, 0)</f>
        <v>0</v>
      </c>
      <c r="BP48">
        <f t="shared" ref="BP48:BP49" si="69">IF(ISNUMBER(SEARCH("Word of mouth", BH48)), 1, 0)</f>
        <v>0</v>
      </c>
      <c r="BQ48">
        <f t="shared" ref="BQ48:BQ49" si="70">IF(ISNUMBER(SEARCH("I avoid information about politics", BH48)), 1, 0)</f>
        <v>0</v>
      </c>
      <c r="BR48" s="2"/>
      <c r="BS48" s="2"/>
      <c r="BT48" s="4"/>
      <c r="BU48" s="2"/>
      <c r="BV48" s="2"/>
      <c r="BW48" s="2"/>
      <c r="BX48" s="2"/>
      <c r="BY48" s="2"/>
      <c r="BZ48" s="2"/>
      <c r="CA48" s="2"/>
      <c r="CB48" s="2"/>
      <c r="CC48" s="2"/>
      <c r="CD48" s="2"/>
      <c r="CE48" s="2"/>
      <c r="CF48" s="2"/>
      <c r="CG48" s="2"/>
      <c r="CH48" s="2"/>
      <c r="CI48" s="4"/>
      <c r="CJ48" s="2"/>
      <c r="CK48" s="2"/>
      <c r="CL48" s="2"/>
      <c r="CM48" s="2"/>
      <c r="CN48" s="2"/>
      <c r="CO48" s="2"/>
    </row>
    <row r="49" spans="4:93">
      <c r="D49" s="2"/>
      <c r="E49" s="2"/>
      <c r="F49" s="2"/>
      <c r="G49" s="2"/>
      <c r="H49" s="2"/>
      <c r="J49" s="2"/>
      <c r="K49" s="2"/>
      <c r="M49" s="2"/>
      <c r="N49">
        <f t="shared" si="35"/>
        <v>0</v>
      </c>
      <c r="O49">
        <f t="shared" si="36"/>
        <v>0</v>
      </c>
      <c r="P49">
        <f t="shared" si="37"/>
        <v>0</v>
      </c>
      <c r="Q49">
        <f t="shared" si="38"/>
        <v>0</v>
      </c>
      <c r="R49">
        <f t="shared" si="39"/>
        <v>0</v>
      </c>
      <c r="S49" s="2"/>
      <c r="T49" s="2"/>
      <c r="U49" s="2"/>
      <c r="X49" s="2"/>
      <c r="Y49" s="2"/>
      <c r="Z49">
        <f>COUNTIF(Z2:Z47, "=Y")</f>
        <v>0</v>
      </c>
      <c r="AA49" s="2"/>
      <c r="AB49" s="2"/>
      <c r="AC49" s="2"/>
      <c r="AD49" s="2"/>
      <c r="AE49">
        <f t="shared" si="40"/>
        <v>0</v>
      </c>
      <c r="AF49">
        <f t="shared" si="41"/>
        <v>0</v>
      </c>
      <c r="AG49">
        <f t="shared" si="42"/>
        <v>0</v>
      </c>
      <c r="AH49">
        <f t="shared" si="43"/>
        <v>0</v>
      </c>
      <c r="AI49">
        <f t="shared" si="44"/>
        <v>0</v>
      </c>
      <c r="AJ49">
        <f t="shared" si="45"/>
        <v>0</v>
      </c>
      <c r="AK49">
        <f t="shared" si="46"/>
        <v>0</v>
      </c>
      <c r="AL49">
        <f t="shared" si="47"/>
        <v>0</v>
      </c>
      <c r="AM49">
        <f t="shared" si="48"/>
        <v>0</v>
      </c>
      <c r="AN49">
        <f t="shared" si="49"/>
        <v>0</v>
      </c>
      <c r="AO49">
        <f t="shared" si="50"/>
        <v>0</v>
      </c>
      <c r="AP49">
        <f t="shared" si="51"/>
        <v>0</v>
      </c>
      <c r="AQ49" s="2"/>
      <c r="AR49" s="2"/>
      <c r="AS49">
        <f t="shared" si="52"/>
        <v>0</v>
      </c>
      <c r="AT49">
        <f t="shared" si="53"/>
        <v>0</v>
      </c>
      <c r="AU49">
        <f t="shared" si="54"/>
        <v>0</v>
      </c>
      <c r="AV49">
        <f t="shared" si="55"/>
        <v>0</v>
      </c>
      <c r="AW49">
        <f t="shared" si="56"/>
        <v>0</v>
      </c>
      <c r="AX49">
        <f t="shared" si="57"/>
        <v>0</v>
      </c>
      <c r="AY49">
        <f t="shared" si="58"/>
        <v>0</v>
      </c>
      <c r="AZ49">
        <f t="shared" si="59"/>
        <v>0</v>
      </c>
      <c r="BA49">
        <f t="shared" si="60"/>
        <v>0</v>
      </c>
      <c r="BB49">
        <f t="shared" si="61"/>
        <v>0</v>
      </c>
      <c r="BC49" s="2"/>
      <c r="BE49" s="2"/>
      <c r="BF49" s="2"/>
      <c r="BG49" s="2"/>
      <c r="BH49" s="2"/>
      <c r="BI49">
        <f t="shared" si="62"/>
        <v>0</v>
      </c>
      <c r="BJ49">
        <f t="shared" si="63"/>
        <v>0</v>
      </c>
      <c r="BK49">
        <f t="shared" si="64"/>
        <v>0</v>
      </c>
      <c r="BL49">
        <f t="shared" si="65"/>
        <v>0</v>
      </c>
      <c r="BM49">
        <f t="shared" si="66"/>
        <v>0</v>
      </c>
      <c r="BN49">
        <f t="shared" si="67"/>
        <v>0</v>
      </c>
      <c r="BO49">
        <f t="shared" si="68"/>
        <v>0</v>
      </c>
      <c r="BP49">
        <f t="shared" si="69"/>
        <v>0</v>
      </c>
      <c r="BQ49">
        <f t="shared" si="70"/>
        <v>0</v>
      </c>
      <c r="BR49" s="2"/>
      <c r="BS49" s="2"/>
      <c r="BT49" s="4"/>
      <c r="BU49" s="2"/>
      <c r="BV49" s="2"/>
      <c r="BW49" s="2"/>
      <c r="BX49" s="2"/>
      <c r="BY49" s="2"/>
      <c r="BZ49" s="2"/>
      <c r="CA49" s="2"/>
      <c r="CB49" s="2"/>
      <c r="CC49" s="2"/>
      <c r="CD49" s="2"/>
      <c r="CE49" s="2"/>
      <c r="CF49" s="2"/>
      <c r="CG49" s="2"/>
      <c r="CH49" s="2"/>
      <c r="CI49" s="4"/>
      <c r="CJ49" s="2"/>
      <c r="CK49" s="2"/>
      <c r="CL49" s="2"/>
      <c r="CM49" s="2"/>
      <c r="CN49" s="2"/>
      <c r="CO49" s="2"/>
    </row>
    <row r="50" spans="4:93">
      <c r="D50" s="2"/>
      <c r="E50" s="2"/>
      <c r="F50" s="2"/>
      <c r="G50" s="2"/>
      <c r="H50" s="2"/>
      <c r="J50" s="2"/>
      <c r="K50" s="2"/>
      <c r="M50" s="2"/>
      <c r="S50" s="2"/>
      <c r="T50" s="2"/>
      <c r="U50" s="2"/>
      <c r="X50" s="2"/>
      <c r="Y50" s="2"/>
      <c r="Z50" s="2"/>
      <c r="AA50" s="2"/>
      <c r="AB50" s="2"/>
      <c r="AC50" s="2">
        <f>COUNTIF(AC1:AC49, "=Y")</f>
        <v>26</v>
      </c>
      <c r="AD50" s="2"/>
      <c r="AQ50" s="2"/>
      <c r="AR50" s="2"/>
      <c r="BC50" s="2"/>
      <c r="BE50" s="2"/>
      <c r="BF50" s="2"/>
      <c r="BG50" s="2"/>
      <c r="BH50" s="2"/>
      <c r="BR50" s="2"/>
      <c r="BS50" s="2"/>
      <c r="BT50" s="4"/>
      <c r="BU50" s="2"/>
      <c r="BV50" s="2"/>
      <c r="BW50" s="2"/>
      <c r="BX50" s="2"/>
      <c r="BY50" s="2"/>
      <c r="BZ50" s="2"/>
      <c r="CA50" s="2"/>
      <c r="CB50" s="2"/>
      <c r="CC50" s="2"/>
      <c r="CD50" s="2"/>
      <c r="CE50" s="2"/>
      <c r="CF50" s="2"/>
      <c r="CG50" s="2"/>
      <c r="CH50" s="2"/>
      <c r="CI50" s="4"/>
      <c r="CJ50" s="2"/>
      <c r="CK50" s="2"/>
      <c r="CL50" s="2"/>
      <c r="CM50" s="2"/>
      <c r="CN50" s="2"/>
      <c r="CO50"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2025-06-04T13:43:59Z</dcterms:created>
  <dcterms:modified xsi:type="dcterms:W3CDTF">2025-07-17T14:08:31Z</dcterms:modified>
  <cp:category/>
  <cp:contentStatus/>
</cp:coreProperties>
</file>