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definedNames>
    <definedName name="BoardQty">test!$I$1</definedName>
    <definedName name="digikey_part_data">test!$J$5:$O$23</definedName>
    <definedName name="farnell_part_data">test!$P$5:$U$23</definedName>
    <definedName name="global_part_data">test!$A$5:$I$23</definedName>
    <definedName name="local_part_data">test!$AN$5:$AS$23</definedName>
    <definedName name="mine_part_data">test!$AT$5:$AY$23</definedName>
    <definedName name="mouser_part_data">test!$V$5:$AA$23</definedName>
    <definedName name="newark_part_data">test!$AB$5:$AG$23</definedName>
    <definedName name="rs_part_data">test!$AH$5:$AM$23</definedName>
    <definedName name="TotalCost">test!$I$2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Y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<sst xmlns="http://schemas.openxmlformats.org/spreadsheetml/2006/main" count="199" uniqueCount="119">
  <si>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</si>
  <si>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</si>
  <si>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</si>
  <si>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</si>
  <si>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</si>
  <si>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</si>
  <si>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</si>
  <si>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</si>
  <si>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</si>
  <si>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</si>
  <si>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PM2,PM3</t>
  </si>
  <si>
    <t>XESS:PMOD_SCKT-12</t>
  </si>
  <si>
    <t>PMOD_SCKT-12</t>
  </si>
  <si>
    <t>R1</t>
  </si>
  <si>
    <t>RC0603FR-0743K2L</t>
  </si>
  <si>
    <t>Resistors_SMD:R_0805_HandSoldering</t>
  </si>
  <si>
    <t>1K</t>
  </si>
  <si>
    <t>U1</t>
  </si>
  <si>
    <t>NCP1117ST33T3G</t>
  </si>
  <si>
    <t>XESS:SOT-223</t>
  </si>
  <si>
    <t>NCV1117</t>
  </si>
  <si>
    <t>Q7</t>
  </si>
  <si>
    <t>5010</t>
  </si>
  <si>
    <t>Keystone Electronics</t>
  </si>
  <si>
    <t>Crystal</t>
  </si>
  <si>
    <t>RN1</t>
  </si>
  <si>
    <t>742C083392JP</t>
  </si>
  <si>
    <t>XESS:CTS_742C043</t>
  </si>
  <si>
    <t>3.9K</t>
  </si>
  <si>
    <t>J1</t>
  </si>
  <si>
    <t>XESS:XuLA_IO_Hdr</t>
  </si>
  <si>
    <t>XuLA_IO_HDR</t>
  </si>
  <si>
    <t>J3-J5</t>
  </si>
  <si>
    <t>XESS:xess-JSHORT</t>
  </si>
  <si>
    <t>JSHORTNORMAL</t>
  </si>
  <si>
    <t>GR1-GR3</t>
  </si>
  <si>
    <t>XESS:GROVE_MALE</t>
  </si>
  <si>
    <t>Grove</t>
  </si>
  <si>
    <t>C5</t>
  </si>
  <si>
    <t>08055C104KAT2A</t>
  </si>
  <si>
    <t>0.1uF</t>
  </si>
  <si>
    <t>CON1</t>
  </si>
  <si>
    <t>PJ-002A</t>
  </si>
  <si>
    <t>Connect:BARREL_JACK</t>
  </si>
  <si>
    <t>BARREL_JACK</t>
  </si>
  <si>
    <t>U2</t>
  </si>
  <si>
    <t>CAT24C32WI-GT3</t>
  </si>
  <si>
    <t>SMD_Packages:SOIC-8-N</t>
  </si>
  <si>
    <t>CAT24C32</t>
  </si>
  <si>
    <t>C1,C3</t>
  </si>
  <si>
    <t>UWX1C220MCL1GB</t>
  </si>
  <si>
    <t>Capacitors_SMD:c_elec_5x5.3</t>
  </si>
  <si>
    <t>22uF</t>
  </si>
  <si>
    <t>JP4-JP10,TP1</t>
  </si>
  <si>
    <t>XESS:HDR_1x2</t>
  </si>
  <si>
    <t>JUMPER</t>
  </si>
  <si>
    <t>SW1</t>
  </si>
  <si>
    <t>RS-282G05A3-SM RT</t>
  </si>
  <si>
    <t>XESS:RS-282G05A3-SM_RT</t>
  </si>
  <si>
    <t>SW_PUSH</t>
  </si>
  <si>
    <t>C2,C4</t>
  </si>
  <si>
    <t>LMK212BJ475KD-T</t>
  </si>
  <si>
    <t>4.7uF</t>
  </si>
  <si>
    <t>GPIO1</t>
  </si>
  <si>
    <t>RPi_Hat:Pin_Header_Straight_2x20</t>
  </si>
  <si>
    <t>RPi_GPIO</t>
  </si>
  <si>
    <t>JP1-JP3</t>
  </si>
  <si>
    <t>XESS:HDR_1x3</t>
  </si>
  <si>
    <t>JUMPER3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</si>
  <si>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</si>
  <si>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</si>
  <si>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</si>
  <si>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</si>
  <si>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</si>
  <si>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</si>
  <si>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</si>
  <si>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</si>
  <si>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Link</t>
  </si>
  <si>
    <t>311-43.2KHRCT-ND</t>
  </si>
  <si>
    <t>NCP1117ST33T3GOSCT-ND</t>
  </si>
  <si>
    <t>36-5010-ND</t>
  </si>
  <si>
    <t>742C083392JPCT-ND</t>
  </si>
  <si>
    <t>478-1395-1-ND</t>
  </si>
  <si>
    <t>CP-002A-ND</t>
  </si>
  <si>
    <t>CAT24C32WI-GT3CT-ND</t>
  </si>
  <si>
    <t>493-2101-1-ND</t>
  </si>
  <si>
    <t>CKN10384CT-ND</t>
  </si>
  <si>
    <t>587-1297-1-ND</t>
  </si>
  <si>
    <t>Farnell</t>
  </si>
  <si>
    <t>1652366</t>
  </si>
  <si>
    <t>499687</t>
  </si>
  <si>
    <t>8823030</t>
  </si>
  <si>
    <t>8106496</t>
  </si>
  <si>
    <t>Mouser</t>
  </si>
  <si>
    <t>603-RC0603FR-0743K2L</t>
  </si>
  <si>
    <t>863-NCP1117ST33T3G</t>
  </si>
  <si>
    <t>534-5010</t>
  </si>
  <si>
    <t>774-742C083392JP</t>
  </si>
  <si>
    <t>581-08055C104K</t>
  </si>
  <si>
    <t>490-PJ-002A</t>
  </si>
  <si>
    <t>698-CAT24C32WI-GT3</t>
  </si>
  <si>
    <t>647-UWX1C220MCL1</t>
  </si>
  <si>
    <t>611-RS-282G05A3-SMRT</t>
  </si>
  <si>
    <t>963-LMK212BJ475KD-T</t>
  </si>
  <si>
    <t>Newark</t>
  </si>
  <si>
    <t>67H7013</t>
  </si>
  <si>
    <t>27C8438</t>
  </si>
  <si>
    <t>08R5414</t>
  </si>
  <si>
    <t>58R3621</t>
  </si>
  <si>
    <t>18J2726</t>
  </si>
  <si>
    <t>Rs Components</t>
  </si>
  <si>
    <t>785-7207</t>
  </si>
  <si>
    <t>204-2646</t>
  </si>
  <si>
    <t>464-6688</t>
  </si>
  <si>
    <t>739-5550</t>
  </si>
  <si>
    <t>Local</t>
  </si>
  <si>
    <t>#21CE8AE097085032</t>
  </si>
  <si>
    <t>Mine</t>
  </si>
  <si>
    <t>MMM001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</si>
</sst>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090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yageo/RC0603FR-0743K2L/311-43.2KHRCT-ND/730182" TargetMode="External"/><Relationship Id="rId2" Type="http://schemas.openxmlformats.org/officeDocument/2006/relationships/hyperlink" Target="http://www.mouser.com/Search/Refine.aspx?Keyword=RC0603FR-0743K2L%20" TargetMode="External"/><Relationship Id="rId3" Type="http://schemas.openxmlformats.org/officeDocument/2006/relationships/hyperlink" Target="http://it.rs-online.com/web/c/?searchTerm=RC0603FR-0743K2L%20" TargetMode="External"/><Relationship Id="rId4" Type="http://schemas.openxmlformats.org/officeDocument/2006/relationships/hyperlink" Target="http://www.digikey.com/product-detail/en/on-semiconductor/NCP1117ST33T3G/NCP1117ST33T3GOSCT-ND/660708" TargetMode="External"/><Relationship Id="rId5" Type="http://schemas.openxmlformats.org/officeDocument/2006/relationships/hyperlink" Target="http://it.farnell.com/on-semiconductor/ncp1117st33t3g/ic-linear-voltage-regulator/dp/1652366" TargetMode="External"/><Relationship Id="rId6" Type="http://schemas.openxmlformats.org/officeDocument/2006/relationships/hyperlink" Target="http://www.mouser.com/Search/Refine.aspx?Keyword=NCP1117ST33T3G%20" TargetMode="External"/><Relationship Id="rId7" Type="http://schemas.openxmlformats.org/officeDocument/2006/relationships/hyperlink" Target="http://www.newark.com/on-semiconductor/ncp1117st33t3g/ldo-voltage-regulator-3-3v-1a/dp/67H7013" TargetMode="External"/><Relationship Id="rId8" Type="http://schemas.openxmlformats.org/officeDocument/2006/relationships/hyperlink" Target="http://it.rs-online.com/web/p/regolatori-di-tensione-low-dropout/7857207/" TargetMode="External"/><Relationship Id="rId9" Type="http://schemas.openxmlformats.org/officeDocument/2006/relationships/hyperlink" Target="http://www.digikey.com/scripts/DkSearch/dksus.dll?WT.z_header=search_go&amp;lang=en&amp;keywords=5010%20Keystone%20Electronics" TargetMode="External"/><Relationship Id="rId10" Type="http://schemas.openxmlformats.org/officeDocument/2006/relationships/hyperlink" Target="http://www.mouser.com/Search/../ProductDetail/Keystone-Electronics/5010/?qs=sGAEpiMZZMsQtlBhqKq43axmqSC6FyKq" TargetMode="External"/><Relationship Id="rId11" Type="http://schemas.openxmlformats.org/officeDocument/2006/relationships/hyperlink" Target="http://it.rs-online.com/web/c/?searchTerm=5010%20Keystone%20Electronics" TargetMode="External"/><Relationship Id="rId12" Type="http://schemas.openxmlformats.org/officeDocument/2006/relationships/hyperlink" Target="http://www.digikey.com/product-detail/en/cts-resistor-products/742C083392JP/742C083392JPCT-ND/1124537" TargetMode="External"/><Relationship Id="rId13" Type="http://schemas.openxmlformats.org/officeDocument/2006/relationships/hyperlink" Target="http://www.mouser.com/Search/Refine.aspx?Keyword=742C083392JP%20" TargetMode="External"/><Relationship Id="rId14" Type="http://schemas.openxmlformats.org/officeDocument/2006/relationships/hyperlink" Target="http://www.digikey.com/product-detail/en/avx-corporation/08055C104KAT2A/478-1395-1-ND/564427" TargetMode="External"/><Relationship Id="rId15" Type="http://schemas.openxmlformats.org/officeDocument/2006/relationships/hyperlink" Target="http://it.farnell.com/avx/08055c104kat2a/condensatore-mlcc-x7r-100nf-50v/dp/499687" TargetMode="External"/><Relationship Id="rId16" Type="http://schemas.openxmlformats.org/officeDocument/2006/relationships/hyperlink" Target="http://www.mouser.com/Search/Refine.aspx?Keyword=08055C104KAT2A%20" TargetMode="External"/><Relationship Id="rId17" Type="http://schemas.openxmlformats.org/officeDocument/2006/relationships/hyperlink" Target="http://www.newark.com/avx/08055c104kat2a/ceramic-capacitor-0-1uf-10-50v/dp/27C8438" TargetMode="External"/><Relationship Id="rId18" Type="http://schemas.openxmlformats.org/officeDocument/2006/relationships/hyperlink" Target="http://it.rs-online.com/web/c/?searchTerm=08055C104KAT2A%20" TargetMode="External"/><Relationship Id="rId19" Type="http://schemas.openxmlformats.org/officeDocument/2006/relationships/hyperlink" Target="http://www.digikey.com/product-detail/en/cui-inc/PJ-002A/CP-002A-ND/96962" TargetMode="External"/><Relationship Id="rId20" Type="http://schemas.openxmlformats.org/officeDocument/2006/relationships/hyperlink" Target="http://www.mouser.com/Search/../ProductDetail/CUI/PJ-002A/?qs=sGAEpiMZZMtnOp%252bbbqA009lE0K0K%252bPZG2QVJBnTYzD7iI5phK0TG6w%3d%3d" TargetMode="External"/><Relationship Id="rId21" Type="http://schemas.openxmlformats.org/officeDocument/2006/relationships/hyperlink" Target="http://www.newark.com/webapp/wcs/stores/servlet/Search?catalogId=15003&amp;langId=-1&amp;storeId=10194&amp;gs=true&amp;st=PJ-002A%20" TargetMode="External"/><Relationship Id="rId22" Type="http://schemas.openxmlformats.org/officeDocument/2006/relationships/hyperlink" Target="http://www.digikey.com/product-detail/en/on-semiconductor/CAT24C32WI-GT3/CAT24C32WI-GT3CT-ND/1631159" TargetMode="External"/><Relationship Id="rId23" Type="http://schemas.openxmlformats.org/officeDocument/2006/relationships/hyperlink" Target="http://it.farnell.com/on-semiconductor/cat24c32wi-gt3/eeprom-seriale-32kbit-400khz-soic/dp/2306646" TargetMode="External"/><Relationship Id="rId24" Type="http://schemas.openxmlformats.org/officeDocument/2006/relationships/hyperlink" Target="http://www.mouser.com/Search/../ProductDetail/ON-Semiconductor/CAT24C32WI-GT3/?qs=sGAEpiMZZMuVhdAcoizlReWCLrywymY2wW8GuBEVk7c%3d" TargetMode="External"/><Relationship Id="rId25" Type="http://schemas.openxmlformats.org/officeDocument/2006/relationships/hyperlink" Target="http://www.newark.com/on-semiconductor/cat24c32wi-gt3/serial-eeprom-32kbit-400khz-soic/dp/08R5414" TargetMode="External"/><Relationship Id="rId26" Type="http://schemas.openxmlformats.org/officeDocument/2006/relationships/hyperlink" Target="http://it.rs-online.com/web/c/?searchTerm=CAT24C32WI-GT3%20" TargetMode="External"/><Relationship Id="rId27" Type="http://schemas.openxmlformats.org/officeDocument/2006/relationships/hyperlink" Target="http://www.digikey.com/product-detail/en/nichicon/UWX1C220MCL1GB/493-2101-1-ND/590076" TargetMode="External"/><Relationship Id="rId28" Type="http://schemas.openxmlformats.org/officeDocument/2006/relationships/hyperlink" Target="http://it.farnell.com/nichicon/uwx1c220mcl1gb/condens-elett-allum-22uf-16v-smd/dp/8823030" TargetMode="External"/><Relationship Id="rId29" Type="http://schemas.openxmlformats.org/officeDocument/2006/relationships/hyperlink" Target="http://www.mouser.com/Search/Refine.aspx?Keyword=UWX1C220MCL1GB%20" TargetMode="External"/><Relationship Id="rId30" Type="http://schemas.openxmlformats.org/officeDocument/2006/relationships/hyperlink" Target="http://www.newark.com/nichicon/uwx1c220mcl1gb/aluminum-electrolytic-capacitor/dp/58R3621" TargetMode="External"/><Relationship Id="rId31" Type="http://schemas.openxmlformats.org/officeDocument/2006/relationships/hyperlink" Target="http://it.rs-online.com/web/c/?searchTerm=UWX1C220MCL1GB%20" TargetMode="External"/><Relationship Id="rId32" Type="http://schemas.openxmlformats.org/officeDocument/2006/relationships/hyperlink" Target="http://www.digikey.com/product-detail/en/c-k/RS-282G05A3-SM-RT/CKN10384CT-ND/2747203" TargetMode="External"/><Relationship Id="rId33" Type="http://schemas.openxmlformats.org/officeDocument/2006/relationships/hyperlink" Target="http://www.mouser.com/Search/../ProductDetail/CK-Components/RS-282G05A3-SM-RT/?qs=sGAEpiMZZMsgGjVA3toVBERYOiiKsymw96bNzPZcDJQ%3d" TargetMode="External"/><Relationship Id="rId34" Type="http://schemas.openxmlformats.org/officeDocument/2006/relationships/hyperlink" Target="http://www.xess.com" TargetMode="External"/><Relationship Id="rId35" Type="http://schemas.openxmlformats.org/officeDocument/2006/relationships/hyperlink" Target="http://www.digikey.com/product-detail/en/taiyo-yuden/LMK212BJ475KD-T/587-1297-1-ND/931074" TargetMode="External"/><Relationship Id="rId36" Type="http://schemas.openxmlformats.org/officeDocument/2006/relationships/hyperlink" Target="http://it.farnell.com/webapp/wcs/stores/servlet/Search?catalogId=15001&amp;langId=-4&amp;storeId=10165&amp;gs=true&amp;st=LMK212BJ475KD-T%20" TargetMode="External"/><Relationship Id="rId37" Type="http://schemas.openxmlformats.org/officeDocument/2006/relationships/hyperlink" Target="http://www.mouser.com/Search/Refine.aspx?Keyword=LMK212BJ475KD-T%20" TargetMode="External"/><Relationship Id="rId38" Type="http://schemas.openxmlformats.org/officeDocument/2006/relationships/hyperlink" Target="http://www.newark.com/taiyo-yuden/lmk212bj475kd-t/ceramic-capacitor-4-7uf-10v-x5r/dp/18J2726" TargetMode="External"/><Relationship Id="rId39" Type="http://schemas.openxmlformats.org/officeDocument/2006/relationships/hyperlink" Target="http://www.xess.com" TargetMode="External"/><Relationship Id="rId40" Type="http://schemas.openxmlformats.org/officeDocument/2006/relationships/vmlDrawing" Target="../drawings/vmlDrawing1.vml"/><Relationship Id="rId4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41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  <col min="40" max="40" width="9.140625" outlineLevel="1"/>
    <col min="41" max="41" width="9.140625" outlineLevel="2"/>
    <col min="42" max="42" width="9.140625" outlineLevel="2"/>
    <col min="43" max="43" width="15.7109375" customWidth="1"/>
    <col min="44" max="44" width="9.140625" outlineLevel="2"/>
    <col min="45" max="45" width="9.140625" outlineLevel="2"/>
    <col min="46" max="46" width="9.140625" outlineLevel="1"/>
    <col min="47" max="47" width="9.140625" outlineLevel="2"/>
    <col min="48" max="48" width="9.140625" outlineLevel="2"/>
    <col min="49" max="49" width="15.7109375" customWidth="1"/>
    <col min="50" max="50" width="9.140625" outlineLevel="2"/>
    <col min="51" max="51" width="9.140625" outlineLevel="2"/>
  </cols>
  <sheetData>
    <row r="1" spans="1:51">
      <c r="H1" s="2" t="s">
        <v>69</v>
      </c>
      <c r="I1" s="2">
        <v>100</v>
      </c>
    </row>
    <row r="2" spans="1:51">
      <c r="H2" s="3" t="s">
        <v>70</v>
      </c>
      <c r="I2" s="4">
        <f>sum(I7:I23)</f>
        <v>0</v>
      </c>
      <c r="M2" s="4">
        <f>sum(M7:M23)</f>
        <v>0</v>
      </c>
      <c r="S2" s="4">
        <f>sum(S7:S23)</f>
        <v>0</v>
      </c>
      <c r="Y2" s="4">
        <f>sum(Y7:Y23)</f>
        <v>0</v>
      </c>
      <c r="AE2" s="4">
        <f>sum(AE7:AE23)</f>
        <v>0</v>
      </c>
      <c r="AK2" s="4">
        <f>sum(AK7:AK23)</f>
        <v>0</v>
      </c>
      <c r="AQ2" s="4">
        <f>sum(AQ7:AQ23)</f>
        <v>0</v>
      </c>
      <c r="AW2" s="4">
        <f>sum(AW7:AW23)</f>
        <v>0</v>
      </c>
    </row>
    <row r="3" spans="1:51">
      <c r="H3" s="3" t="s">
        <v>71</v>
      </c>
      <c r="I3" s="5">
        <f>TotalCost/BoardQty</f>
        <v>0</v>
      </c>
    </row>
    <row r="5" spans="1:51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72</v>
      </c>
      <c r="K5" s="7"/>
      <c r="L5" s="7"/>
      <c r="M5" s="7"/>
      <c r="N5" s="7"/>
      <c r="O5" s="7"/>
      <c r="P5" s="8" t="s">
        <v>88</v>
      </c>
      <c r="Q5" s="8"/>
      <c r="R5" s="8"/>
      <c r="S5" s="8"/>
      <c r="T5" s="8"/>
      <c r="U5" s="8"/>
      <c r="V5" s="9" t="s">
        <v>93</v>
      </c>
      <c r="W5" s="9"/>
      <c r="X5" s="9"/>
      <c r="Y5" s="9"/>
      <c r="Z5" s="9"/>
      <c r="AA5" s="9"/>
      <c r="AB5" s="10" t="s">
        <v>104</v>
      </c>
      <c r="AC5" s="10"/>
      <c r="AD5" s="10"/>
      <c r="AE5" s="10"/>
      <c r="AF5" s="10"/>
      <c r="AG5" s="10"/>
      <c r="AH5" s="11" t="s">
        <v>110</v>
      </c>
      <c r="AI5" s="11"/>
      <c r="AJ5" s="11"/>
      <c r="AK5" s="11"/>
      <c r="AL5" s="11"/>
      <c r="AM5" s="11"/>
      <c r="AN5" s="12" t="s">
        <v>115</v>
      </c>
      <c r="AO5" s="12"/>
      <c r="AP5" s="12"/>
      <c r="AQ5" s="12"/>
      <c r="AR5" s="12"/>
      <c r="AS5" s="12"/>
      <c r="AT5" s="13" t="s">
        <v>117</v>
      </c>
      <c r="AU5" s="13"/>
      <c r="AV5" s="13"/>
      <c r="AW5" s="13"/>
      <c r="AX5" s="13"/>
      <c r="AY5" s="13"/>
    </row>
    <row r="6" spans="1:51">
      <c r="A6" s="14" t="s">
        <v>6</v>
      </c>
      <c r="B6" s="14" t="s">
        <v>8</v>
      </c>
      <c r="C6" s="14" t="s">
        <v>9</v>
      </c>
      <c r="D6" s="14" t="s">
        <v>5</v>
      </c>
      <c r="E6" s="14" t="s">
        <v>4</v>
      </c>
      <c r="F6" s="14" t="s">
        <v>1</v>
      </c>
      <c r="G6" s="14" t="s">
        <v>7</v>
      </c>
      <c r="H6" s="14" t="s">
        <v>3</v>
      </c>
      <c r="I6" s="14" t="s">
        <v>2</v>
      </c>
      <c r="J6" s="14" t="s">
        <v>74</v>
      </c>
      <c r="K6" s="14" t="s">
        <v>75</v>
      </c>
      <c r="L6" s="14" t="s">
        <v>3</v>
      </c>
      <c r="M6" s="14" t="s">
        <v>2</v>
      </c>
      <c r="N6" s="14" t="s">
        <v>76</v>
      </c>
      <c r="O6" s="14" t="s">
        <v>73</v>
      </c>
      <c r="P6" s="14" t="s">
        <v>74</v>
      </c>
      <c r="Q6" s="14" t="s">
        <v>75</v>
      </c>
      <c r="R6" s="14" t="s">
        <v>3</v>
      </c>
      <c r="S6" s="14" t="s">
        <v>2</v>
      </c>
      <c r="T6" s="14" t="s">
        <v>76</v>
      </c>
      <c r="U6" s="14" t="s">
        <v>73</v>
      </c>
      <c r="V6" s="14" t="s">
        <v>74</v>
      </c>
      <c r="W6" s="14" t="s">
        <v>75</v>
      </c>
      <c r="X6" s="14" t="s">
        <v>3</v>
      </c>
      <c r="Y6" s="14" t="s">
        <v>2</v>
      </c>
      <c r="Z6" s="14" t="s">
        <v>76</v>
      </c>
      <c r="AA6" s="14" t="s">
        <v>73</v>
      </c>
      <c r="AB6" s="14" t="s">
        <v>74</v>
      </c>
      <c r="AC6" s="14" t="s">
        <v>75</v>
      </c>
      <c r="AD6" s="14" t="s">
        <v>3</v>
      </c>
      <c r="AE6" s="14" t="s">
        <v>2</v>
      </c>
      <c r="AF6" s="14" t="s">
        <v>76</v>
      </c>
      <c r="AG6" s="14" t="s">
        <v>73</v>
      </c>
      <c r="AH6" s="14" t="s">
        <v>74</v>
      </c>
      <c r="AI6" s="14" t="s">
        <v>75</v>
      </c>
      <c r="AJ6" s="14" t="s">
        <v>3</v>
      </c>
      <c r="AK6" s="14" t="s">
        <v>2</v>
      </c>
      <c r="AL6" s="14" t="s">
        <v>76</v>
      </c>
      <c r="AM6" s="14" t="s">
        <v>73</v>
      </c>
      <c r="AN6" s="14" t="s">
        <v>74</v>
      </c>
      <c r="AO6" s="14" t="s">
        <v>75</v>
      </c>
      <c r="AP6" s="14" t="s">
        <v>3</v>
      </c>
      <c r="AQ6" s="14" t="s">
        <v>2</v>
      </c>
      <c r="AR6" s="14" t="s">
        <v>76</v>
      </c>
      <c r="AS6" s="14" t="s">
        <v>73</v>
      </c>
      <c r="AT6" s="14" t="s">
        <v>74</v>
      </c>
      <c r="AU6" s="14" t="s">
        <v>75</v>
      </c>
      <c r="AV6" s="14" t="s">
        <v>3</v>
      </c>
      <c r="AW6" s="14" t="s">
        <v>2</v>
      </c>
      <c r="AX6" s="14" t="s">
        <v>76</v>
      </c>
      <c r="AY6" s="14" t="s">
        <v>73</v>
      </c>
    </row>
    <row r="7" spans="1:51">
      <c r="A7" t="s">
        <v>10</v>
      </c>
      <c r="B7" t="s">
        <v>12</v>
      </c>
      <c r="D7" t="s">
        <v>11</v>
      </c>
      <c r="G7">
        <f>BoardQty*2</f>
        <v>0</v>
      </c>
      <c r="H7" s="15">
        <f>MINA(INDIRECT(ADDRESS(ROW(),COLUMN(rs_part_data)+2)),INDIRECT(ADDRESS(ROW(),COLUMN(mine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7" s="15">
        <f>iferror(G7*H7,"")</f>
        <v>0</v>
      </c>
    </row>
    <row r="8" spans="1:51">
      <c r="A8" t="s">
        <v>13</v>
      </c>
      <c r="B8" t="s">
        <v>16</v>
      </c>
      <c r="D8" t="s">
        <v>15</v>
      </c>
      <c r="F8" t="s">
        <v>14</v>
      </c>
      <c r="G8">
        <f>BoardQty*1</f>
        <v>0</v>
      </c>
      <c r="H8" s="15">
        <f>MINA(INDIRECT(ADDRESS(ROW(),COLUMN(rs_part_data)+2)),INDIRECT(ADDRESS(ROW(),COLUMN(mine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8" s="15">
        <f>iferror(G8*H8,"")</f>
        <v>0</v>
      </c>
      <c r="J8">
        <v>239480</v>
      </c>
      <c r="L8" s="15">
        <f>iferror(lookup(if(K8="",G8,K8),{0,1,10,25,50,100,250,500,1000,5000,10000,25000,50000,125000},{0.0,0.1,0.013,0.0092,0.007,0.0052,0.00396,0.00316,0.00233,0.00167,0.00145,0.00128,0.00117,0.00115}),"")</f>
        <v>0</v>
      </c>
      <c r="M8" s="15">
        <f>iferror(if(K8="",G8,K8)*L8,"")</f>
        <v>0</v>
      </c>
      <c r="N8" t="s">
        <v>78</v>
      </c>
      <c r="O8" s="16" t="s">
        <v>77</v>
      </c>
      <c r="V8">
        <v>36367</v>
      </c>
      <c r="X8" s="15">
        <f>iferror(lookup(if(W8="",G8,W8),{0,1,10,100,1000,5000},{0.0,0.1,0.01,0.003,0.002,0.001}),"")</f>
        <v>0</v>
      </c>
      <c r="Y8" s="15">
        <f>iferror(if(W8="",G8,W8)*X8,"")</f>
        <v>0</v>
      </c>
      <c r="Z8" t="s">
        <v>94</v>
      </c>
      <c r="AA8" s="16" t="s">
        <v>77</v>
      </c>
      <c r="AM8" s="16" t="s">
        <v>77</v>
      </c>
    </row>
    <row r="9" spans="1:51">
      <c r="A9" t="s">
        <v>17</v>
      </c>
      <c r="B9" t="s">
        <v>20</v>
      </c>
      <c r="D9" t="s">
        <v>19</v>
      </c>
      <c r="F9" t="s">
        <v>18</v>
      </c>
      <c r="G9">
        <f>BoardQty*1</f>
        <v>0</v>
      </c>
      <c r="H9" s="15">
        <f>MINA(INDIRECT(ADDRESS(ROW(),COLUMN(rs_part_data)+2)),INDIRECT(ADDRESS(ROW(),COLUMN(mine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9" s="15">
        <f>iferror(G9*H9,"")</f>
        <v>0</v>
      </c>
      <c r="J9">
        <v>23226</v>
      </c>
      <c r="L9" s="15">
        <f>iferror(lookup(if(K9="",G9,K9),{0,1,10,100,500,1000,4000,8000,12000,28000},{0.0,0.46,0.391,0.2919,0.22932,0.17721,0.15686,0.14674,0.13662,0.12954}),"")</f>
        <v>0</v>
      </c>
      <c r="M9" s="15">
        <f>iferror(if(K9="",G9,K9)*L9,"")</f>
        <v>0</v>
      </c>
      <c r="N9" t="s">
        <v>79</v>
      </c>
      <c r="O9" s="16" t="s">
        <v>77</v>
      </c>
      <c r="P9">
        <v>19940</v>
      </c>
      <c r="R9" s="15">
        <f>iferror(lookup(if(Q9="",G9,Q9),{0,1,10,100,500,1000,2000},{0.0,0.4060985,0.4060985,0.222872,0.1982275,0.1725115,0.1360805}),"")</f>
        <v>0</v>
      </c>
      <c r="S9" s="15">
        <f>iferror(if(Q9="",G9,Q9)*R9,"")</f>
        <v>0</v>
      </c>
      <c r="T9" t="s">
        <v>89</v>
      </c>
      <c r="U9" s="16" t="s">
        <v>77</v>
      </c>
      <c r="V9">
        <v>0</v>
      </c>
      <c r="X9" s="15">
        <f>iferror(lookup(if(W9="",G9,W9),{0,1,10,100,1000,4000,8000,24000},{0.0,0.44,0.365,0.223,0.172,0.147,0.136,0.131}),"")</f>
        <v>0</v>
      </c>
      <c r="Y9" s="15">
        <f>iferror(if(W9="",G9,W9)*X9,"")</f>
        <v>0</v>
      </c>
      <c r="Z9" t="s">
        <v>95</v>
      </c>
      <c r="AA9" s="16" t="s">
        <v>77</v>
      </c>
      <c r="AB9">
        <v>4050</v>
      </c>
      <c r="AD9" s="15">
        <f>iferror(lookup(if(AC9="",G9,AC9),{0,1,10,25,50,100,500,1000},{0.0,0.44,0.365,0.318,0.27,0.223,0.198,0.172}),"")</f>
        <v>0</v>
      </c>
      <c r="AE9" s="15">
        <f>iferror(if(AC9="",G9,AC9)*AD9,"")</f>
        <v>0</v>
      </c>
      <c r="AF9" t="s">
        <v>105</v>
      </c>
      <c r="AG9" s="16" t="s">
        <v>77</v>
      </c>
      <c r="AH9">
        <v>180</v>
      </c>
      <c r="AJ9" s="15">
        <f>iferror(lookup(if(AI9="",G9,AI9),{0,1,20,40},{0.0,0.3396655,0.3396655,0.2732325}),"")</f>
        <v>0</v>
      </c>
      <c r="AK9" s="15">
        <f>iferror(if(AI9="",G9,AI9)*AJ9,"")</f>
        <v>0</v>
      </c>
      <c r="AL9" t="s">
        <v>111</v>
      </c>
      <c r="AM9" s="16" t="s">
        <v>77</v>
      </c>
    </row>
    <row r="10" spans="1:51">
      <c r="A10" t="s">
        <v>21</v>
      </c>
      <c r="B10" t="s">
        <v>24</v>
      </c>
      <c r="D10" t="s">
        <v>11</v>
      </c>
      <c r="E10" t="s">
        <v>23</v>
      </c>
      <c r="F10" t="s">
        <v>22</v>
      </c>
      <c r="G10">
        <f>BoardQty*1</f>
        <v>0</v>
      </c>
      <c r="H10" s="15">
        <f>MINA(INDIRECT(ADDRESS(ROW(),COLUMN(rs_part_data)+2)),INDIRECT(ADDRESS(ROW(),COLUMN(mine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10" s="15">
        <f>iferror(G10*H10,"")</f>
        <v>0</v>
      </c>
      <c r="J10">
        <v>94089</v>
      </c>
      <c r="L10" s="15">
        <f>iferror(lookup(if(K10="",G10,K10),{0,1,10,50,100,250,500,1000,2500,5000},{0.0,0.37,0.316,0.2298,0.2209,0.19832,0.18932,0.1616,0.14424,0.13523}),"")</f>
        <v>0</v>
      </c>
      <c r="M10" s="15">
        <f>iferror(if(K10="",G10,K10)*L10,"")</f>
        <v>0</v>
      </c>
      <c r="N10" t="s">
        <v>80</v>
      </c>
      <c r="O10" s="16" t="s">
        <v>77</v>
      </c>
      <c r="V10">
        <v>31697</v>
      </c>
      <c r="X10" s="15">
        <f>iferror(lookup(if(W10="",G10,W10),{0,1,10,50,100,250,500,1000,3000,6000},{0.0,0.333,0.301,0.229,0.218,0.197,0.188,0.156,0.146,0.135}),"")</f>
        <v>0</v>
      </c>
      <c r="Y10" s="15">
        <f>iferror(if(W10="",G10,W10)*X10,"")</f>
        <v>0</v>
      </c>
      <c r="Z10" t="s">
        <v>96</v>
      </c>
      <c r="AA10" s="16" t="s">
        <v>77</v>
      </c>
      <c r="AH10">
        <v>2700</v>
      </c>
      <c r="AJ10" s="15">
        <f>iferror(lookup(if(AI10="",G10,AI10),{0,1,100,500,1000,4000},{0.0,0.2560885,0.2560885,0.2432305,0.2303725,0.2175145}),"")</f>
        <v>0</v>
      </c>
      <c r="AK10" s="15">
        <f>iferror(if(AI10="",G10,AI10)*AJ10,"")</f>
        <v>0</v>
      </c>
      <c r="AL10" t="s">
        <v>112</v>
      </c>
      <c r="AM10" s="16" t="s">
        <v>77</v>
      </c>
    </row>
    <row r="11" spans="1:51">
      <c r="A11" t="s">
        <v>25</v>
      </c>
      <c r="B11" t="s">
        <v>28</v>
      </c>
      <c r="D11" t="s">
        <v>27</v>
      </c>
      <c r="F11" t="s">
        <v>26</v>
      </c>
      <c r="G11">
        <f>BoardQty*1</f>
        <v>0</v>
      </c>
      <c r="H11" s="15">
        <f>MINA(INDIRECT(ADDRESS(ROW(),COLUMN(rs_part_data)+2)),INDIRECT(ADDRESS(ROW(),COLUMN(mine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11" s="15">
        <f>iferror(G11*H11,"")</f>
        <v>0</v>
      </c>
      <c r="J11">
        <v>36559</v>
      </c>
      <c r="L11" s="15">
        <f>iferror(lookup(if(K11="",G11,K11),{0,1,10,25,50,100,250,500,1000,5000,10000,25000,50000,125000},{0.0,0.1,0.067,0.0484,0.037,0.0273,0.0208,0.01664,0.01224,0.00798,0.00693,0.00609,0.00559,0.00547}),"")</f>
        <v>0</v>
      </c>
      <c r="M11" s="15">
        <f>iferror(if(K11="",G11,K11)*L11,"")</f>
        <v>0</v>
      </c>
      <c r="N11" t="s">
        <v>81</v>
      </c>
      <c r="O11" s="16" t="s">
        <v>77</v>
      </c>
      <c r="V11">
        <v>6396</v>
      </c>
      <c r="X11" s="15">
        <f>iferror(lookup(if(W11="",G11,W11),{0,1,10,100,1000,5000,10000,25000},{0.0,0.1,0.069,0.017,0.013,0.008,0.007,0.006}),"")</f>
        <v>0</v>
      </c>
      <c r="Y11" s="15">
        <f>iferror(if(W11="",G11,W11)*X11,"")</f>
        <v>0</v>
      </c>
      <c r="Z11" t="s">
        <v>97</v>
      </c>
      <c r="AA11" s="16" t="s">
        <v>77</v>
      </c>
    </row>
    <row r="12" spans="1:51">
      <c r="A12" t="s">
        <v>29</v>
      </c>
      <c r="B12" t="s">
        <v>31</v>
      </c>
      <c r="D12" t="s">
        <v>30</v>
      </c>
      <c r="G12">
        <f>BoardQty*1</f>
        <v>0</v>
      </c>
      <c r="H12" s="15">
        <f>MINA(INDIRECT(ADDRESS(ROW(),COLUMN(rs_part_data)+2)),INDIRECT(ADDRESS(ROW(),COLUMN(mine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12" s="15">
        <f>iferror(G12*H12,"")</f>
        <v>0</v>
      </c>
    </row>
    <row r="13" spans="1:51">
      <c r="A13" t="s">
        <v>32</v>
      </c>
      <c r="B13" t="s">
        <v>34</v>
      </c>
      <c r="D13" t="s">
        <v>33</v>
      </c>
      <c r="G13">
        <f>BoardQty*3</f>
        <v>0</v>
      </c>
      <c r="H13" s="15">
        <f>MINA(INDIRECT(ADDRESS(ROW(),COLUMN(rs_part_data)+2)),INDIRECT(ADDRESS(ROW(),COLUMN(mine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13" s="15">
        <f>iferror(G13*H13,"")</f>
        <v>0</v>
      </c>
    </row>
    <row r="14" spans="1:51">
      <c r="A14" t="s">
        <v>35</v>
      </c>
      <c r="B14" t="s">
        <v>37</v>
      </c>
      <c r="D14" t="s">
        <v>36</v>
      </c>
      <c r="G14">
        <f>BoardQty*3</f>
        <v>0</v>
      </c>
      <c r="H14" s="15">
        <f>MINA(INDIRECT(ADDRESS(ROW(),COLUMN(rs_part_data)+2)),INDIRECT(ADDRESS(ROW(),COLUMN(mine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14" s="15">
        <f>iferror(G14*H14,"")</f>
        <v>0</v>
      </c>
    </row>
    <row r="15" spans="1:51">
      <c r="A15" t="s">
        <v>38</v>
      </c>
      <c r="B15" t="s">
        <v>40</v>
      </c>
      <c r="D15" t="s">
        <v>15</v>
      </c>
      <c r="F15" t="s">
        <v>39</v>
      </c>
      <c r="G15">
        <f>BoardQty*1</f>
        <v>0</v>
      </c>
      <c r="H15" s="15">
        <f>MINA(INDIRECT(ADDRESS(ROW(),COLUMN(rs_part_data)+2)),INDIRECT(ADDRESS(ROW(),COLUMN(mine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15" s="15">
        <f>iferror(G15*H15,"")</f>
        <v>0</v>
      </c>
      <c r="J15">
        <v>3766499</v>
      </c>
      <c r="L15" s="15">
        <f>iferror(lookup(if(K15="",G15,K15),{0,1,10,25,50,100,250,500,1000,4000,8000,12000,28000,100000},{0.0,0.1,0.032,0.0228,0.0172,0.0141,0.01176,0.01004,0.00789,0.00575,0.00525,0.005,0.00475,0.00344}),"")</f>
        <v>0</v>
      </c>
      <c r="M15" s="15">
        <f>iferror(if(K15="",G15,K15)*L15,"")</f>
        <v>0</v>
      </c>
      <c r="N15" t="s">
        <v>82</v>
      </c>
      <c r="O15" s="16" t="s">
        <v>77</v>
      </c>
      <c r="P15">
        <v>170010</v>
      </c>
      <c r="R15" s="15">
        <f>iferror(lookup(if(Q15="",G15,Q15),{0,1,10,200,400,1000,2000},{0.0,0.02303725,0.02303725,0.01896555,0.0156439,0.0111436,0.0096435}),"")</f>
        <v>0</v>
      </c>
      <c r="S15" s="15">
        <f>iferror(if(Q15="",G15,Q15)*R15,"")</f>
        <v>0</v>
      </c>
      <c r="T15" t="s">
        <v>90</v>
      </c>
      <c r="U15" s="16" t="s">
        <v>77</v>
      </c>
      <c r="V15">
        <v>531395</v>
      </c>
      <c r="X15" s="15">
        <f>iferror(lookup(if(W15="",G15,W15),{0,1,50,100,500,1000,4000},{0.0,0.1,0.019,0.013,0.011,0.008,0.006}),"")</f>
        <v>0</v>
      </c>
      <c r="Y15" s="15">
        <f>iferror(if(W15="",G15,W15)*X15,"")</f>
        <v>0</v>
      </c>
      <c r="Z15" t="s">
        <v>98</v>
      </c>
      <c r="AA15" s="16" t="s">
        <v>77</v>
      </c>
      <c r="AB15">
        <v>11766</v>
      </c>
      <c r="AD15" s="15">
        <f>iferror(lookup(if(AC15="",G15,AC15),{0,1,10,25,50,100,500,1000},{0.0,0.1,0.073,0.046,0.019,0.013,0.011,0.009}),"")</f>
        <v>0</v>
      </c>
      <c r="AE15" s="15">
        <f>iferror(if(AC15="",G15,AC15)*AD15,"")</f>
        <v>0</v>
      </c>
      <c r="AF15" t="s">
        <v>106</v>
      </c>
      <c r="AG15" s="16" t="s">
        <v>77</v>
      </c>
      <c r="AH15">
        <v>350</v>
      </c>
      <c r="AJ15" s="15">
        <f>iferror(lookup(if(AI15="",G15,AI15),{0,1,50,500},{0.0,0.0160725,0.0160725,0.015001}),"")</f>
        <v>0</v>
      </c>
      <c r="AK15" s="15">
        <f>iferror(if(AI15="",G15,AI15)*AJ15,"")</f>
        <v>0</v>
      </c>
      <c r="AL15" t="s">
        <v>113</v>
      </c>
      <c r="AM15" s="16" t="s">
        <v>77</v>
      </c>
    </row>
    <row r="16" spans="1:51">
      <c r="A16" t="s">
        <v>41</v>
      </c>
      <c r="B16" t="s">
        <v>44</v>
      </c>
      <c r="D16" t="s">
        <v>43</v>
      </c>
      <c r="F16" t="s">
        <v>42</v>
      </c>
      <c r="G16">
        <f>BoardQty*1</f>
        <v>0</v>
      </c>
      <c r="H16" s="15">
        <f>MINA(INDIRECT(ADDRESS(ROW(),COLUMN(rs_part_data)+2)),INDIRECT(ADDRESS(ROW(),COLUMN(mine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16" s="15">
        <f>iferror(G16*H16,"")</f>
        <v>0</v>
      </c>
      <c r="J16">
        <v>26436</v>
      </c>
      <c r="L16" s="15">
        <f>iferror(lookup(if(K16="",G16,K16),{0,1,10,25,50,100,250,500,1000,2500},{0.0,0.6,0.558,0.5024,0.4464,0.4278,0.3906,0.372,0.3069,0.279}),"")</f>
        <v>0</v>
      </c>
      <c r="M16" s="15">
        <f>iferror(if(K16="",G16,K16)*L16,"")</f>
        <v>0</v>
      </c>
      <c r="N16" t="s">
        <v>83</v>
      </c>
      <c r="O16" s="16" t="s">
        <v>77</v>
      </c>
      <c r="V16">
        <v>19736</v>
      </c>
      <c r="X16" s="15">
        <f>iferror(lookup(if(W16="",G16,W16),{0,1,10,100,500,1000,2500,5000,10000},{0.0,0.6,0.446,0.39,0.353,0.306,0.251,0.247,0.242}),"")</f>
        <v>0</v>
      </c>
      <c r="Y16" s="15">
        <f>iferror(if(W16="",G16,W16)*X16,"")</f>
        <v>0</v>
      </c>
      <c r="Z16" t="s">
        <v>99</v>
      </c>
      <c r="AA16" s="16" t="s">
        <v>77</v>
      </c>
      <c r="AG16" s="16" t="s">
        <v>77</v>
      </c>
    </row>
    <row r="17" spans="1:50">
      <c r="A17" t="s">
        <v>45</v>
      </c>
      <c r="B17" t="s">
        <v>48</v>
      </c>
      <c r="D17" t="s">
        <v>47</v>
      </c>
      <c r="F17" t="s">
        <v>46</v>
      </c>
      <c r="G17">
        <f>BoardQty*1</f>
        <v>0</v>
      </c>
      <c r="H17" s="15">
        <f>MINA(INDIRECT(ADDRESS(ROW(),COLUMN(rs_part_data)+2)),INDIRECT(ADDRESS(ROW(),COLUMN(mine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17" s="15">
        <f>iferror(G17*H17,"")</f>
        <v>0</v>
      </c>
      <c r="J17">
        <v>32340</v>
      </c>
      <c r="L17" s="15">
        <f>iferror(lookup(if(K17="",G17,K17),{0,1,10,100,500,1000,3000,6000,15000,30000},{0.0,0.21,0.201,0.1652,0.16064,0.15633,0.1348,0.12774,0.12552,0.12254}),"")</f>
        <v>0</v>
      </c>
      <c r="M17" s="15">
        <f>iferror(if(K17="",G17,K17)*L17,"")</f>
        <v>0</v>
      </c>
      <c r="N17" t="s">
        <v>84</v>
      </c>
      <c r="O17" s="16" t="s">
        <v>77</v>
      </c>
      <c r="U17" s="16" t="s">
        <v>77</v>
      </c>
      <c r="V17">
        <v>7859</v>
      </c>
      <c r="X17" s="15">
        <f>iferror(lookup(if(W17="",G17,W17),{0,1,10,100,1000,3000,9000,24000,45000},{0.0,0.49,0.377,0.204,0.153,0.131,0.123,0.113,0.11}),"")</f>
        <v>0</v>
      </c>
      <c r="Y17" s="15">
        <f>iferror(if(W17="",G17,W17)*X17,"")</f>
        <v>0</v>
      </c>
      <c r="Z17" t="s">
        <v>100</v>
      </c>
      <c r="AA17" s="16" t="s">
        <v>77</v>
      </c>
      <c r="AB17">
        <v>3867</v>
      </c>
      <c r="AD17" s="15">
        <f>iferror(lookup(if(AC17="",G17,AC17),{0,1,10,100,1000},{0.0,0.494,0.377,0.205,0.154}),"")</f>
        <v>0</v>
      </c>
      <c r="AE17" s="15">
        <f>iferror(if(AC17="",G17,AC17)*AD17,"")</f>
        <v>0</v>
      </c>
      <c r="AF17" t="s">
        <v>107</v>
      </c>
      <c r="AG17" s="16" t="s">
        <v>77</v>
      </c>
      <c r="AM17" s="16" t="s">
        <v>77</v>
      </c>
    </row>
    <row r="18" spans="1:50">
      <c r="A18" t="s">
        <v>49</v>
      </c>
      <c r="B18" t="s">
        <v>52</v>
      </c>
      <c r="D18" t="s">
        <v>51</v>
      </c>
      <c r="F18" t="s">
        <v>50</v>
      </c>
      <c r="G18">
        <f>BoardQty*2</f>
        <v>0</v>
      </c>
      <c r="H18" s="15">
        <f>MINA(INDIRECT(ADDRESS(ROW(),COLUMN(rs_part_data)+2)),INDIRECT(ADDRESS(ROW(),COLUMN(mine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18" s="15">
        <f>iferror(G18*H18,"")</f>
        <v>0</v>
      </c>
      <c r="J18">
        <v>2223</v>
      </c>
      <c r="L18" s="15">
        <f>iferror(lookup(if(K18="",G18,K18),{0,1,10,25,50,100,250,500,1000,2000,5000,10000,25000,50000,100000},{0.0,0.29,0.196,0.1564,0.1304,0.1108,0.088,0.07822,0.06111,0.0582,0.05384,0.05093,0.04656,0.04365,0.03856}),"")</f>
        <v>0</v>
      </c>
      <c r="M18" s="15">
        <f>iferror(if(K18="",G18,K18)*L18,"")</f>
        <v>0</v>
      </c>
      <c r="N18" t="s">
        <v>85</v>
      </c>
      <c r="O18" s="16" t="s">
        <v>77</v>
      </c>
      <c r="P18">
        <v>894</v>
      </c>
      <c r="R18" s="15">
        <f>iferror(lookup(if(Q18="",G18,Q18),{0,1,100,250,500,1000,5000,10000},{0.0,0.10318545,0.10318545,0.0955778,0.0765051,0.0653615,0.05261065,0.05068195}),"")</f>
        <v>0</v>
      </c>
      <c r="S18" s="15">
        <f>iferror(if(Q18="",G18,Q18)*R18,"")</f>
        <v>0</v>
      </c>
      <c r="T18" t="s">
        <v>91</v>
      </c>
      <c r="U18" s="16" t="s">
        <v>77</v>
      </c>
      <c r="V18">
        <v>0</v>
      </c>
      <c r="X18" s="15">
        <f>iferror(lookup(if(W18="",G18,W18),{0,1,10,100,500,1000,2000,10000,25000,50000},{0.0,0.289,0.13,0.088,0.078,0.061,0.053,0.05,0.046,0.038}),"")</f>
        <v>0</v>
      </c>
      <c r="Y18" s="15">
        <f>iferror(if(W18="",G18,W18)*X18,"")</f>
        <v>0</v>
      </c>
      <c r="Z18" t="s">
        <v>101</v>
      </c>
      <c r="AA18" s="16" t="s">
        <v>77</v>
      </c>
      <c r="AB18">
        <v>832</v>
      </c>
      <c r="AD18" s="15">
        <f>iferror(lookup(if(AC18="",G18,AC18),{0,1,10,25,50,100,250,500},{0.0,0.308,0.287,0.189,0.158,0.134,0.108,0.096}),"")</f>
        <v>0</v>
      </c>
      <c r="AE18" s="15">
        <f>iferror(if(AC18="",G18,AC18)*AD18,"")</f>
        <v>0</v>
      </c>
      <c r="AF18" t="s">
        <v>108</v>
      </c>
      <c r="AG18" s="16" t="s">
        <v>77</v>
      </c>
      <c r="AH18">
        <v>590</v>
      </c>
      <c r="AJ18" s="15">
        <f>iferror(lookup(if(AI18="",G18,AI18),{0,1,10,500},{0.0,0.1746545,0.1746545,0.094292}),"")</f>
        <v>0</v>
      </c>
      <c r="AK18" s="15">
        <f>iferror(if(AI18="",G18,AI18)*AJ18,"")</f>
        <v>0</v>
      </c>
      <c r="AL18" t="s">
        <v>114</v>
      </c>
      <c r="AM18" s="16" t="s">
        <v>77</v>
      </c>
    </row>
    <row r="19" spans="1:50">
      <c r="A19" t="s">
        <v>53</v>
      </c>
      <c r="B19" t="s">
        <v>55</v>
      </c>
      <c r="D19" t="s">
        <v>54</v>
      </c>
      <c r="G19">
        <f>BoardQty*8</f>
        <v>0</v>
      </c>
      <c r="H19" s="15">
        <f>MINA(INDIRECT(ADDRESS(ROW(),COLUMN(rs_part_data)+2)),INDIRECT(ADDRESS(ROW(),COLUMN(mine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19" s="15">
        <f>iferror(G19*H19,"")</f>
        <v>0</v>
      </c>
    </row>
    <row r="20" spans="1:50">
      <c r="A20" t="s">
        <v>56</v>
      </c>
      <c r="B20" t="s">
        <v>59</v>
      </c>
      <c r="D20" t="s">
        <v>58</v>
      </c>
      <c r="F20" t="s">
        <v>57</v>
      </c>
      <c r="G20">
        <f>BoardQty*1</f>
        <v>0</v>
      </c>
      <c r="H20" s="15">
        <f>MINA(INDIRECT(ADDRESS(ROW(),COLUMN(rs_part_data)+2)),INDIRECT(ADDRESS(ROW(),COLUMN(mine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20" s="15">
        <f>iferror(G20*H20,"")</f>
        <v>0</v>
      </c>
      <c r="J20">
        <v>50486</v>
      </c>
      <c r="L20" s="15">
        <f>iferror(lookup(if(K20="",G20,K20),{0,1,10,25,50,100,250,500,1000,3000,6000},{0.0,0.76,0.729,0.6876,0.605,0.55,0.52252,0.50876,0.39875,0.41325,0.38475}),"")</f>
        <v>0</v>
      </c>
      <c r="M20" s="15">
        <f>iferror(if(K20="",G20,K20)*L20,"")</f>
        <v>0</v>
      </c>
      <c r="N20" t="s">
        <v>86</v>
      </c>
      <c r="O20" s="16" t="s">
        <v>77</v>
      </c>
      <c r="V20">
        <v>5969</v>
      </c>
      <c r="X20" s="15">
        <f>iferror(lookup(if(W20="",G20,W20),{0,1,25,100,250,500,1000,3000,6000,12000},{0.0,0.729,0.605,0.55,0.522,0.508,0.476,0.455,0.428,0.426}),"")</f>
        <v>0</v>
      </c>
      <c r="Y20" s="15">
        <f>iferror(if(W20="",G20,W20)*X20,"")</f>
        <v>0</v>
      </c>
      <c r="Z20" t="s">
        <v>102</v>
      </c>
      <c r="AA20" s="16" t="s">
        <v>77</v>
      </c>
      <c r="AN20">
        <v>0</v>
      </c>
      <c r="AP20" s="15">
        <f>iferror(lookup(if(AO20="",G20,AO20),{0,1,10},{0.0,0.1,0.03}),"")</f>
        <v>0</v>
      </c>
      <c r="AQ20" s="15">
        <f>iferror(if(AO20="",G20,AO20)*AP20,"")</f>
        <v>0</v>
      </c>
      <c r="AR20" t="s">
        <v>57</v>
      </c>
      <c r="AS20" s="16" t="s">
        <v>77</v>
      </c>
    </row>
    <row r="21" spans="1:50">
      <c r="A21" t="s">
        <v>60</v>
      </c>
      <c r="B21" t="s">
        <v>62</v>
      </c>
      <c r="D21" t="s">
        <v>15</v>
      </c>
      <c r="F21" t="s">
        <v>61</v>
      </c>
      <c r="G21">
        <f>BoardQty*2</f>
        <v>0</v>
      </c>
      <c r="H21" s="15">
        <f>MINA(INDIRECT(ADDRESS(ROW(),COLUMN(rs_part_data)+2)),INDIRECT(ADDRESS(ROW(),COLUMN(mine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21" s="15">
        <f>iferror(G21*H21,"")</f>
        <v>0</v>
      </c>
      <c r="J21">
        <v>212439</v>
      </c>
      <c r="L21" s="15">
        <f>iferror(lookup(if(K21="",G21,K21),{0,1,10,25,50,100,250,500,1000,4000,8000,12000,28000,100000},{0.0,0.18,0.128,0.0936,0.0728,0.0602,0.04988,0.04224,0.03497,0.02638,0.02454,0.02331,0.02209,0.01672}),"")</f>
        <v>0</v>
      </c>
      <c r="M21" s="15">
        <f>iferror(if(K21="",G21,K21)*L21,"")</f>
        <v>0</v>
      </c>
      <c r="N21" t="s">
        <v>87</v>
      </c>
      <c r="O21" s="16" t="s">
        <v>77</v>
      </c>
      <c r="P21">
        <v>12000</v>
      </c>
      <c r="R21" s="15">
        <f>iferror(lookup(if(Q21="",G21,Q21),{0,1,4000,8000,12000,20000},{0.0,0.04318145,0.04318145,0.04103845,0.03910975,0.03696675}),"")</f>
        <v>0</v>
      </c>
      <c r="S21" s="15">
        <f>iferror(if(Q21="",G21,Q21)*R21,"")</f>
        <v>0</v>
      </c>
      <c r="T21" t="s">
        <v>92</v>
      </c>
      <c r="U21" s="16" t="s">
        <v>77</v>
      </c>
      <c r="V21">
        <v>10233</v>
      </c>
      <c r="X21" s="15">
        <f>iferror(lookup(if(W21="",G21,W21),{0,1,10,100,500,1000,4000},{0.0,0.46,0.201,0.114,0.078,0.063,0.063}),"")</f>
        <v>0</v>
      </c>
      <c r="Y21" s="15">
        <f>iferror(if(W21="",G21,W21)*X21,"")</f>
        <v>0</v>
      </c>
      <c r="Z21" t="s">
        <v>103</v>
      </c>
      <c r="AA21" s="16" t="s">
        <v>77</v>
      </c>
      <c r="AB21">
        <v>3663</v>
      </c>
      <c r="AD21" s="15">
        <f>iferror(lookup(if(AC21="",G21,AC21),{0,1,10,50,100,500,1000},{0.0,0.1,0.092,0.086,0.081,0.063,0.052}),"")</f>
        <v>0</v>
      </c>
      <c r="AE21" s="15">
        <f>iferror(if(AC21="",G21,AC21)*AD21,"")</f>
        <v>0</v>
      </c>
      <c r="AF21" t="s">
        <v>109</v>
      </c>
      <c r="AG21" s="16" t="s">
        <v>77</v>
      </c>
    </row>
    <row r="22" spans="1:50">
      <c r="A22" t="s">
        <v>63</v>
      </c>
      <c r="B22" t="s">
        <v>65</v>
      </c>
      <c r="D22" t="s">
        <v>64</v>
      </c>
      <c r="G22">
        <f>BoardQty*1</f>
        <v>0</v>
      </c>
      <c r="H22" s="15">
        <f>MINA(INDIRECT(ADDRESS(ROW(),COLUMN(rs_part_data)+2)),INDIRECT(ADDRESS(ROW(),COLUMN(mine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22" s="15">
        <f>iferror(G22*H22,"")</f>
        <v>0</v>
      </c>
      <c r="AT22">
        <v>0</v>
      </c>
      <c r="AV22" s="15">
        <f>iferror(lookup(if(AU22="",G22,AU22),{0,1,10,100,1000,10000},{0.0,0.1,0.08,0.05,0.03,0.01}),"")</f>
        <v>0</v>
      </c>
      <c r="AW22" s="15">
        <f>iferror(if(AU22="",G22,AU22)*AV22,"")</f>
        <v>0</v>
      </c>
      <c r="AX22" t="s">
        <v>118</v>
      </c>
    </row>
    <row r="23" spans="1:50">
      <c r="A23" t="s">
        <v>66</v>
      </c>
      <c r="B23" t="s">
        <v>68</v>
      </c>
      <c r="D23" t="s">
        <v>67</v>
      </c>
      <c r="G23">
        <f>BoardQty*3</f>
        <v>0</v>
      </c>
      <c r="H23" s="15">
        <f>MINA(INDIRECT(ADDRESS(ROW(),COLUMN(rs_part_data)+2)),INDIRECT(ADDRESS(ROW(),COLUMN(mine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23" s="15">
        <f>iferror(G23*H23,"")</f>
        <v>0</v>
      </c>
      <c r="AN23">
        <v>0</v>
      </c>
      <c r="AP23" s="15">
        <f>iferror(lookup(if(AO23="",G23,AO23),{0,1,10,100,1000},{0.0,1.0,0.5,0.25,0.12}),"")</f>
        <v>0</v>
      </c>
      <c r="AQ23" s="15">
        <f>iferror(if(AO23="",G23,AO23)*AP23,"")</f>
        <v>0</v>
      </c>
      <c r="AR23" t="s">
        <v>116</v>
      </c>
      <c r="AS23" s="16" t="s">
        <v>77</v>
      </c>
    </row>
    <row r="25" spans="1:50">
      <c r="K25">
        <f t="array" ref="K25">IFERROR(CONCATENATE(TEXT(INDEX($K$7:$K$23,SMALL(IF($N$7:$N$23&lt;&gt;"",IF($K$7:$K$23&lt;&gt;"",ROW($K$7:$K$23)-MIN(ROW($K$7:$K$23))+1,""),""),ROW()-ROW(A$25)+1)),"##0"),","),"")</f>
        <v>0</v>
      </c>
      <c r="L25">
        <f t="array" ref="L25">IFERROR(CONCATENATE((INDEX($N$7:$N$23,SMALL(IF($N$7:$N$23&lt;&gt;"",IF($K$7:$K$23&lt;&gt;"",ROW($K$7:$K$23)-MIN(ROW($K$7:$K$23))+1,""),""),ROW()-ROW(A$25)+1))),","),"")</f>
        <v>0</v>
      </c>
      <c r="M25">
        <f t="array" ref="M25">IFERROR(CONCATENATE((INDEX($A$7:$A$23,SMALL(IF($N$7:$N$23&lt;&gt;"",IF($K$7:$K$23&lt;&gt;"",ROW($K$7:$K$23)-MIN(ROW($K$7:$K$23))+1,""),""),ROW()-ROW(A$25)+1))),),"")</f>
        <v>0</v>
      </c>
      <c r="Q25">
        <f t="array" ref="Q25">IFERROR(CONCATENATE((INDEX($T$7:$T$23,SMALL(IF($T$7:$T$23&lt;&gt;"",IF($Q$7:$Q$23&lt;&gt;"",ROW($Q$7:$Q$23)-MIN(ROW($Q$7:$Q$23))+1,""),""),ROW()-ROW(A$25)+1)))," "),"")</f>
        <v>0</v>
      </c>
      <c r="R25">
        <f t="array" ref="R25">IFERROR(CONCATENATE(TEXT(INDEX($Q$7:$Q$23,SMALL(IF($T$7:$T$23&lt;&gt;"",IF($Q$7:$Q$23&lt;&gt;"",ROW($Q$7:$Q$23)-MIN(ROW($Q$7:$Q$23))+1,""),""),ROW()-ROW(A$25)+1)),"##0")," "),"")</f>
        <v>0</v>
      </c>
      <c r="S25">
        <f t="array" ref="S25">IFERROR(CONCATENATE((INDEX($A$7:$A$23,SMALL(IF($T$7:$T$23&lt;&gt;"",IF($Q$7:$Q$23&lt;&gt;"",ROW($Q$7:$Q$23)-MIN(ROW($Q$7:$Q$23))+1,""),""),ROW()-ROW(A$25)+1))),),"")</f>
        <v>0</v>
      </c>
      <c r="W25">
        <f t="array" ref="W25">IFERROR(CONCATENATE((INDEX($Z$7:$Z$23,SMALL(IF($Z$7:$Z$23&lt;&gt;"",IF($W$7:$W$23&lt;&gt;"",ROW($W$7:$W$23)-MIN(ROW($W$7:$W$23))+1,""),""),ROW()-ROW(A$25)+1)))," "),"")</f>
        <v>0</v>
      </c>
      <c r="X25">
        <f t="array" ref="X25">IFERROR(CONCATENATE(TEXT(INDEX($W$7:$W$23,SMALL(IF($Z$7:$Z$23&lt;&gt;"",IF($W$7:$W$23&lt;&gt;"",ROW($W$7:$W$23)-MIN(ROW($W$7:$W$23))+1,""),""),ROW()-ROW(A$25)+1)),"##0")," "),"")</f>
        <v>0</v>
      </c>
      <c r="Y25">
        <f t="array" ref="Y25">IFERROR(CONCATENATE((INDEX($A$7:$A$23,SMALL(IF($Z$7:$Z$23&lt;&gt;"",IF($W$7:$W$23&lt;&gt;"",ROW($W$7:$W$23)-MIN(ROW($W$7:$W$23))+1,""),""),ROW()-ROW(A$25)+1))),),"")</f>
        <v>0</v>
      </c>
      <c r="AC25">
        <f t="array" ref="AC25">IFERROR(CONCATENATE((INDEX($AF$7:$AF$23,SMALL(IF($AF$7:$AF$23&lt;&gt;"",IF($AC$7:$AC$23&lt;&gt;"",ROW($AC$7:$AC$23)-MIN(ROW($AC$7:$AC$23))+1,""),""),ROW()-ROW(A$25)+1))),","),"")</f>
        <v>0</v>
      </c>
      <c r="AD25">
        <f t="array" ref="AD25">IFERROR(CONCATENATE(TEXT(INDEX($AC$7:$AC$23,SMALL(IF($AF$7:$AF$23&lt;&gt;"",IF($AC$7:$AC$23&lt;&gt;"",ROW($AC$7:$AC$23)-MIN(ROW($AC$7:$AC$23))+1,""),""),ROW()-ROW(A$25)+1)),"##0"),","),"")</f>
        <v>0</v>
      </c>
      <c r="AE25">
        <f t="array" ref="AE25">IFERROR(CONCATENATE((INDEX($A$7:$A$23,SMALL(IF($AF$7:$AF$23&lt;&gt;"",IF($AC$7:$AC$23&lt;&gt;"",ROW($AC$7:$AC$23)-MIN(ROW($AC$7:$AC$23))+1,""),""),ROW()-ROW(A$25)+1))),),"")</f>
        <v>0</v>
      </c>
      <c r="AI25">
        <f t="array" ref="AI25">IFERROR(CONCATENATE((INDEX($AL$7:$AL$23,SMALL(IF($AL$7:$AL$23&lt;&gt;"",IF($AI$7:$AI$23&lt;&gt;"",ROW($AI$7:$AI$23)-MIN(ROW($AI$7:$AI$23))+1,""),""),ROW()-ROW(A$25)+1)))," "),"")</f>
        <v>0</v>
      </c>
      <c r="AJ25">
        <f t="array" ref="AJ25">IFERROR(CONCATENATE(TEXT(INDEX($AI$7:$AI$23,SMALL(IF($AL$7:$AL$23&lt;&gt;"",IF($AI$7:$AI$23&lt;&gt;"",ROW($AI$7:$AI$23)-MIN(ROW($AI$7:$AI$23))+1,""),""),ROW()-ROW(A$25)+1)),"##0")," "),"")</f>
        <v>0</v>
      </c>
      <c r="AK25">
        <f t="array" ref="AK25">IFERROR(CONCATENATE((INDEX($A$7:$A$23,SMALL(IF($AL$7:$AL$23&lt;&gt;"",IF($AI$7:$AI$23&lt;&gt;"",ROW($AI$7:$AI$23)-MIN(ROW($AI$7:$AI$23))+1,""),""),ROW()-ROW(A$25)+1))),),"")</f>
        <v>0</v>
      </c>
      <c r="AO25">
        <f t="array" ref="AO25">IFERROR(CONCATENATE(TEXT(INDEX($AO$7:$AO$23,SMALL(IF($AR$7:$AR$23&lt;&gt;"",IF($AO$7:$AO$23&lt;&gt;"",ROW($AO$7:$AO$23)-MIN(ROW($AO$7:$AO$23))+1,""),""),ROW()-ROW(A$25)+1)),"##0"),),"")</f>
        <v>0</v>
      </c>
      <c r="AP25">
        <f t="array" ref="AP25">IFERROR(CONCATENATE((INDEX($AR$7:$AR$23,SMALL(IF($AR$7:$AR$23&lt;&gt;"",IF($AO$7:$AO$23&lt;&gt;"",ROW($AO$7:$AO$23)-MIN(ROW($AO$7:$AO$23))+1,""),""),ROW()-ROW(A$25)+1))),),"")</f>
        <v>0</v>
      </c>
      <c r="AQ25">
        <f t="array" ref="AQ25">IFERROR(CONCATENATE((INDEX($A$7:$A$23,SMALL(IF($AR$7:$AR$23&lt;&gt;"",IF($AO$7:$AO$23&lt;&gt;"",ROW($AO$7:$AO$23)-MIN(ROW($AO$7:$AO$23))+1,""),""),ROW()-ROW(A$25)+1))),),"")</f>
        <v>0</v>
      </c>
      <c r="AU25">
        <f t="array" ref="AU25">IFERROR(CONCATENATE(TEXT(INDEX($AU$7:$AU$23,SMALL(IF($AX$7:$AX$23&lt;&gt;"",IF($AU$7:$AU$23&lt;&gt;"",ROW($AU$7:$AU$23)-MIN(ROW($AU$7:$AU$23))+1,""),""),ROW()-ROW(A$25)+1)),"##0"),),"")</f>
        <v>0</v>
      </c>
      <c r="AV25">
        <f t="array" ref="AV25">IFERROR(CONCATENATE((INDEX($AX$7:$AX$23,SMALL(IF($AX$7:$AX$23&lt;&gt;"",IF($AU$7:$AU$23&lt;&gt;"",ROW($AU$7:$AU$23)-MIN(ROW($AU$7:$AU$23))+1,""),""),ROW()-ROW(A$25)+1))),),"")</f>
        <v>0</v>
      </c>
      <c r="AW25">
        <f t="array" ref="AW25">IFERROR(CONCATENATE((INDEX($A$7:$A$23,SMALL(IF($AX$7:$AX$23&lt;&gt;"",IF($AU$7:$AU$23&lt;&gt;"",ROW($AU$7:$AU$23)-MIN(ROW($AU$7:$AU$23))+1,""),""),ROW()-ROW(A$25)+1))),),"")</f>
        <v>0</v>
      </c>
    </row>
    <row r="26" spans="1:50">
      <c r="K26">
        <f t="array" ref="K26">IFERROR(CONCATENATE(TEXT(INDEX($K$7:$K$23,SMALL(IF($N$7:$N$23&lt;&gt;"",IF($K$7:$K$23&lt;&gt;"",ROW($K$7:$K$23)-MIN(ROW($K$7:$K$23))+1,""),""),ROW()-ROW(A$25)+1)),"##0"),","),"")</f>
        <v>0</v>
      </c>
      <c r="L26">
        <f t="array" ref="L26">IFERROR(CONCATENATE((INDEX($N$7:$N$23,SMALL(IF($N$7:$N$23&lt;&gt;"",IF($K$7:$K$23&lt;&gt;"",ROW($K$7:$K$23)-MIN(ROW($K$7:$K$23))+1,""),""),ROW()-ROW(A$25)+1))),","),"")</f>
        <v>0</v>
      </c>
      <c r="M26">
        <f t="array" ref="M26">IFERROR(CONCATENATE((INDEX($A$7:$A$23,SMALL(IF($N$7:$N$23&lt;&gt;"",IF($K$7:$K$23&lt;&gt;"",ROW($K$7:$K$23)-MIN(ROW($K$7:$K$23))+1,""),""),ROW()-ROW(A$25)+1))),),"")</f>
        <v>0</v>
      </c>
      <c r="Q26">
        <f t="array" ref="Q26">IFERROR(CONCATENATE((INDEX($T$7:$T$23,SMALL(IF($T$7:$T$23&lt;&gt;"",IF($Q$7:$Q$23&lt;&gt;"",ROW($Q$7:$Q$23)-MIN(ROW($Q$7:$Q$23))+1,""),""),ROW()-ROW(A$25)+1)))," "),"")</f>
        <v>0</v>
      </c>
      <c r="R26">
        <f t="array" ref="R26">IFERROR(CONCATENATE(TEXT(INDEX($Q$7:$Q$23,SMALL(IF($T$7:$T$23&lt;&gt;"",IF($Q$7:$Q$23&lt;&gt;"",ROW($Q$7:$Q$23)-MIN(ROW($Q$7:$Q$23))+1,""),""),ROW()-ROW(A$25)+1)),"##0")," "),"")</f>
        <v>0</v>
      </c>
      <c r="S26">
        <f t="array" ref="S26">IFERROR(CONCATENATE((INDEX($A$7:$A$23,SMALL(IF($T$7:$T$23&lt;&gt;"",IF($Q$7:$Q$23&lt;&gt;"",ROW($Q$7:$Q$23)-MIN(ROW($Q$7:$Q$23))+1,""),""),ROW()-ROW(A$25)+1))),),"")</f>
        <v>0</v>
      </c>
      <c r="W26">
        <f t="array" ref="W26">IFERROR(CONCATENATE((INDEX($Z$7:$Z$23,SMALL(IF($Z$7:$Z$23&lt;&gt;"",IF($W$7:$W$23&lt;&gt;"",ROW($W$7:$W$23)-MIN(ROW($W$7:$W$23))+1,""),""),ROW()-ROW(A$25)+1)))," "),"")</f>
        <v>0</v>
      </c>
      <c r="X26">
        <f t="array" ref="X26">IFERROR(CONCATENATE(TEXT(INDEX($W$7:$W$23,SMALL(IF($Z$7:$Z$23&lt;&gt;"",IF($W$7:$W$23&lt;&gt;"",ROW($W$7:$W$23)-MIN(ROW($W$7:$W$23))+1,""),""),ROW()-ROW(A$25)+1)),"##0")," "),"")</f>
        <v>0</v>
      </c>
      <c r="Y26">
        <f t="array" ref="Y26">IFERROR(CONCATENATE((INDEX($A$7:$A$23,SMALL(IF($Z$7:$Z$23&lt;&gt;"",IF($W$7:$W$23&lt;&gt;"",ROW($W$7:$W$23)-MIN(ROW($W$7:$W$23))+1,""),""),ROW()-ROW(A$25)+1))),),"")</f>
        <v>0</v>
      </c>
      <c r="AC26">
        <f t="array" ref="AC26">IFERROR(CONCATENATE((INDEX($AF$7:$AF$23,SMALL(IF($AF$7:$AF$23&lt;&gt;"",IF($AC$7:$AC$23&lt;&gt;"",ROW($AC$7:$AC$23)-MIN(ROW($AC$7:$AC$23))+1,""),""),ROW()-ROW(A$25)+1))),","),"")</f>
        <v>0</v>
      </c>
      <c r="AD26">
        <f t="array" ref="AD26">IFERROR(CONCATENATE(TEXT(INDEX($AC$7:$AC$23,SMALL(IF($AF$7:$AF$23&lt;&gt;"",IF($AC$7:$AC$23&lt;&gt;"",ROW($AC$7:$AC$23)-MIN(ROW($AC$7:$AC$23))+1,""),""),ROW()-ROW(A$25)+1)),"##0"),","),"")</f>
        <v>0</v>
      </c>
      <c r="AE26">
        <f t="array" ref="AE26">IFERROR(CONCATENATE((INDEX($A$7:$A$23,SMALL(IF($AF$7:$AF$23&lt;&gt;"",IF($AC$7:$AC$23&lt;&gt;"",ROW($AC$7:$AC$23)-MIN(ROW($AC$7:$AC$23))+1,""),""),ROW()-ROW(A$25)+1))),),"")</f>
        <v>0</v>
      </c>
      <c r="AI26">
        <f t="array" ref="AI26">IFERROR(CONCATENATE((INDEX($AL$7:$AL$23,SMALL(IF($AL$7:$AL$23&lt;&gt;"",IF($AI$7:$AI$23&lt;&gt;"",ROW($AI$7:$AI$23)-MIN(ROW($AI$7:$AI$23))+1,""),""),ROW()-ROW(A$25)+1)))," "),"")</f>
        <v>0</v>
      </c>
      <c r="AJ26">
        <f t="array" ref="AJ26">IFERROR(CONCATENATE(TEXT(INDEX($AI$7:$AI$23,SMALL(IF($AL$7:$AL$23&lt;&gt;"",IF($AI$7:$AI$23&lt;&gt;"",ROW($AI$7:$AI$23)-MIN(ROW($AI$7:$AI$23))+1,""),""),ROW()-ROW(A$25)+1)),"##0")," "),"")</f>
        <v>0</v>
      </c>
      <c r="AK26">
        <f t="array" ref="AK26">IFERROR(CONCATENATE((INDEX($A$7:$A$23,SMALL(IF($AL$7:$AL$23&lt;&gt;"",IF($AI$7:$AI$23&lt;&gt;"",ROW($AI$7:$AI$23)-MIN(ROW($AI$7:$AI$23))+1,""),""),ROW()-ROW(A$25)+1))),),"")</f>
        <v>0</v>
      </c>
      <c r="AO26">
        <f t="array" ref="AO26">IFERROR(CONCATENATE(TEXT(INDEX($AO$7:$AO$23,SMALL(IF($AR$7:$AR$23&lt;&gt;"",IF($AO$7:$AO$23&lt;&gt;"",ROW($AO$7:$AO$23)-MIN(ROW($AO$7:$AO$23))+1,""),""),ROW()-ROW(A$25)+1)),"##0"),),"")</f>
        <v>0</v>
      </c>
      <c r="AP26">
        <f t="array" ref="AP26">IFERROR(CONCATENATE((INDEX($AR$7:$AR$23,SMALL(IF($AR$7:$AR$23&lt;&gt;"",IF($AO$7:$AO$23&lt;&gt;"",ROW($AO$7:$AO$23)-MIN(ROW($AO$7:$AO$23))+1,""),""),ROW()-ROW(A$25)+1))),),"")</f>
        <v>0</v>
      </c>
      <c r="AQ26">
        <f t="array" ref="AQ26">IFERROR(CONCATENATE((INDEX($A$7:$A$23,SMALL(IF($AR$7:$AR$23&lt;&gt;"",IF($AO$7:$AO$23&lt;&gt;"",ROW($AO$7:$AO$23)-MIN(ROW($AO$7:$AO$23))+1,""),""),ROW()-ROW(A$25)+1))),),"")</f>
        <v>0</v>
      </c>
      <c r="AU26">
        <f t="array" ref="AU26">IFERROR(CONCATENATE(TEXT(INDEX($AU$7:$AU$23,SMALL(IF($AX$7:$AX$23&lt;&gt;"",IF($AU$7:$AU$23&lt;&gt;"",ROW($AU$7:$AU$23)-MIN(ROW($AU$7:$AU$23))+1,""),""),ROW()-ROW(A$25)+1)),"##0"),),"")</f>
        <v>0</v>
      </c>
      <c r="AV26">
        <f t="array" ref="AV26">IFERROR(CONCATENATE((INDEX($AX$7:$AX$23,SMALL(IF($AX$7:$AX$23&lt;&gt;"",IF($AU$7:$AU$23&lt;&gt;"",ROW($AU$7:$AU$23)-MIN(ROW($AU$7:$AU$23))+1,""),""),ROW()-ROW(A$25)+1))),),"")</f>
        <v>0</v>
      </c>
      <c r="AW26">
        <f t="array" ref="AW26">IFERROR(CONCATENATE((INDEX($A$7:$A$23,SMALL(IF($AX$7:$AX$23&lt;&gt;"",IF($AU$7:$AU$23&lt;&gt;"",ROW($AU$7:$AU$23)-MIN(ROW($AU$7:$AU$23))+1,""),""),ROW()-ROW(A$25)+1))),),"")</f>
        <v>0</v>
      </c>
    </row>
    <row r="27" spans="1:50">
      <c r="K27">
        <f t="array" ref="K27">IFERROR(CONCATENATE(TEXT(INDEX($K$7:$K$23,SMALL(IF($N$7:$N$23&lt;&gt;"",IF($K$7:$K$23&lt;&gt;"",ROW($K$7:$K$23)-MIN(ROW($K$7:$K$23))+1,""),""),ROW()-ROW(A$25)+1)),"##0"),","),"")</f>
        <v>0</v>
      </c>
      <c r="L27">
        <f t="array" ref="L27">IFERROR(CONCATENATE((INDEX($N$7:$N$23,SMALL(IF($N$7:$N$23&lt;&gt;"",IF($K$7:$K$23&lt;&gt;"",ROW($K$7:$K$23)-MIN(ROW($K$7:$K$23))+1,""),""),ROW()-ROW(A$25)+1))),","),"")</f>
        <v>0</v>
      </c>
      <c r="M27">
        <f t="array" ref="M27">IFERROR(CONCATENATE((INDEX($A$7:$A$23,SMALL(IF($N$7:$N$23&lt;&gt;"",IF($K$7:$K$23&lt;&gt;"",ROW($K$7:$K$23)-MIN(ROW($K$7:$K$23))+1,""),""),ROW()-ROW(A$25)+1))),),"")</f>
        <v>0</v>
      </c>
      <c r="Q27">
        <f t="array" ref="Q27">IFERROR(CONCATENATE((INDEX($T$7:$T$23,SMALL(IF($T$7:$T$23&lt;&gt;"",IF($Q$7:$Q$23&lt;&gt;"",ROW($Q$7:$Q$23)-MIN(ROW($Q$7:$Q$23))+1,""),""),ROW()-ROW(A$25)+1)))," "),"")</f>
        <v>0</v>
      </c>
      <c r="R27">
        <f t="array" ref="R27">IFERROR(CONCATENATE(TEXT(INDEX($Q$7:$Q$23,SMALL(IF($T$7:$T$23&lt;&gt;"",IF($Q$7:$Q$23&lt;&gt;"",ROW($Q$7:$Q$23)-MIN(ROW($Q$7:$Q$23))+1,""),""),ROW()-ROW(A$25)+1)),"##0")," "),"")</f>
        <v>0</v>
      </c>
      <c r="S27">
        <f t="array" ref="S27">IFERROR(CONCATENATE((INDEX($A$7:$A$23,SMALL(IF($T$7:$T$23&lt;&gt;"",IF($Q$7:$Q$23&lt;&gt;"",ROW($Q$7:$Q$23)-MIN(ROW($Q$7:$Q$23))+1,""),""),ROW()-ROW(A$25)+1))),),"")</f>
        <v>0</v>
      </c>
      <c r="W27">
        <f t="array" ref="W27">IFERROR(CONCATENATE((INDEX($Z$7:$Z$23,SMALL(IF($Z$7:$Z$23&lt;&gt;"",IF($W$7:$W$23&lt;&gt;"",ROW($W$7:$W$23)-MIN(ROW($W$7:$W$23))+1,""),""),ROW()-ROW(A$25)+1)))," "),"")</f>
        <v>0</v>
      </c>
      <c r="X27">
        <f t="array" ref="X27">IFERROR(CONCATENATE(TEXT(INDEX($W$7:$W$23,SMALL(IF($Z$7:$Z$23&lt;&gt;"",IF($W$7:$W$23&lt;&gt;"",ROW($W$7:$W$23)-MIN(ROW($W$7:$W$23))+1,""),""),ROW()-ROW(A$25)+1)),"##0")," "),"")</f>
        <v>0</v>
      </c>
      <c r="Y27">
        <f t="array" ref="Y27">IFERROR(CONCATENATE((INDEX($A$7:$A$23,SMALL(IF($Z$7:$Z$23&lt;&gt;"",IF($W$7:$W$23&lt;&gt;"",ROW($W$7:$W$23)-MIN(ROW($W$7:$W$23))+1,""),""),ROW()-ROW(A$25)+1))),),"")</f>
        <v>0</v>
      </c>
      <c r="AC27">
        <f t="array" ref="AC27">IFERROR(CONCATENATE((INDEX($AF$7:$AF$23,SMALL(IF($AF$7:$AF$23&lt;&gt;"",IF($AC$7:$AC$23&lt;&gt;"",ROW($AC$7:$AC$23)-MIN(ROW($AC$7:$AC$23))+1,""),""),ROW()-ROW(A$25)+1))),","),"")</f>
        <v>0</v>
      </c>
      <c r="AD27">
        <f t="array" ref="AD27">IFERROR(CONCATENATE(TEXT(INDEX($AC$7:$AC$23,SMALL(IF($AF$7:$AF$23&lt;&gt;"",IF($AC$7:$AC$23&lt;&gt;"",ROW($AC$7:$AC$23)-MIN(ROW($AC$7:$AC$23))+1,""),""),ROW()-ROW(A$25)+1)),"##0"),","),"")</f>
        <v>0</v>
      </c>
      <c r="AE27">
        <f t="array" ref="AE27">IFERROR(CONCATENATE((INDEX($A$7:$A$23,SMALL(IF($AF$7:$AF$23&lt;&gt;"",IF($AC$7:$AC$23&lt;&gt;"",ROW($AC$7:$AC$23)-MIN(ROW($AC$7:$AC$23))+1,""),""),ROW()-ROW(A$25)+1))),),"")</f>
        <v>0</v>
      </c>
      <c r="AI27">
        <f t="array" ref="AI27">IFERROR(CONCATENATE((INDEX($AL$7:$AL$23,SMALL(IF($AL$7:$AL$23&lt;&gt;"",IF($AI$7:$AI$23&lt;&gt;"",ROW($AI$7:$AI$23)-MIN(ROW($AI$7:$AI$23))+1,""),""),ROW()-ROW(A$25)+1)))," "),"")</f>
        <v>0</v>
      </c>
      <c r="AJ27">
        <f t="array" ref="AJ27">IFERROR(CONCATENATE(TEXT(INDEX($AI$7:$AI$23,SMALL(IF($AL$7:$AL$23&lt;&gt;"",IF($AI$7:$AI$23&lt;&gt;"",ROW($AI$7:$AI$23)-MIN(ROW($AI$7:$AI$23))+1,""),""),ROW()-ROW(A$25)+1)),"##0")," "),"")</f>
        <v>0</v>
      </c>
      <c r="AK27">
        <f t="array" ref="AK27">IFERROR(CONCATENATE((INDEX($A$7:$A$23,SMALL(IF($AL$7:$AL$23&lt;&gt;"",IF($AI$7:$AI$23&lt;&gt;"",ROW($AI$7:$AI$23)-MIN(ROW($AI$7:$AI$23))+1,""),""),ROW()-ROW(A$25)+1))),),"")</f>
        <v>0</v>
      </c>
      <c r="AO27">
        <f t="array" ref="AO27">IFERROR(CONCATENATE(TEXT(INDEX($AO$7:$AO$23,SMALL(IF($AR$7:$AR$23&lt;&gt;"",IF($AO$7:$AO$23&lt;&gt;"",ROW($AO$7:$AO$23)-MIN(ROW($AO$7:$AO$23))+1,""),""),ROW()-ROW(A$25)+1)),"##0"),),"")</f>
        <v>0</v>
      </c>
      <c r="AP27">
        <f t="array" ref="AP27">IFERROR(CONCATENATE((INDEX($AR$7:$AR$23,SMALL(IF($AR$7:$AR$23&lt;&gt;"",IF($AO$7:$AO$23&lt;&gt;"",ROW($AO$7:$AO$23)-MIN(ROW($AO$7:$AO$23))+1,""),""),ROW()-ROW(A$25)+1))),),"")</f>
        <v>0</v>
      </c>
      <c r="AQ27">
        <f t="array" ref="AQ27">IFERROR(CONCATENATE((INDEX($A$7:$A$23,SMALL(IF($AR$7:$AR$23&lt;&gt;"",IF($AO$7:$AO$23&lt;&gt;"",ROW($AO$7:$AO$23)-MIN(ROW($AO$7:$AO$23))+1,""),""),ROW()-ROW(A$25)+1))),),"")</f>
        <v>0</v>
      </c>
      <c r="AU27">
        <f t="array" ref="AU27">IFERROR(CONCATENATE(TEXT(INDEX($AU$7:$AU$23,SMALL(IF($AX$7:$AX$23&lt;&gt;"",IF($AU$7:$AU$23&lt;&gt;"",ROW($AU$7:$AU$23)-MIN(ROW($AU$7:$AU$23))+1,""),""),ROW()-ROW(A$25)+1)),"##0"),),"")</f>
        <v>0</v>
      </c>
      <c r="AV27">
        <f t="array" ref="AV27">IFERROR(CONCATENATE((INDEX($AX$7:$AX$23,SMALL(IF($AX$7:$AX$23&lt;&gt;"",IF($AU$7:$AU$23&lt;&gt;"",ROW($AU$7:$AU$23)-MIN(ROW($AU$7:$AU$23))+1,""),""),ROW()-ROW(A$25)+1))),),"")</f>
        <v>0</v>
      </c>
      <c r="AW27">
        <f t="array" ref="AW27">IFERROR(CONCATENATE((INDEX($A$7:$A$23,SMALL(IF($AX$7:$AX$23&lt;&gt;"",IF($AU$7:$AU$23&lt;&gt;"",ROW($AU$7:$AU$23)-MIN(ROW($AU$7:$AU$23))+1,""),""),ROW()-ROW(A$25)+1))),),"")</f>
        <v>0</v>
      </c>
    </row>
    <row r="28" spans="1:50">
      <c r="K28">
        <f t="array" ref="K28">IFERROR(CONCATENATE(TEXT(INDEX($K$7:$K$23,SMALL(IF($N$7:$N$23&lt;&gt;"",IF($K$7:$K$23&lt;&gt;"",ROW($K$7:$K$23)-MIN(ROW($K$7:$K$23))+1,""),""),ROW()-ROW(A$25)+1)),"##0"),","),"")</f>
        <v>0</v>
      </c>
      <c r="L28">
        <f t="array" ref="L28">IFERROR(CONCATENATE((INDEX($N$7:$N$23,SMALL(IF($N$7:$N$23&lt;&gt;"",IF($K$7:$K$23&lt;&gt;"",ROW($K$7:$K$23)-MIN(ROW($K$7:$K$23))+1,""),""),ROW()-ROW(A$25)+1))),","),"")</f>
        <v>0</v>
      </c>
      <c r="M28">
        <f t="array" ref="M28">IFERROR(CONCATENATE((INDEX($A$7:$A$23,SMALL(IF($N$7:$N$23&lt;&gt;"",IF($K$7:$K$23&lt;&gt;"",ROW($K$7:$K$23)-MIN(ROW($K$7:$K$23))+1,""),""),ROW()-ROW(A$25)+1))),),"")</f>
        <v>0</v>
      </c>
      <c r="Q28">
        <f t="array" ref="Q28">IFERROR(CONCATENATE((INDEX($T$7:$T$23,SMALL(IF($T$7:$T$23&lt;&gt;"",IF($Q$7:$Q$23&lt;&gt;"",ROW($Q$7:$Q$23)-MIN(ROW($Q$7:$Q$23))+1,""),""),ROW()-ROW(A$25)+1)))," "),"")</f>
        <v>0</v>
      </c>
      <c r="R28">
        <f t="array" ref="R28">IFERROR(CONCATENATE(TEXT(INDEX($Q$7:$Q$23,SMALL(IF($T$7:$T$23&lt;&gt;"",IF($Q$7:$Q$23&lt;&gt;"",ROW($Q$7:$Q$23)-MIN(ROW($Q$7:$Q$23))+1,""),""),ROW()-ROW(A$25)+1)),"##0")," "),"")</f>
        <v>0</v>
      </c>
      <c r="S28">
        <f t="array" ref="S28">IFERROR(CONCATENATE((INDEX($A$7:$A$23,SMALL(IF($T$7:$T$23&lt;&gt;"",IF($Q$7:$Q$23&lt;&gt;"",ROW($Q$7:$Q$23)-MIN(ROW($Q$7:$Q$23))+1,""),""),ROW()-ROW(A$25)+1))),),"")</f>
        <v>0</v>
      </c>
      <c r="W28">
        <f t="array" ref="W28">IFERROR(CONCATENATE((INDEX($Z$7:$Z$23,SMALL(IF($Z$7:$Z$23&lt;&gt;"",IF($W$7:$W$23&lt;&gt;"",ROW($W$7:$W$23)-MIN(ROW($W$7:$W$23))+1,""),""),ROW()-ROW(A$25)+1)))," "),"")</f>
        <v>0</v>
      </c>
      <c r="X28">
        <f t="array" ref="X28">IFERROR(CONCATENATE(TEXT(INDEX($W$7:$W$23,SMALL(IF($Z$7:$Z$23&lt;&gt;"",IF($W$7:$W$23&lt;&gt;"",ROW($W$7:$W$23)-MIN(ROW($W$7:$W$23))+1,""),""),ROW()-ROW(A$25)+1)),"##0")," "),"")</f>
        <v>0</v>
      </c>
      <c r="Y28">
        <f t="array" ref="Y28">IFERROR(CONCATENATE((INDEX($A$7:$A$23,SMALL(IF($Z$7:$Z$23&lt;&gt;"",IF($W$7:$W$23&lt;&gt;"",ROW($W$7:$W$23)-MIN(ROW($W$7:$W$23))+1,""),""),ROW()-ROW(A$25)+1))),),"")</f>
        <v>0</v>
      </c>
      <c r="AC28">
        <f t="array" ref="AC28">IFERROR(CONCATENATE((INDEX($AF$7:$AF$23,SMALL(IF($AF$7:$AF$23&lt;&gt;"",IF($AC$7:$AC$23&lt;&gt;"",ROW($AC$7:$AC$23)-MIN(ROW($AC$7:$AC$23))+1,""),""),ROW()-ROW(A$25)+1))),","),"")</f>
        <v>0</v>
      </c>
      <c r="AD28">
        <f t="array" ref="AD28">IFERROR(CONCATENATE(TEXT(INDEX($AC$7:$AC$23,SMALL(IF($AF$7:$AF$23&lt;&gt;"",IF($AC$7:$AC$23&lt;&gt;"",ROW($AC$7:$AC$23)-MIN(ROW($AC$7:$AC$23))+1,""),""),ROW()-ROW(A$25)+1)),"##0"),","),"")</f>
        <v>0</v>
      </c>
      <c r="AE28">
        <f t="array" ref="AE28">IFERROR(CONCATENATE((INDEX($A$7:$A$23,SMALL(IF($AF$7:$AF$23&lt;&gt;"",IF($AC$7:$AC$23&lt;&gt;"",ROW($AC$7:$AC$23)-MIN(ROW($AC$7:$AC$23))+1,""),""),ROW()-ROW(A$25)+1))),),"")</f>
        <v>0</v>
      </c>
      <c r="AI28">
        <f t="array" ref="AI28">IFERROR(CONCATENATE((INDEX($AL$7:$AL$23,SMALL(IF($AL$7:$AL$23&lt;&gt;"",IF($AI$7:$AI$23&lt;&gt;"",ROW($AI$7:$AI$23)-MIN(ROW($AI$7:$AI$23))+1,""),""),ROW()-ROW(A$25)+1)))," "),"")</f>
        <v>0</v>
      </c>
      <c r="AJ28">
        <f t="array" ref="AJ28">IFERROR(CONCATENATE(TEXT(INDEX($AI$7:$AI$23,SMALL(IF($AL$7:$AL$23&lt;&gt;"",IF($AI$7:$AI$23&lt;&gt;"",ROW($AI$7:$AI$23)-MIN(ROW($AI$7:$AI$23))+1,""),""),ROW()-ROW(A$25)+1)),"##0")," "),"")</f>
        <v>0</v>
      </c>
      <c r="AK28">
        <f t="array" ref="AK28">IFERROR(CONCATENATE((INDEX($A$7:$A$23,SMALL(IF($AL$7:$AL$23&lt;&gt;"",IF($AI$7:$AI$23&lt;&gt;"",ROW($AI$7:$AI$23)-MIN(ROW($AI$7:$AI$23))+1,""),""),ROW()-ROW(A$25)+1))),),"")</f>
        <v>0</v>
      </c>
      <c r="AO28">
        <f t="array" ref="AO28">IFERROR(CONCATENATE(TEXT(INDEX($AO$7:$AO$23,SMALL(IF($AR$7:$AR$23&lt;&gt;"",IF($AO$7:$AO$23&lt;&gt;"",ROW($AO$7:$AO$23)-MIN(ROW($AO$7:$AO$23))+1,""),""),ROW()-ROW(A$25)+1)),"##0"),),"")</f>
        <v>0</v>
      </c>
      <c r="AP28">
        <f t="array" ref="AP28">IFERROR(CONCATENATE((INDEX($AR$7:$AR$23,SMALL(IF($AR$7:$AR$23&lt;&gt;"",IF($AO$7:$AO$23&lt;&gt;"",ROW($AO$7:$AO$23)-MIN(ROW($AO$7:$AO$23))+1,""),""),ROW()-ROW(A$25)+1))),),"")</f>
        <v>0</v>
      </c>
      <c r="AQ28">
        <f t="array" ref="AQ28">IFERROR(CONCATENATE((INDEX($A$7:$A$23,SMALL(IF($AR$7:$AR$23&lt;&gt;"",IF($AO$7:$AO$23&lt;&gt;"",ROW($AO$7:$AO$23)-MIN(ROW($AO$7:$AO$23))+1,""),""),ROW()-ROW(A$25)+1))),),"")</f>
        <v>0</v>
      </c>
      <c r="AU28">
        <f t="array" ref="AU28">IFERROR(CONCATENATE(TEXT(INDEX($AU$7:$AU$23,SMALL(IF($AX$7:$AX$23&lt;&gt;"",IF($AU$7:$AU$23&lt;&gt;"",ROW($AU$7:$AU$23)-MIN(ROW($AU$7:$AU$23))+1,""),""),ROW()-ROW(A$25)+1)),"##0"),),"")</f>
        <v>0</v>
      </c>
      <c r="AV28">
        <f t="array" ref="AV28">IFERROR(CONCATENATE((INDEX($AX$7:$AX$23,SMALL(IF($AX$7:$AX$23&lt;&gt;"",IF($AU$7:$AU$23&lt;&gt;"",ROW($AU$7:$AU$23)-MIN(ROW($AU$7:$AU$23))+1,""),""),ROW()-ROW(A$25)+1))),),"")</f>
        <v>0</v>
      </c>
      <c r="AW28">
        <f t="array" ref="AW28">IFERROR(CONCATENATE((INDEX($A$7:$A$23,SMALL(IF($AX$7:$AX$23&lt;&gt;"",IF($AU$7:$AU$23&lt;&gt;"",ROW($AU$7:$AU$23)-MIN(ROW($AU$7:$AU$23))+1,""),""),ROW()-ROW(A$25)+1))),),"")</f>
        <v>0</v>
      </c>
    </row>
    <row r="29" spans="1:50">
      <c r="K29">
        <f t="array" ref="K29">IFERROR(CONCATENATE(TEXT(INDEX($K$7:$K$23,SMALL(IF($N$7:$N$23&lt;&gt;"",IF($K$7:$K$23&lt;&gt;"",ROW($K$7:$K$23)-MIN(ROW($K$7:$K$23))+1,""),""),ROW()-ROW(A$25)+1)),"##0"),","),"")</f>
        <v>0</v>
      </c>
      <c r="L29">
        <f t="array" ref="L29">IFERROR(CONCATENATE((INDEX($N$7:$N$23,SMALL(IF($N$7:$N$23&lt;&gt;"",IF($K$7:$K$23&lt;&gt;"",ROW($K$7:$K$23)-MIN(ROW($K$7:$K$23))+1,""),""),ROW()-ROW(A$25)+1))),","),"")</f>
        <v>0</v>
      </c>
      <c r="M29">
        <f t="array" ref="M29">IFERROR(CONCATENATE((INDEX($A$7:$A$23,SMALL(IF($N$7:$N$23&lt;&gt;"",IF($K$7:$K$23&lt;&gt;"",ROW($K$7:$K$23)-MIN(ROW($K$7:$K$23))+1,""),""),ROW()-ROW(A$25)+1))),),"")</f>
        <v>0</v>
      </c>
      <c r="Q29">
        <f t="array" ref="Q29">IFERROR(CONCATENATE((INDEX($T$7:$T$23,SMALL(IF($T$7:$T$23&lt;&gt;"",IF($Q$7:$Q$23&lt;&gt;"",ROW($Q$7:$Q$23)-MIN(ROW($Q$7:$Q$23))+1,""),""),ROW()-ROW(A$25)+1)))," "),"")</f>
        <v>0</v>
      </c>
      <c r="R29">
        <f t="array" ref="R29">IFERROR(CONCATENATE(TEXT(INDEX($Q$7:$Q$23,SMALL(IF($T$7:$T$23&lt;&gt;"",IF($Q$7:$Q$23&lt;&gt;"",ROW($Q$7:$Q$23)-MIN(ROW($Q$7:$Q$23))+1,""),""),ROW()-ROW(A$25)+1)),"##0")," "),"")</f>
        <v>0</v>
      </c>
      <c r="S29">
        <f t="array" ref="S29">IFERROR(CONCATENATE((INDEX($A$7:$A$23,SMALL(IF($T$7:$T$23&lt;&gt;"",IF($Q$7:$Q$23&lt;&gt;"",ROW($Q$7:$Q$23)-MIN(ROW($Q$7:$Q$23))+1,""),""),ROW()-ROW(A$25)+1))),),"")</f>
        <v>0</v>
      </c>
      <c r="W29">
        <f t="array" ref="W29">IFERROR(CONCATENATE((INDEX($Z$7:$Z$23,SMALL(IF($Z$7:$Z$23&lt;&gt;"",IF($W$7:$W$23&lt;&gt;"",ROW($W$7:$W$23)-MIN(ROW($W$7:$W$23))+1,""),""),ROW()-ROW(A$25)+1)))," "),"")</f>
        <v>0</v>
      </c>
      <c r="X29">
        <f t="array" ref="X29">IFERROR(CONCATENATE(TEXT(INDEX($W$7:$W$23,SMALL(IF($Z$7:$Z$23&lt;&gt;"",IF($W$7:$W$23&lt;&gt;"",ROW($W$7:$W$23)-MIN(ROW($W$7:$W$23))+1,""),""),ROW()-ROW(A$25)+1)),"##0")," "),"")</f>
        <v>0</v>
      </c>
      <c r="Y29">
        <f t="array" ref="Y29">IFERROR(CONCATENATE((INDEX($A$7:$A$23,SMALL(IF($Z$7:$Z$23&lt;&gt;"",IF($W$7:$W$23&lt;&gt;"",ROW($W$7:$W$23)-MIN(ROW($W$7:$W$23))+1,""),""),ROW()-ROW(A$25)+1))),),"")</f>
        <v>0</v>
      </c>
      <c r="AC29">
        <f t="array" ref="AC29">IFERROR(CONCATENATE((INDEX($AF$7:$AF$23,SMALL(IF($AF$7:$AF$23&lt;&gt;"",IF($AC$7:$AC$23&lt;&gt;"",ROW($AC$7:$AC$23)-MIN(ROW($AC$7:$AC$23))+1,""),""),ROW()-ROW(A$25)+1))),","),"")</f>
        <v>0</v>
      </c>
      <c r="AD29">
        <f t="array" ref="AD29">IFERROR(CONCATENATE(TEXT(INDEX($AC$7:$AC$23,SMALL(IF($AF$7:$AF$23&lt;&gt;"",IF($AC$7:$AC$23&lt;&gt;"",ROW($AC$7:$AC$23)-MIN(ROW($AC$7:$AC$23))+1,""),""),ROW()-ROW(A$25)+1)),"##0"),","),"")</f>
        <v>0</v>
      </c>
      <c r="AE29">
        <f t="array" ref="AE29">IFERROR(CONCATENATE((INDEX($A$7:$A$23,SMALL(IF($AF$7:$AF$23&lt;&gt;"",IF($AC$7:$AC$23&lt;&gt;"",ROW($AC$7:$AC$23)-MIN(ROW($AC$7:$AC$23))+1,""),""),ROW()-ROW(A$25)+1))),),"")</f>
        <v>0</v>
      </c>
      <c r="AI29">
        <f t="array" ref="AI29">IFERROR(CONCATENATE((INDEX($AL$7:$AL$23,SMALL(IF($AL$7:$AL$23&lt;&gt;"",IF($AI$7:$AI$23&lt;&gt;"",ROW($AI$7:$AI$23)-MIN(ROW($AI$7:$AI$23))+1,""),""),ROW()-ROW(A$25)+1)))," "),"")</f>
        <v>0</v>
      </c>
      <c r="AJ29">
        <f t="array" ref="AJ29">IFERROR(CONCATENATE(TEXT(INDEX($AI$7:$AI$23,SMALL(IF($AL$7:$AL$23&lt;&gt;"",IF($AI$7:$AI$23&lt;&gt;"",ROW($AI$7:$AI$23)-MIN(ROW($AI$7:$AI$23))+1,""),""),ROW()-ROW(A$25)+1)),"##0")," "),"")</f>
        <v>0</v>
      </c>
      <c r="AK29">
        <f t="array" ref="AK29">IFERROR(CONCATENATE((INDEX($A$7:$A$23,SMALL(IF($AL$7:$AL$23&lt;&gt;"",IF($AI$7:$AI$23&lt;&gt;"",ROW($AI$7:$AI$23)-MIN(ROW($AI$7:$AI$23))+1,""),""),ROW()-ROW(A$25)+1))),),"")</f>
        <v>0</v>
      </c>
      <c r="AO29">
        <f t="array" ref="AO29">IFERROR(CONCATENATE(TEXT(INDEX($AO$7:$AO$23,SMALL(IF($AR$7:$AR$23&lt;&gt;"",IF($AO$7:$AO$23&lt;&gt;"",ROW($AO$7:$AO$23)-MIN(ROW($AO$7:$AO$23))+1,""),""),ROW()-ROW(A$25)+1)),"##0"),),"")</f>
        <v>0</v>
      </c>
      <c r="AP29">
        <f t="array" ref="AP29">IFERROR(CONCATENATE((INDEX($AR$7:$AR$23,SMALL(IF($AR$7:$AR$23&lt;&gt;"",IF($AO$7:$AO$23&lt;&gt;"",ROW($AO$7:$AO$23)-MIN(ROW($AO$7:$AO$23))+1,""),""),ROW()-ROW(A$25)+1))),),"")</f>
        <v>0</v>
      </c>
      <c r="AQ29">
        <f t="array" ref="AQ29">IFERROR(CONCATENATE((INDEX($A$7:$A$23,SMALL(IF($AR$7:$AR$23&lt;&gt;"",IF($AO$7:$AO$23&lt;&gt;"",ROW($AO$7:$AO$23)-MIN(ROW($AO$7:$AO$23))+1,""),""),ROW()-ROW(A$25)+1))),),"")</f>
        <v>0</v>
      </c>
      <c r="AU29">
        <f t="array" ref="AU29">IFERROR(CONCATENATE(TEXT(INDEX($AU$7:$AU$23,SMALL(IF($AX$7:$AX$23&lt;&gt;"",IF($AU$7:$AU$23&lt;&gt;"",ROW($AU$7:$AU$23)-MIN(ROW($AU$7:$AU$23))+1,""),""),ROW()-ROW(A$25)+1)),"##0"),),"")</f>
        <v>0</v>
      </c>
      <c r="AV29">
        <f t="array" ref="AV29">IFERROR(CONCATENATE((INDEX($AX$7:$AX$23,SMALL(IF($AX$7:$AX$23&lt;&gt;"",IF($AU$7:$AU$23&lt;&gt;"",ROW($AU$7:$AU$23)-MIN(ROW($AU$7:$AU$23))+1,""),""),ROW()-ROW(A$25)+1))),),"")</f>
        <v>0</v>
      </c>
      <c r="AW29">
        <f t="array" ref="AW29">IFERROR(CONCATENATE((INDEX($A$7:$A$23,SMALL(IF($AX$7:$AX$23&lt;&gt;"",IF($AU$7:$AU$23&lt;&gt;"",ROW($AU$7:$AU$23)-MIN(ROW($AU$7:$AU$23))+1,""),""),ROW()-ROW(A$25)+1))),),"")</f>
        <v>0</v>
      </c>
    </row>
    <row r="30" spans="1:50">
      <c r="K30">
        <f t="array" ref="K30">IFERROR(CONCATENATE(TEXT(INDEX($K$7:$K$23,SMALL(IF($N$7:$N$23&lt;&gt;"",IF($K$7:$K$23&lt;&gt;"",ROW($K$7:$K$23)-MIN(ROW($K$7:$K$23))+1,""),""),ROW()-ROW(A$25)+1)),"##0"),","),"")</f>
        <v>0</v>
      </c>
      <c r="L30">
        <f t="array" ref="L30">IFERROR(CONCATENATE((INDEX($N$7:$N$23,SMALL(IF($N$7:$N$23&lt;&gt;"",IF($K$7:$K$23&lt;&gt;"",ROW($K$7:$K$23)-MIN(ROW($K$7:$K$23))+1,""),""),ROW()-ROW(A$25)+1))),","),"")</f>
        <v>0</v>
      </c>
      <c r="M30">
        <f t="array" ref="M30">IFERROR(CONCATENATE((INDEX($A$7:$A$23,SMALL(IF($N$7:$N$23&lt;&gt;"",IF($K$7:$K$23&lt;&gt;"",ROW($K$7:$K$23)-MIN(ROW($K$7:$K$23))+1,""),""),ROW()-ROW(A$25)+1))),),"")</f>
        <v>0</v>
      </c>
      <c r="Q30">
        <f t="array" ref="Q30">IFERROR(CONCATENATE((INDEX($T$7:$T$23,SMALL(IF($T$7:$T$23&lt;&gt;"",IF($Q$7:$Q$23&lt;&gt;"",ROW($Q$7:$Q$23)-MIN(ROW($Q$7:$Q$23))+1,""),""),ROW()-ROW(A$25)+1)))," "),"")</f>
        <v>0</v>
      </c>
      <c r="R30">
        <f t="array" ref="R30">IFERROR(CONCATENATE(TEXT(INDEX($Q$7:$Q$23,SMALL(IF($T$7:$T$23&lt;&gt;"",IF($Q$7:$Q$23&lt;&gt;"",ROW($Q$7:$Q$23)-MIN(ROW($Q$7:$Q$23))+1,""),""),ROW()-ROW(A$25)+1)),"##0")," "),"")</f>
        <v>0</v>
      </c>
      <c r="S30">
        <f t="array" ref="S30">IFERROR(CONCATENATE((INDEX($A$7:$A$23,SMALL(IF($T$7:$T$23&lt;&gt;"",IF($Q$7:$Q$23&lt;&gt;"",ROW($Q$7:$Q$23)-MIN(ROW($Q$7:$Q$23))+1,""),""),ROW()-ROW(A$25)+1))),),"")</f>
        <v>0</v>
      </c>
      <c r="W30">
        <f t="array" ref="W30">IFERROR(CONCATENATE((INDEX($Z$7:$Z$23,SMALL(IF($Z$7:$Z$23&lt;&gt;"",IF($W$7:$W$23&lt;&gt;"",ROW($W$7:$W$23)-MIN(ROW($W$7:$W$23))+1,""),""),ROW()-ROW(A$25)+1)))," "),"")</f>
        <v>0</v>
      </c>
      <c r="X30">
        <f t="array" ref="X30">IFERROR(CONCATENATE(TEXT(INDEX($W$7:$W$23,SMALL(IF($Z$7:$Z$23&lt;&gt;"",IF($W$7:$W$23&lt;&gt;"",ROW($W$7:$W$23)-MIN(ROW($W$7:$W$23))+1,""),""),ROW()-ROW(A$25)+1)),"##0")," "),"")</f>
        <v>0</v>
      </c>
      <c r="Y30">
        <f t="array" ref="Y30">IFERROR(CONCATENATE((INDEX($A$7:$A$23,SMALL(IF($Z$7:$Z$23&lt;&gt;"",IF($W$7:$W$23&lt;&gt;"",ROW($W$7:$W$23)-MIN(ROW($W$7:$W$23))+1,""),""),ROW()-ROW(A$25)+1))),),"")</f>
        <v>0</v>
      </c>
      <c r="AC30">
        <f t="array" ref="AC30">IFERROR(CONCATENATE((INDEX($AF$7:$AF$23,SMALL(IF($AF$7:$AF$23&lt;&gt;"",IF($AC$7:$AC$23&lt;&gt;"",ROW($AC$7:$AC$23)-MIN(ROW($AC$7:$AC$23))+1,""),""),ROW()-ROW(A$25)+1))),","),"")</f>
        <v>0</v>
      </c>
      <c r="AD30">
        <f t="array" ref="AD30">IFERROR(CONCATENATE(TEXT(INDEX($AC$7:$AC$23,SMALL(IF($AF$7:$AF$23&lt;&gt;"",IF($AC$7:$AC$23&lt;&gt;"",ROW($AC$7:$AC$23)-MIN(ROW($AC$7:$AC$23))+1,""),""),ROW()-ROW(A$25)+1)),"##0"),","),"")</f>
        <v>0</v>
      </c>
      <c r="AE30">
        <f t="array" ref="AE30">IFERROR(CONCATENATE((INDEX($A$7:$A$23,SMALL(IF($AF$7:$AF$23&lt;&gt;"",IF($AC$7:$AC$23&lt;&gt;"",ROW($AC$7:$AC$23)-MIN(ROW($AC$7:$AC$23))+1,""),""),ROW()-ROW(A$25)+1))),),"")</f>
        <v>0</v>
      </c>
      <c r="AI30">
        <f t="array" ref="AI30">IFERROR(CONCATENATE((INDEX($AL$7:$AL$23,SMALL(IF($AL$7:$AL$23&lt;&gt;"",IF($AI$7:$AI$23&lt;&gt;"",ROW($AI$7:$AI$23)-MIN(ROW($AI$7:$AI$23))+1,""),""),ROW()-ROW(A$25)+1)))," "),"")</f>
        <v>0</v>
      </c>
      <c r="AJ30">
        <f t="array" ref="AJ30">IFERROR(CONCATENATE(TEXT(INDEX($AI$7:$AI$23,SMALL(IF($AL$7:$AL$23&lt;&gt;"",IF($AI$7:$AI$23&lt;&gt;"",ROW($AI$7:$AI$23)-MIN(ROW($AI$7:$AI$23))+1,""),""),ROW()-ROW(A$25)+1)),"##0")," "),"")</f>
        <v>0</v>
      </c>
      <c r="AK30">
        <f t="array" ref="AK30">IFERROR(CONCATENATE((INDEX($A$7:$A$23,SMALL(IF($AL$7:$AL$23&lt;&gt;"",IF($AI$7:$AI$23&lt;&gt;"",ROW($AI$7:$AI$23)-MIN(ROW($AI$7:$AI$23))+1,""),""),ROW()-ROW(A$25)+1))),),"")</f>
        <v>0</v>
      </c>
      <c r="AO30">
        <f t="array" ref="AO30">IFERROR(CONCATENATE(TEXT(INDEX($AO$7:$AO$23,SMALL(IF($AR$7:$AR$23&lt;&gt;"",IF($AO$7:$AO$23&lt;&gt;"",ROW($AO$7:$AO$23)-MIN(ROW($AO$7:$AO$23))+1,""),""),ROW()-ROW(A$25)+1)),"##0"),),"")</f>
        <v>0</v>
      </c>
      <c r="AP30">
        <f t="array" ref="AP30">IFERROR(CONCATENATE((INDEX($AR$7:$AR$23,SMALL(IF($AR$7:$AR$23&lt;&gt;"",IF($AO$7:$AO$23&lt;&gt;"",ROW($AO$7:$AO$23)-MIN(ROW($AO$7:$AO$23))+1,""),""),ROW()-ROW(A$25)+1))),),"")</f>
        <v>0</v>
      </c>
      <c r="AQ30">
        <f t="array" ref="AQ30">IFERROR(CONCATENATE((INDEX($A$7:$A$23,SMALL(IF($AR$7:$AR$23&lt;&gt;"",IF($AO$7:$AO$23&lt;&gt;"",ROW($AO$7:$AO$23)-MIN(ROW($AO$7:$AO$23))+1,""),""),ROW()-ROW(A$25)+1))),),"")</f>
        <v>0</v>
      </c>
      <c r="AU30">
        <f t="array" ref="AU30">IFERROR(CONCATENATE(TEXT(INDEX($AU$7:$AU$23,SMALL(IF($AX$7:$AX$23&lt;&gt;"",IF($AU$7:$AU$23&lt;&gt;"",ROW($AU$7:$AU$23)-MIN(ROW($AU$7:$AU$23))+1,""),""),ROW()-ROW(A$25)+1)),"##0"),),"")</f>
        <v>0</v>
      </c>
      <c r="AV30">
        <f t="array" ref="AV30">IFERROR(CONCATENATE((INDEX($AX$7:$AX$23,SMALL(IF($AX$7:$AX$23&lt;&gt;"",IF($AU$7:$AU$23&lt;&gt;"",ROW($AU$7:$AU$23)-MIN(ROW($AU$7:$AU$23))+1,""),""),ROW()-ROW(A$25)+1))),),"")</f>
        <v>0</v>
      </c>
      <c r="AW30">
        <f t="array" ref="AW30">IFERROR(CONCATENATE((INDEX($A$7:$A$23,SMALL(IF($AX$7:$AX$23&lt;&gt;"",IF($AU$7:$AU$23&lt;&gt;"",ROW($AU$7:$AU$23)-MIN(ROW($AU$7:$AU$23))+1,""),""),ROW()-ROW(A$25)+1))),),"")</f>
        <v>0</v>
      </c>
    </row>
    <row r="31" spans="1:50">
      <c r="K31">
        <f t="array" ref="K31">IFERROR(CONCATENATE(TEXT(INDEX($K$7:$K$23,SMALL(IF($N$7:$N$23&lt;&gt;"",IF($K$7:$K$23&lt;&gt;"",ROW($K$7:$K$23)-MIN(ROW($K$7:$K$23))+1,""),""),ROW()-ROW(A$25)+1)),"##0"),","),"")</f>
        <v>0</v>
      </c>
      <c r="L31">
        <f t="array" ref="L31">IFERROR(CONCATENATE((INDEX($N$7:$N$23,SMALL(IF($N$7:$N$23&lt;&gt;"",IF($K$7:$K$23&lt;&gt;"",ROW($K$7:$K$23)-MIN(ROW($K$7:$K$23))+1,""),""),ROW()-ROW(A$25)+1))),","),"")</f>
        <v>0</v>
      </c>
      <c r="M31">
        <f t="array" ref="M31">IFERROR(CONCATENATE((INDEX($A$7:$A$23,SMALL(IF($N$7:$N$23&lt;&gt;"",IF($K$7:$K$23&lt;&gt;"",ROW($K$7:$K$23)-MIN(ROW($K$7:$K$23))+1,""),""),ROW()-ROW(A$25)+1))),),"")</f>
        <v>0</v>
      </c>
      <c r="Q31">
        <f t="array" ref="Q31">IFERROR(CONCATENATE((INDEX($T$7:$T$23,SMALL(IF($T$7:$T$23&lt;&gt;"",IF($Q$7:$Q$23&lt;&gt;"",ROW($Q$7:$Q$23)-MIN(ROW($Q$7:$Q$23))+1,""),""),ROW()-ROW(A$25)+1)))," "),"")</f>
        <v>0</v>
      </c>
      <c r="R31">
        <f t="array" ref="R31">IFERROR(CONCATENATE(TEXT(INDEX($Q$7:$Q$23,SMALL(IF($T$7:$T$23&lt;&gt;"",IF($Q$7:$Q$23&lt;&gt;"",ROW($Q$7:$Q$23)-MIN(ROW($Q$7:$Q$23))+1,""),""),ROW()-ROW(A$25)+1)),"##0")," "),"")</f>
        <v>0</v>
      </c>
      <c r="S31">
        <f t="array" ref="S31">IFERROR(CONCATENATE((INDEX($A$7:$A$23,SMALL(IF($T$7:$T$23&lt;&gt;"",IF($Q$7:$Q$23&lt;&gt;"",ROW($Q$7:$Q$23)-MIN(ROW($Q$7:$Q$23))+1,""),""),ROW()-ROW(A$25)+1))),),"")</f>
        <v>0</v>
      </c>
      <c r="W31">
        <f t="array" ref="W31">IFERROR(CONCATENATE((INDEX($Z$7:$Z$23,SMALL(IF($Z$7:$Z$23&lt;&gt;"",IF($W$7:$W$23&lt;&gt;"",ROW($W$7:$W$23)-MIN(ROW($W$7:$W$23))+1,""),""),ROW()-ROW(A$25)+1)))," "),"")</f>
        <v>0</v>
      </c>
      <c r="X31">
        <f t="array" ref="X31">IFERROR(CONCATENATE(TEXT(INDEX($W$7:$W$23,SMALL(IF($Z$7:$Z$23&lt;&gt;"",IF($W$7:$W$23&lt;&gt;"",ROW($W$7:$W$23)-MIN(ROW($W$7:$W$23))+1,""),""),ROW()-ROW(A$25)+1)),"##0")," "),"")</f>
        <v>0</v>
      </c>
      <c r="Y31">
        <f t="array" ref="Y31">IFERROR(CONCATENATE((INDEX($A$7:$A$23,SMALL(IF($Z$7:$Z$23&lt;&gt;"",IF($W$7:$W$23&lt;&gt;"",ROW($W$7:$W$23)-MIN(ROW($W$7:$W$23))+1,""),""),ROW()-ROW(A$25)+1))),),"")</f>
        <v>0</v>
      </c>
      <c r="AC31">
        <f t="array" ref="AC31">IFERROR(CONCATENATE((INDEX($AF$7:$AF$23,SMALL(IF($AF$7:$AF$23&lt;&gt;"",IF($AC$7:$AC$23&lt;&gt;"",ROW($AC$7:$AC$23)-MIN(ROW($AC$7:$AC$23))+1,""),""),ROW()-ROW(A$25)+1))),","),"")</f>
        <v>0</v>
      </c>
      <c r="AD31">
        <f t="array" ref="AD31">IFERROR(CONCATENATE(TEXT(INDEX($AC$7:$AC$23,SMALL(IF($AF$7:$AF$23&lt;&gt;"",IF($AC$7:$AC$23&lt;&gt;"",ROW($AC$7:$AC$23)-MIN(ROW($AC$7:$AC$23))+1,""),""),ROW()-ROW(A$25)+1)),"##0"),","),"")</f>
        <v>0</v>
      </c>
      <c r="AE31">
        <f t="array" ref="AE31">IFERROR(CONCATENATE((INDEX($A$7:$A$23,SMALL(IF($AF$7:$AF$23&lt;&gt;"",IF($AC$7:$AC$23&lt;&gt;"",ROW($AC$7:$AC$23)-MIN(ROW($AC$7:$AC$23))+1,""),""),ROW()-ROW(A$25)+1))),),"")</f>
        <v>0</v>
      </c>
      <c r="AI31">
        <f t="array" ref="AI31">IFERROR(CONCATENATE((INDEX($AL$7:$AL$23,SMALL(IF($AL$7:$AL$23&lt;&gt;"",IF($AI$7:$AI$23&lt;&gt;"",ROW($AI$7:$AI$23)-MIN(ROW($AI$7:$AI$23))+1,""),""),ROW()-ROW(A$25)+1)))," "),"")</f>
        <v>0</v>
      </c>
      <c r="AJ31">
        <f t="array" ref="AJ31">IFERROR(CONCATENATE(TEXT(INDEX($AI$7:$AI$23,SMALL(IF($AL$7:$AL$23&lt;&gt;"",IF($AI$7:$AI$23&lt;&gt;"",ROW($AI$7:$AI$23)-MIN(ROW($AI$7:$AI$23))+1,""),""),ROW()-ROW(A$25)+1)),"##0")," "),"")</f>
        <v>0</v>
      </c>
      <c r="AK31">
        <f t="array" ref="AK31">IFERROR(CONCATENATE((INDEX($A$7:$A$23,SMALL(IF($AL$7:$AL$23&lt;&gt;"",IF($AI$7:$AI$23&lt;&gt;"",ROW($AI$7:$AI$23)-MIN(ROW($AI$7:$AI$23))+1,""),""),ROW()-ROW(A$25)+1))),),"")</f>
        <v>0</v>
      </c>
      <c r="AO31">
        <f t="array" ref="AO31">IFERROR(CONCATENATE(TEXT(INDEX($AO$7:$AO$23,SMALL(IF($AR$7:$AR$23&lt;&gt;"",IF($AO$7:$AO$23&lt;&gt;"",ROW($AO$7:$AO$23)-MIN(ROW($AO$7:$AO$23))+1,""),""),ROW()-ROW(A$25)+1)),"##0"),),"")</f>
        <v>0</v>
      </c>
      <c r="AP31">
        <f t="array" ref="AP31">IFERROR(CONCATENATE((INDEX($AR$7:$AR$23,SMALL(IF($AR$7:$AR$23&lt;&gt;"",IF($AO$7:$AO$23&lt;&gt;"",ROW($AO$7:$AO$23)-MIN(ROW($AO$7:$AO$23))+1,""),""),ROW()-ROW(A$25)+1))),),"")</f>
        <v>0</v>
      </c>
      <c r="AQ31">
        <f t="array" ref="AQ31">IFERROR(CONCATENATE((INDEX($A$7:$A$23,SMALL(IF($AR$7:$AR$23&lt;&gt;"",IF($AO$7:$AO$23&lt;&gt;"",ROW($AO$7:$AO$23)-MIN(ROW($AO$7:$AO$23))+1,""),""),ROW()-ROW(A$25)+1))),),"")</f>
        <v>0</v>
      </c>
      <c r="AU31">
        <f t="array" ref="AU31">IFERROR(CONCATENATE(TEXT(INDEX($AU$7:$AU$23,SMALL(IF($AX$7:$AX$23&lt;&gt;"",IF($AU$7:$AU$23&lt;&gt;"",ROW($AU$7:$AU$23)-MIN(ROW($AU$7:$AU$23))+1,""),""),ROW()-ROW(A$25)+1)),"##0"),),"")</f>
        <v>0</v>
      </c>
      <c r="AV31">
        <f t="array" ref="AV31">IFERROR(CONCATENATE((INDEX($AX$7:$AX$23,SMALL(IF($AX$7:$AX$23&lt;&gt;"",IF($AU$7:$AU$23&lt;&gt;"",ROW($AU$7:$AU$23)-MIN(ROW($AU$7:$AU$23))+1,""),""),ROW()-ROW(A$25)+1))),),"")</f>
        <v>0</v>
      </c>
      <c r="AW31">
        <f t="array" ref="AW31">IFERROR(CONCATENATE((INDEX($A$7:$A$23,SMALL(IF($AX$7:$AX$23&lt;&gt;"",IF($AU$7:$AU$23&lt;&gt;"",ROW($AU$7:$AU$23)-MIN(ROW($AU$7:$AU$23))+1,""),""),ROW()-ROW(A$25)+1))),),"")</f>
        <v>0</v>
      </c>
    </row>
    <row r="32" spans="1:50">
      <c r="K32">
        <f t="array" ref="K32">IFERROR(CONCATENATE(TEXT(INDEX($K$7:$K$23,SMALL(IF($N$7:$N$23&lt;&gt;"",IF($K$7:$K$23&lt;&gt;"",ROW($K$7:$K$23)-MIN(ROW($K$7:$K$23))+1,""),""),ROW()-ROW(A$25)+1)),"##0"),","),"")</f>
        <v>0</v>
      </c>
      <c r="L32">
        <f t="array" ref="L32">IFERROR(CONCATENATE((INDEX($N$7:$N$23,SMALL(IF($N$7:$N$23&lt;&gt;"",IF($K$7:$K$23&lt;&gt;"",ROW($K$7:$K$23)-MIN(ROW($K$7:$K$23))+1,""),""),ROW()-ROW(A$25)+1))),","),"")</f>
        <v>0</v>
      </c>
      <c r="M32">
        <f t="array" ref="M32">IFERROR(CONCATENATE((INDEX($A$7:$A$23,SMALL(IF($N$7:$N$23&lt;&gt;"",IF($K$7:$K$23&lt;&gt;"",ROW($K$7:$K$23)-MIN(ROW($K$7:$K$23))+1,""),""),ROW()-ROW(A$25)+1))),),"")</f>
        <v>0</v>
      </c>
      <c r="Q32">
        <f t="array" ref="Q32">IFERROR(CONCATENATE((INDEX($T$7:$T$23,SMALL(IF($T$7:$T$23&lt;&gt;"",IF($Q$7:$Q$23&lt;&gt;"",ROW($Q$7:$Q$23)-MIN(ROW($Q$7:$Q$23))+1,""),""),ROW()-ROW(A$25)+1)))," "),"")</f>
        <v>0</v>
      </c>
      <c r="R32">
        <f t="array" ref="R32">IFERROR(CONCATENATE(TEXT(INDEX($Q$7:$Q$23,SMALL(IF($T$7:$T$23&lt;&gt;"",IF($Q$7:$Q$23&lt;&gt;"",ROW($Q$7:$Q$23)-MIN(ROW($Q$7:$Q$23))+1,""),""),ROW()-ROW(A$25)+1)),"##0")," "),"")</f>
        <v>0</v>
      </c>
      <c r="S32">
        <f t="array" ref="S32">IFERROR(CONCATENATE((INDEX($A$7:$A$23,SMALL(IF($T$7:$T$23&lt;&gt;"",IF($Q$7:$Q$23&lt;&gt;"",ROW($Q$7:$Q$23)-MIN(ROW($Q$7:$Q$23))+1,""),""),ROW()-ROW(A$25)+1))),),"")</f>
        <v>0</v>
      </c>
      <c r="W32">
        <f t="array" ref="W32">IFERROR(CONCATENATE((INDEX($Z$7:$Z$23,SMALL(IF($Z$7:$Z$23&lt;&gt;"",IF($W$7:$W$23&lt;&gt;"",ROW($W$7:$W$23)-MIN(ROW($W$7:$W$23))+1,""),""),ROW()-ROW(A$25)+1)))," "),"")</f>
        <v>0</v>
      </c>
      <c r="X32">
        <f t="array" ref="X32">IFERROR(CONCATENATE(TEXT(INDEX($W$7:$W$23,SMALL(IF($Z$7:$Z$23&lt;&gt;"",IF($W$7:$W$23&lt;&gt;"",ROW($W$7:$W$23)-MIN(ROW($W$7:$W$23))+1,""),""),ROW()-ROW(A$25)+1)),"##0")," "),"")</f>
        <v>0</v>
      </c>
      <c r="Y32">
        <f t="array" ref="Y32">IFERROR(CONCATENATE((INDEX($A$7:$A$23,SMALL(IF($Z$7:$Z$23&lt;&gt;"",IF($W$7:$W$23&lt;&gt;"",ROW($W$7:$W$23)-MIN(ROW($W$7:$W$23))+1,""),""),ROW()-ROW(A$25)+1))),),"")</f>
        <v>0</v>
      </c>
      <c r="AC32">
        <f t="array" ref="AC32">IFERROR(CONCATENATE((INDEX($AF$7:$AF$23,SMALL(IF($AF$7:$AF$23&lt;&gt;"",IF($AC$7:$AC$23&lt;&gt;"",ROW($AC$7:$AC$23)-MIN(ROW($AC$7:$AC$23))+1,""),""),ROW()-ROW(A$25)+1))),","),"")</f>
        <v>0</v>
      </c>
      <c r="AD32">
        <f t="array" ref="AD32">IFERROR(CONCATENATE(TEXT(INDEX($AC$7:$AC$23,SMALL(IF($AF$7:$AF$23&lt;&gt;"",IF($AC$7:$AC$23&lt;&gt;"",ROW($AC$7:$AC$23)-MIN(ROW($AC$7:$AC$23))+1,""),""),ROW()-ROW(A$25)+1)),"##0"),","),"")</f>
        <v>0</v>
      </c>
      <c r="AE32">
        <f t="array" ref="AE32">IFERROR(CONCATENATE((INDEX($A$7:$A$23,SMALL(IF($AF$7:$AF$23&lt;&gt;"",IF($AC$7:$AC$23&lt;&gt;"",ROW($AC$7:$AC$23)-MIN(ROW($AC$7:$AC$23))+1,""),""),ROW()-ROW(A$25)+1))),),"")</f>
        <v>0</v>
      </c>
      <c r="AI32">
        <f t="array" ref="AI32">IFERROR(CONCATENATE((INDEX($AL$7:$AL$23,SMALL(IF($AL$7:$AL$23&lt;&gt;"",IF($AI$7:$AI$23&lt;&gt;"",ROW($AI$7:$AI$23)-MIN(ROW($AI$7:$AI$23))+1,""),""),ROW()-ROW(A$25)+1)))," "),"")</f>
        <v>0</v>
      </c>
      <c r="AJ32">
        <f t="array" ref="AJ32">IFERROR(CONCATENATE(TEXT(INDEX($AI$7:$AI$23,SMALL(IF($AL$7:$AL$23&lt;&gt;"",IF($AI$7:$AI$23&lt;&gt;"",ROW($AI$7:$AI$23)-MIN(ROW($AI$7:$AI$23))+1,""),""),ROW()-ROW(A$25)+1)),"##0")," "),"")</f>
        <v>0</v>
      </c>
      <c r="AK32">
        <f t="array" ref="AK32">IFERROR(CONCATENATE((INDEX($A$7:$A$23,SMALL(IF($AL$7:$AL$23&lt;&gt;"",IF($AI$7:$AI$23&lt;&gt;"",ROW($AI$7:$AI$23)-MIN(ROW($AI$7:$AI$23))+1,""),""),ROW()-ROW(A$25)+1))),),"")</f>
        <v>0</v>
      </c>
      <c r="AO32">
        <f t="array" ref="AO32">IFERROR(CONCATENATE(TEXT(INDEX($AO$7:$AO$23,SMALL(IF($AR$7:$AR$23&lt;&gt;"",IF($AO$7:$AO$23&lt;&gt;"",ROW($AO$7:$AO$23)-MIN(ROW($AO$7:$AO$23))+1,""),""),ROW()-ROW(A$25)+1)),"##0"),),"")</f>
        <v>0</v>
      </c>
      <c r="AP32">
        <f t="array" ref="AP32">IFERROR(CONCATENATE((INDEX($AR$7:$AR$23,SMALL(IF($AR$7:$AR$23&lt;&gt;"",IF($AO$7:$AO$23&lt;&gt;"",ROW($AO$7:$AO$23)-MIN(ROW($AO$7:$AO$23))+1,""),""),ROW()-ROW(A$25)+1))),),"")</f>
        <v>0</v>
      </c>
      <c r="AQ32">
        <f t="array" ref="AQ32">IFERROR(CONCATENATE((INDEX($A$7:$A$23,SMALL(IF($AR$7:$AR$23&lt;&gt;"",IF($AO$7:$AO$23&lt;&gt;"",ROW($AO$7:$AO$23)-MIN(ROW($AO$7:$AO$23))+1,""),""),ROW()-ROW(A$25)+1))),),"")</f>
        <v>0</v>
      </c>
      <c r="AU32">
        <f t="array" ref="AU32">IFERROR(CONCATENATE(TEXT(INDEX($AU$7:$AU$23,SMALL(IF($AX$7:$AX$23&lt;&gt;"",IF($AU$7:$AU$23&lt;&gt;"",ROW($AU$7:$AU$23)-MIN(ROW($AU$7:$AU$23))+1,""),""),ROW()-ROW(A$25)+1)),"##0"),),"")</f>
        <v>0</v>
      </c>
      <c r="AV32">
        <f t="array" ref="AV32">IFERROR(CONCATENATE((INDEX($AX$7:$AX$23,SMALL(IF($AX$7:$AX$23&lt;&gt;"",IF($AU$7:$AU$23&lt;&gt;"",ROW($AU$7:$AU$23)-MIN(ROW($AU$7:$AU$23))+1,""),""),ROW()-ROW(A$25)+1))),),"")</f>
        <v>0</v>
      </c>
      <c r="AW32">
        <f t="array" ref="AW32">IFERROR(CONCATENATE((INDEX($A$7:$A$23,SMALL(IF($AX$7:$AX$23&lt;&gt;"",IF($AU$7:$AU$23&lt;&gt;"",ROW($AU$7:$AU$23)-MIN(ROW($AU$7:$AU$23))+1,""),""),ROW()-ROW(A$25)+1))),),"")</f>
        <v>0</v>
      </c>
    </row>
    <row r="33" spans="11:49">
      <c r="K33">
        <f t="array" ref="K33">IFERROR(CONCATENATE(TEXT(INDEX($K$7:$K$23,SMALL(IF($N$7:$N$23&lt;&gt;"",IF($K$7:$K$23&lt;&gt;"",ROW($K$7:$K$23)-MIN(ROW($K$7:$K$23))+1,""),""),ROW()-ROW(A$25)+1)),"##0"),","),"")</f>
        <v>0</v>
      </c>
      <c r="L33">
        <f t="array" ref="L33">IFERROR(CONCATENATE((INDEX($N$7:$N$23,SMALL(IF($N$7:$N$23&lt;&gt;"",IF($K$7:$K$23&lt;&gt;"",ROW($K$7:$K$23)-MIN(ROW($K$7:$K$23))+1,""),""),ROW()-ROW(A$25)+1))),","),"")</f>
        <v>0</v>
      </c>
      <c r="M33">
        <f t="array" ref="M33">IFERROR(CONCATENATE((INDEX($A$7:$A$23,SMALL(IF($N$7:$N$23&lt;&gt;"",IF($K$7:$K$23&lt;&gt;"",ROW($K$7:$K$23)-MIN(ROW($K$7:$K$23))+1,""),""),ROW()-ROW(A$25)+1))),),"")</f>
        <v>0</v>
      </c>
      <c r="Q33">
        <f t="array" ref="Q33">IFERROR(CONCATENATE((INDEX($T$7:$T$23,SMALL(IF($T$7:$T$23&lt;&gt;"",IF($Q$7:$Q$23&lt;&gt;"",ROW($Q$7:$Q$23)-MIN(ROW($Q$7:$Q$23))+1,""),""),ROW()-ROW(A$25)+1)))," "),"")</f>
        <v>0</v>
      </c>
      <c r="R33">
        <f t="array" ref="R33">IFERROR(CONCATENATE(TEXT(INDEX($Q$7:$Q$23,SMALL(IF($T$7:$T$23&lt;&gt;"",IF($Q$7:$Q$23&lt;&gt;"",ROW($Q$7:$Q$23)-MIN(ROW($Q$7:$Q$23))+1,""),""),ROW()-ROW(A$25)+1)),"##0")," "),"")</f>
        <v>0</v>
      </c>
      <c r="S33">
        <f t="array" ref="S33">IFERROR(CONCATENATE((INDEX($A$7:$A$23,SMALL(IF($T$7:$T$23&lt;&gt;"",IF($Q$7:$Q$23&lt;&gt;"",ROW($Q$7:$Q$23)-MIN(ROW($Q$7:$Q$23))+1,""),""),ROW()-ROW(A$25)+1))),),"")</f>
        <v>0</v>
      </c>
      <c r="W33">
        <f t="array" ref="W33">IFERROR(CONCATENATE((INDEX($Z$7:$Z$23,SMALL(IF($Z$7:$Z$23&lt;&gt;"",IF($W$7:$W$23&lt;&gt;"",ROW($W$7:$W$23)-MIN(ROW($W$7:$W$23))+1,""),""),ROW()-ROW(A$25)+1)))," "),"")</f>
        <v>0</v>
      </c>
      <c r="X33">
        <f t="array" ref="X33">IFERROR(CONCATENATE(TEXT(INDEX($W$7:$W$23,SMALL(IF($Z$7:$Z$23&lt;&gt;"",IF($W$7:$W$23&lt;&gt;"",ROW($W$7:$W$23)-MIN(ROW($W$7:$W$23))+1,""),""),ROW()-ROW(A$25)+1)),"##0")," "),"")</f>
        <v>0</v>
      </c>
      <c r="Y33">
        <f t="array" ref="Y33">IFERROR(CONCATENATE((INDEX($A$7:$A$23,SMALL(IF($Z$7:$Z$23&lt;&gt;"",IF($W$7:$W$23&lt;&gt;"",ROW($W$7:$W$23)-MIN(ROW($W$7:$W$23))+1,""),""),ROW()-ROW(A$25)+1))),),"")</f>
        <v>0</v>
      </c>
      <c r="AC33">
        <f t="array" ref="AC33">IFERROR(CONCATENATE((INDEX($AF$7:$AF$23,SMALL(IF($AF$7:$AF$23&lt;&gt;"",IF($AC$7:$AC$23&lt;&gt;"",ROW($AC$7:$AC$23)-MIN(ROW($AC$7:$AC$23))+1,""),""),ROW()-ROW(A$25)+1))),","),"")</f>
        <v>0</v>
      </c>
      <c r="AD33">
        <f t="array" ref="AD33">IFERROR(CONCATENATE(TEXT(INDEX($AC$7:$AC$23,SMALL(IF($AF$7:$AF$23&lt;&gt;"",IF($AC$7:$AC$23&lt;&gt;"",ROW($AC$7:$AC$23)-MIN(ROW($AC$7:$AC$23))+1,""),""),ROW()-ROW(A$25)+1)),"##0"),","),"")</f>
        <v>0</v>
      </c>
      <c r="AE33">
        <f t="array" ref="AE33">IFERROR(CONCATENATE((INDEX($A$7:$A$23,SMALL(IF($AF$7:$AF$23&lt;&gt;"",IF($AC$7:$AC$23&lt;&gt;"",ROW($AC$7:$AC$23)-MIN(ROW($AC$7:$AC$23))+1,""),""),ROW()-ROW(A$25)+1))),),"")</f>
        <v>0</v>
      </c>
      <c r="AI33">
        <f t="array" ref="AI33">IFERROR(CONCATENATE((INDEX($AL$7:$AL$23,SMALL(IF($AL$7:$AL$23&lt;&gt;"",IF($AI$7:$AI$23&lt;&gt;"",ROW($AI$7:$AI$23)-MIN(ROW($AI$7:$AI$23))+1,""),""),ROW()-ROW(A$25)+1)))," "),"")</f>
        <v>0</v>
      </c>
      <c r="AJ33">
        <f t="array" ref="AJ33">IFERROR(CONCATENATE(TEXT(INDEX($AI$7:$AI$23,SMALL(IF($AL$7:$AL$23&lt;&gt;"",IF($AI$7:$AI$23&lt;&gt;"",ROW($AI$7:$AI$23)-MIN(ROW($AI$7:$AI$23))+1,""),""),ROW()-ROW(A$25)+1)),"##0")," "),"")</f>
        <v>0</v>
      </c>
      <c r="AK33">
        <f t="array" ref="AK33">IFERROR(CONCATENATE((INDEX($A$7:$A$23,SMALL(IF($AL$7:$AL$23&lt;&gt;"",IF($AI$7:$AI$23&lt;&gt;"",ROW($AI$7:$AI$23)-MIN(ROW($AI$7:$AI$23))+1,""),""),ROW()-ROW(A$25)+1))),),"")</f>
        <v>0</v>
      </c>
      <c r="AO33">
        <f t="array" ref="AO33">IFERROR(CONCATENATE(TEXT(INDEX($AO$7:$AO$23,SMALL(IF($AR$7:$AR$23&lt;&gt;"",IF($AO$7:$AO$23&lt;&gt;"",ROW($AO$7:$AO$23)-MIN(ROW($AO$7:$AO$23))+1,""),""),ROW()-ROW(A$25)+1)),"##0"),),"")</f>
        <v>0</v>
      </c>
      <c r="AP33">
        <f t="array" ref="AP33">IFERROR(CONCATENATE((INDEX($AR$7:$AR$23,SMALL(IF($AR$7:$AR$23&lt;&gt;"",IF($AO$7:$AO$23&lt;&gt;"",ROW($AO$7:$AO$23)-MIN(ROW($AO$7:$AO$23))+1,""),""),ROW()-ROW(A$25)+1))),),"")</f>
        <v>0</v>
      </c>
      <c r="AQ33">
        <f t="array" ref="AQ33">IFERROR(CONCATENATE((INDEX($A$7:$A$23,SMALL(IF($AR$7:$AR$23&lt;&gt;"",IF($AO$7:$AO$23&lt;&gt;"",ROW($AO$7:$AO$23)-MIN(ROW($AO$7:$AO$23))+1,""),""),ROW()-ROW(A$25)+1))),),"")</f>
        <v>0</v>
      </c>
      <c r="AU33">
        <f t="array" ref="AU33">IFERROR(CONCATENATE(TEXT(INDEX($AU$7:$AU$23,SMALL(IF($AX$7:$AX$23&lt;&gt;"",IF($AU$7:$AU$23&lt;&gt;"",ROW($AU$7:$AU$23)-MIN(ROW($AU$7:$AU$23))+1,""),""),ROW()-ROW(A$25)+1)),"##0"),),"")</f>
        <v>0</v>
      </c>
      <c r="AV33">
        <f t="array" ref="AV33">IFERROR(CONCATENATE((INDEX($AX$7:$AX$23,SMALL(IF($AX$7:$AX$23&lt;&gt;"",IF($AU$7:$AU$23&lt;&gt;"",ROW($AU$7:$AU$23)-MIN(ROW($AU$7:$AU$23))+1,""),""),ROW()-ROW(A$25)+1))),),"")</f>
        <v>0</v>
      </c>
      <c r="AW33">
        <f t="array" ref="AW33">IFERROR(CONCATENATE((INDEX($A$7:$A$23,SMALL(IF($AX$7:$AX$23&lt;&gt;"",IF($AU$7:$AU$23&lt;&gt;"",ROW($AU$7:$AU$23)-MIN(ROW($AU$7:$AU$23))+1,""),""),ROW()-ROW(A$25)+1))),),"")</f>
        <v>0</v>
      </c>
    </row>
    <row r="34" spans="11:49">
      <c r="K34">
        <f t="array" ref="K34">IFERROR(CONCATENATE(TEXT(INDEX($K$7:$K$23,SMALL(IF($N$7:$N$23&lt;&gt;"",IF($K$7:$K$23&lt;&gt;"",ROW($K$7:$K$23)-MIN(ROW($K$7:$K$23))+1,""),""),ROW()-ROW(A$25)+1)),"##0"),","),"")</f>
        <v>0</v>
      </c>
      <c r="L34">
        <f t="array" ref="L34">IFERROR(CONCATENATE((INDEX($N$7:$N$23,SMALL(IF($N$7:$N$23&lt;&gt;"",IF($K$7:$K$23&lt;&gt;"",ROW($K$7:$K$23)-MIN(ROW($K$7:$K$23))+1,""),""),ROW()-ROW(A$25)+1))),","),"")</f>
        <v>0</v>
      </c>
      <c r="M34">
        <f t="array" ref="M34">IFERROR(CONCATENATE((INDEX($A$7:$A$23,SMALL(IF($N$7:$N$23&lt;&gt;"",IF($K$7:$K$23&lt;&gt;"",ROW($K$7:$K$23)-MIN(ROW($K$7:$K$23))+1,""),""),ROW()-ROW(A$25)+1))),),"")</f>
        <v>0</v>
      </c>
      <c r="Q34">
        <f t="array" ref="Q34">IFERROR(CONCATENATE((INDEX($T$7:$T$23,SMALL(IF($T$7:$T$23&lt;&gt;"",IF($Q$7:$Q$23&lt;&gt;"",ROW($Q$7:$Q$23)-MIN(ROW($Q$7:$Q$23))+1,""),""),ROW()-ROW(A$25)+1)))," "),"")</f>
        <v>0</v>
      </c>
      <c r="R34">
        <f t="array" ref="R34">IFERROR(CONCATENATE(TEXT(INDEX($Q$7:$Q$23,SMALL(IF($T$7:$T$23&lt;&gt;"",IF($Q$7:$Q$23&lt;&gt;"",ROW($Q$7:$Q$23)-MIN(ROW($Q$7:$Q$23))+1,""),""),ROW()-ROW(A$25)+1)),"##0")," "),"")</f>
        <v>0</v>
      </c>
      <c r="S34">
        <f t="array" ref="S34">IFERROR(CONCATENATE((INDEX($A$7:$A$23,SMALL(IF($T$7:$T$23&lt;&gt;"",IF($Q$7:$Q$23&lt;&gt;"",ROW($Q$7:$Q$23)-MIN(ROW($Q$7:$Q$23))+1,""),""),ROW()-ROW(A$25)+1))),),"")</f>
        <v>0</v>
      </c>
      <c r="W34">
        <f t="array" ref="W34">IFERROR(CONCATENATE((INDEX($Z$7:$Z$23,SMALL(IF($Z$7:$Z$23&lt;&gt;"",IF($W$7:$W$23&lt;&gt;"",ROW($W$7:$W$23)-MIN(ROW($W$7:$W$23))+1,""),""),ROW()-ROW(A$25)+1)))," "),"")</f>
        <v>0</v>
      </c>
      <c r="X34">
        <f t="array" ref="X34">IFERROR(CONCATENATE(TEXT(INDEX($W$7:$W$23,SMALL(IF($Z$7:$Z$23&lt;&gt;"",IF($W$7:$W$23&lt;&gt;"",ROW($W$7:$W$23)-MIN(ROW($W$7:$W$23))+1,""),""),ROW()-ROW(A$25)+1)),"##0")," "),"")</f>
        <v>0</v>
      </c>
      <c r="Y34">
        <f t="array" ref="Y34">IFERROR(CONCATENATE((INDEX($A$7:$A$23,SMALL(IF($Z$7:$Z$23&lt;&gt;"",IF($W$7:$W$23&lt;&gt;"",ROW($W$7:$W$23)-MIN(ROW($W$7:$W$23))+1,""),""),ROW()-ROW(A$25)+1))),),"")</f>
        <v>0</v>
      </c>
      <c r="AC34">
        <f t="array" ref="AC34">IFERROR(CONCATENATE((INDEX($AF$7:$AF$23,SMALL(IF($AF$7:$AF$23&lt;&gt;"",IF($AC$7:$AC$23&lt;&gt;"",ROW($AC$7:$AC$23)-MIN(ROW($AC$7:$AC$23))+1,""),""),ROW()-ROW(A$25)+1))),","),"")</f>
        <v>0</v>
      </c>
      <c r="AD34">
        <f t="array" ref="AD34">IFERROR(CONCATENATE(TEXT(INDEX($AC$7:$AC$23,SMALL(IF($AF$7:$AF$23&lt;&gt;"",IF($AC$7:$AC$23&lt;&gt;"",ROW($AC$7:$AC$23)-MIN(ROW($AC$7:$AC$23))+1,""),""),ROW()-ROW(A$25)+1)),"##0"),","),"")</f>
        <v>0</v>
      </c>
      <c r="AE34">
        <f t="array" ref="AE34">IFERROR(CONCATENATE((INDEX($A$7:$A$23,SMALL(IF($AF$7:$AF$23&lt;&gt;"",IF($AC$7:$AC$23&lt;&gt;"",ROW($AC$7:$AC$23)-MIN(ROW($AC$7:$AC$23))+1,""),""),ROW()-ROW(A$25)+1))),),"")</f>
        <v>0</v>
      </c>
      <c r="AI34">
        <f t="array" ref="AI34">IFERROR(CONCATENATE((INDEX($AL$7:$AL$23,SMALL(IF($AL$7:$AL$23&lt;&gt;"",IF($AI$7:$AI$23&lt;&gt;"",ROW($AI$7:$AI$23)-MIN(ROW($AI$7:$AI$23))+1,""),""),ROW()-ROW(A$25)+1)))," "),"")</f>
        <v>0</v>
      </c>
      <c r="AJ34">
        <f t="array" ref="AJ34">IFERROR(CONCATENATE(TEXT(INDEX($AI$7:$AI$23,SMALL(IF($AL$7:$AL$23&lt;&gt;"",IF($AI$7:$AI$23&lt;&gt;"",ROW($AI$7:$AI$23)-MIN(ROW($AI$7:$AI$23))+1,""),""),ROW()-ROW(A$25)+1)),"##0")," "),"")</f>
        <v>0</v>
      </c>
      <c r="AK34">
        <f t="array" ref="AK34">IFERROR(CONCATENATE((INDEX($A$7:$A$23,SMALL(IF($AL$7:$AL$23&lt;&gt;"",IF($AI$7:$AI$23&lt;&gt;"",ROW($AI$7:$AI$23)-MIN(ROW($AI$7:$AI$23))+1,""),""),ROW()-ROW(A$25)+1))),),"")</f>
        <v>0</v>
      </c>
      <c r="AO34">
        <f t="array" ref="AO34">IFERROR(CONCATENATE(TEXT(INDEX($AO$7:$AO$23,SMALL(IF($AR$7:$AR$23&lt;&gt;"",IF($AO$7:$AO$23&lt;&gt;"",ROW($AO$7:$AO$23)-MIN(ROW($AO$7:$AO$23))+1,""),""),ROW()-ROW(A$25)+1)),"##0"),),"")</f>
        <v>0</v>
      </c>
      <c r="AP34">
        <f t="array" ref="AP34">IFERROR(CONCATENATE((INDEX($AR$7:$AR$23,SMALL(IF($AR$7:$AR$23&lt;&gt;"",IF($AO$7:$AO$23&lt;&gt;"",ROW($AO$7:$AO$23)-MIN(ROW($AO$7:$AO$23))+1,""),""),ROW()-ROW(A$25)+1))),),"")</f>
        <v>0</v>
      </c>
      <c r="AQ34">
        <f t="array" ref="AQ34">IFERROR(CONCATENATE((INDEX($A$7:$A$23,SMALL(IF($AR$7:$AR$23&lt;&gt;"",IF($AO$7:$AO$23&lt;&gt;"",ROW($AO$7:$AO$23)-MIN(ROW($AO$7:$AO$23))+1,""),""),ROW()-ROW(A$25)+1))),),"")</f>
        <v>0</v>
      </c>
      <c r="AU34">
        <f t="array" ref="AU34">IFERROR(CONCATENATE(TEXT(INDEX($AU$7:$AU$23,SMALL(IF($AX$7:$AX$23&lt;&gt;"",IF($AU$7:$AU$23&lt;&gt;"",ROW($AU$7:$AU$23)-MIN(ROW($AU$7:$AU$23))+1,""),""),ROW()-ROW(A$25)+1)),"##0"),),"")</f>
        <v>0</v>
      </c>
      <c r="AV34">
        <f t="array" ref="AV34">IFERROR(CONCATENATE((INDEX($AX$7:$AX$23,SMALL(IF($AX$7:$AX$23&lt;&gt;"",IF($AU$7:$AU$23&lt;&gt;"",ROW($AU$7:$AU$23)-MIN(ROW($AU$7:$AU$23))+1,""),""),ROW()-ROW(A$25)+1))),),"")</f>
        <v>0</v>
      </c>
      <c r="AW34">
        <f t="array" ref="AW34">IFERROR(CONCATENATE((INDEX($A$7:$A$23,SMALL(IF($AX$7:$AX$23&lt;&gt;"",IF($AU$7:$AU$23&lt;&gt;"",ROW($AU$7:$AU$23)-MIN(ROW($AU$7:$AU$23))+1,""),""),ROW()-ROW(A$25)+1))),),"")</f>
        <v>0</v>
      </c>
    </row>
    <row r="35" spans="11:49">
      <c r="K35">
        <f t="array" ref="K35">IFERROR(CONCATENATE(TEXT(INDEX($K$7:$K$23,SMALL(IF($N$7:$N$23&lt;&gt;"",IF($K$7:$K$23&lt;&gt;"",ROW($K$7:$K$23)-MIN(ROW($K$7:$K$23))+1,""),""),ROW()-ROW(A$25)+1)),"##0"),","),"")</f>
        <v>0</v>
      </c>
      <c r="L35">
        <f t="array" ref="L35">IFERROR(CONCATENATE((INDEX($N$7:$N$23,SMALL(IF($N$7:$N$23&lt;&gt;"",IF($K$7:$K$23&lt;&gt;"",ROW($K$7:$K$23)-MIN(ROW($K$7:$K$23))+1,""),""),ROW()-ROW(A$25)+1))),","),"")</f>
        <v>0</v>
      </c>
      <c r="M35">
        <f t="array" ref="M35">IFERROR(CONCATENATE((INDEX($A$7:$A$23,SMALL(IF($N$7:$N$23&lt;&gt;"",IF($K$7:$K$23&lt;&gt;"",ROW($K$7:$K$23)-MIN(ROW($K$7:$K$23))+1,""),""),ROW()-ROW(A$25)+1))),),"")</f>
        <v>0</v>
      </c>
      <c r="Q35">
        <f t="array" ref="Q35">IFERROR(CONCATENATE((INDEX($T$7:$T$23,SMALL(IF($T$7:$T$23&lt;&gt;"",IF($Q$7:$Q$23&lt;&gt;"",ROW($Q$7:$Q$23)-MIN(ROW($Q$7:$Q$23))+1,""),""),ROW()-ROW(A$25)+1)))," "),"")</f>
        <v>0</v>
      </c>
      <c r="R35">
        <f t="array" ref="R35">IFERROR(CONCATENATE(TEXT(INDEX($Q$7:$Q$23,SMALL(IF($T$7:$T$23&lt;&gt;"",IF($Q$7:$Q$23&lt;&gt;"",ROW($Q$7:$Q$23)-MIN(ROW($Q$7:$Q$23))+1,""),""),ROW()-ROW(A$25)+1)),"##0")," "),"")</f>
        <v>0</v>
      </c>
      <c r="S35">
        <f t="array" ref="S35">IFERROR(CONCATENATE((INDEX($A$7:$A$23,SMALL(IF($T$7:$T$23&lt;&gt;"",IF($Q$7:$Q$23&lt;&gt;"",ROW($Q$7:$Q$23)-MIN(ROW($Q$7:$Q$23))+1,""),""),ROW()-ROW(A$25)+1))),),"")</f>
        <v>0</v>
      </c>
      <c r="W35">
        <f t="array" ref="W35">IFERROR(CONCATENATE((INDEX($Z$7:$Z$23,SMALL(IF($Z$7:$Z$23&lt;&gt;"",IF($W$7:$W$23&lt;&gt;"",ROW($W$7:$W$23)-MIN(ROW($W$7:$W$23))+1,""),""),ROW()-ROW(A$25)+1)))," "),"")</f>
        <v>0</v>
      </c>
      <c r="X35">
        <f t="array" ref="X35">IFERROR(CONCATENATE(TEXT(INDEX($W$7:$W$23,SMALL(IF($Z$7:$Z$23&lt;&gt;"",IF($W$7:$W$23&lt;&gt;"",ROW($W$7:$W$23)-MIN(ROW($W$7:$W$23))+1,""),""),ROW()-ROW(A$25)+1)),"##0")," "),"")</f>
        <v>0</v>
      </c>
      <c r="Y35">
        <f t="array" ref="Y35">IFERROR(CONCATENATE((INDEX($A$7:$A$23,SMALL(IF($Z$7:$Z$23&lt;&gt;"",IF($W$7:$W$23&lt;&gt;"",ROW($W$7:$W$23)-MIN(ROW($W$7:$W$23))+1,""),""),ROW()-ROW(A$25)+1))),),"")</f>
        <v>0</v>
      </c>
      <c r="AC35">
        <f t="array" ref="AC35">IFERROR(CONCATENATE((INDEX($AF$7:$AF$23,SMALL(IF($AF$7:$AF$23&lt;&gt;"",IF($AC$7:$AC$23&lt;&gt;"",ROW($AC$7:$AC$23)-MIN(ROW($AC$7:$AC$23))+1,""),""),ROW()-ROW(A$25)+1))),","),"")</f>
        <v>0</v>
      </c>
      <c r="AD35">
        <f t="array" ref="AD35">IFERROR(CONCATENATE(TEXT(INDEX($AC$7:$AC$23,SMALL(IF($AF$7:$AF$23&lt;&gt;"",IF($AC$7:$AC$23&lt;&gt;"",ROW($AC$7:$AC$23)-MIN(ROW($AC$7:$AC$23))+1,""),""),ROW()-ROW(A$25)+1)),"##0"),","),"")</f>
        <v>0</v>
      </c>
      <c r="AE35">
        <f t="array" ref="AE35">IFERROR(CONCATENATE((INDEX($A$7:$A$23,SMALL(IF($AF$7:$AF$23&lt;&gt;"",IF($AC$7:$AC$23&lt;&gt;"",ROW($AC$7:$AC$23)-MIN(ROW($AC$7:$AC$23))+1,""),""),ROW()-ROW(A$25)+1))),),"")</f>
        <v>0</v>
      </c>
      <c r="AI35">
        <f t="array" ref="AI35">IFERROR(CONCATENATE((INDEX($AL$7:$AL$23,SMALL(IF($AL$7:$AL$23&lt;&gt;"",IF($AI$7:$AI$23&lt;&gt;"",ROW($AI$7:$AI$23)-MIN(ROW($AI$7:$AI$23))+1,""),""),ROW()-ROW(A$25)+1)))," "),"")</f>
        <v>0</v>
      </c>
      <c r="AJ35">
        <f t="array" ref="AJ35">IFERROR(CONCATENATE(TEXT(INDEX($AI$7:$AI$23,SMALL(IF($AL$7:$AL$23&lt;&gt;"",IF($AI$7:$AI$23&lt;&gt;"",ROW($AI$7:$AI$23)-MIN(ROW($AI$7:$AI$23))+1,""),""),ROW()-ROW(A$25)+1)),"##0")," "),"")</f>
        <v>0</v>
      </c>
      <c r="AK35">
        <f t="array" ref="AK35">IFERROR(CONCATENATE((INDEX($A$7:$A$23,SMALL(IF($AL$7:$AL$23&lt;&gt;"",IF($AI$7:$AI$23&lt;&gt;"",ROW($AI$7:$AI$23)-MIN(ROW($AI$7:$AI$23))+1,""),""),ROW()-ROW(A$25)+1))),),"")</f>
        <v>0</v>
      </c>
      <c r="AO35">
        <f t="array" ref="AO35">IFERROR(CONCATENATE(TEXT(INDEX($AO$7:$AO$23,SMALL(IF($AR$7:$AR$23&lt;&gt;"",IF($AO$7:$AO$23&lt;&gt;"",ROW($AO$7:$AO$23)-MIN(ROW($AO$7:$AO$23))+1,""),""),ROW()-ROW(A$25)+1)),"##0"),),"")</f>
        <v>0</v>
      </c>
      <c r="AP35">
        <f t="array" ref="AP35">IFERROR(CONCATENATE((INDEX($AR$7:$AR$23,SMALL(IF($AR$7:$AR$23&lt;&gt;"",IF($AO$7:$AO$23&lt;&gt;"",ROW($AO$7:$AO$23)-MIN(ROW($AO$7:$AO$23))+1,""),""),ROW()-ROW(A$25)+1))),),"")</f>
        <v>0</v>
      </c>
      <c r="AQ35">
        <f t="array" ref="AQ35">IFERROR(CONCATENATE((INDEX($A$7:$A$23,SMALL(IF($AR$7:$AR$23&lt;&gt;"",IF($AO$7:$AO$23&lt;&gt;"",ROW($AO$7:$AO$23)-MIN(ROW($AO$7:$AO$23))+1,""),""),ROW()-ROW(A$25)+1))),),"")</f>
        <v>0</v>
      </c>
      <c r="AU35">
        <f t="array" ref="AU35">IFERROR(CONCATENATE(TEXT(INDEX($AU$7:$AU$23,SMALL(IF($AX$7:$AX$23&lt;&gt;"",IF($AU$7:$AU$23&lt;&gt;"",ROW($AU$7:$AU$23)-MIN(ROW($AU$7:$AU$23))+1,""),""),ROW()-ROW(A$25)+1)),"##0"),),"")</f>
        <v>0</v>
      </c>
      <c r="AV35">
        <f t="array" ref="AV35">IFERROR(CONCATENATE((INDEX($AX$7:$AX$23,SMALL(IF($AX$7:$AX$23&lt;&gt;"",IF($AU$7:$AU$23&lt;&gt;"",ROW($AU$7:$AU$23)-MIN(ROW($AU$7:$AU$23))+1,""),""),ROW()-ROW(A$25)+1))),),"")</f>
        <v>0</v>
      </c>
      <c r="AW35">
        <f t="array" ref="AW35">IFERROR(CONCATENATE((INDEX($A$7:$A$23,SMALL(IF($AX$7:$AX$23&lt;&gt;"",IF($AU$7:$AU$23&lt;&gt;"",ROW($AU$7:$AU$23)-MIN(ROW($AU$7:$AU$23))+1,""),""),ROW()-ROW(A$25)+1))),),"")</f>
        <v>0</v>
      </c>
    </row>
    <row r="36" spans="11:49">
      <c r="K36">
        <f t="array" ref="K36">IFERROR(CONCATENATE(TEXT(INDEX($K$7:$K$23,SMALL(IF($N$7:$N$23&lt;&gt;"",IF($K$7:$K$23&lt;&gt;"",ROW($K$7:$K$23)-MIN(ROW($K$7:$K$23))+1,""),""),ROW()-ROW(A$25)+1)),"##0"),","),"")</f>
        <v>0</v>
      </c>
      <c r="L36">
        <f t="array" ref="L36">IFERROR(CONCATENATE((INDEX($N$7:$N$23,SMALL(IF($N$7:$N$23&lt;&gt;"",IF($K$7:$K$23&lt;&gt;"",ROW($K$7:$K$23)-MIN(ROW($K$7:$K$23))+1,""),""),ROW()-ROW(A$25)+1))),","),"")</f>
        <v>0</v>
      </c>
      <c r="M36">
        <f t="array" ref="M36">IFERROR(CONCATENATE((INDEX($A$7:$A$23,SMALL(IF($N$7:$N$23&lt;&gt;"",IF($K$7:$K$23&lt;&gt;"",ROW($K$7:$K$23)-MIN(ROW($K$7:$K$23))+1,""),""),ROW()-ROW(A$25)+1))),),"")</f>
        <v>0</v>
      </c>
      <c r="Q36">
        <f t="array" ref="Q36">IFERROR(CONCATENATE((INDEX($T$7:$T$23,SMALL(IF($T$7:$T$23&lt;&gt;"",IF($Q$7:$Q$23&lt;&gt;"",ROW($Q$7:$Q$23)-MIN(ROW($Q$7:$Q$23))+1,""),""),ROW()-ROW(A$25)+1)))," "),"")</f>
        <v>0</v>
      </c>
      <c r="R36">
        <f t="array" ref="R36">IFERROR(CONCATENATE(TEXT(INDEX($Q$7:$Q$23,SMALL(IF($T$7:$T$23&lt;&gt;"",IF($Q$7:$Q$23&lt;&gt;"",ROW($Q$7:$Q$23)-MIN(ROW($Q$7:$Q$23))+1,""),""),ROW()-ROW(A$25)+1)),"##0")," "),"")</f>
        <v>0</v>
      </c>
      <c r="S36">
        <f t="array" ref="S36">IFERROR(CONCATENATE((INDEX($A$7:$A$23,SMALL(IF($T$7:$T$23&lt;&gt;"",IF($Q$7:$Q$23&lt;&gt;"",ROW($Q$7:$Q$23)-MIN(ROW($Q$7:$Q$23))+1,""),""),ROW()-ROW(A$25)+1))),),"")</f>
        <v>0</v>
      </c>
      <c r="W36">
        <f t="array" ref="W36">IFERROR(CONCATENATE((INDEX($Z$7:$Z$23,SMALL(IF($Z$7:$Z$23&lt;&gt;"",IF($W$7:$W$23&lt;&gt;"",ROW($W$7:$W$23)-MIN(ROW($W$7:$W$23))+1,""),""),ROW()-ROW(A$25)+1)))," "),"")</f>
        <v>0</v>
      </c>
      <c r="X36">
        <f t="array" ref="X36">IFERROR(CONCATENATE(TEXT(INDEX($W$7:$W$23,SMALL(IF($Z$7:$Z$23&lt;&gt;"",IF($W$7:$W$23&lt;&gt;"",ROW($W$7:$W$23)-MIN(ROW($W$7:$W$23))+1,""),""),ROW()-ROW(A$25)+1)),"##0")," "),"")</f>
        <v>0</v>
      </c>
      <c r="Y36">
        <f t="array" ref="Y36">IFERROR(CONCATENATE((INDEX($A$7:$A$23,SMALL(IF($Z$7:$Z$23&lt;&gt;"",IF($W$7:$W$23&lt;&gt;"",ROW($W$7:$W$23)-MIN(ROW($W$7:$W$23))+1,""),""),ROW()-ROW(A$25)+1))),),"")</f>
        <v>0</v>
      </c>
      <c r="AC36">
        <f t="array" ref="AC36">IFERROR(CONCATENATE((INDEX($AF$7:$AF$23,SMALL(IF($AF$7:$AF$23&lt;&gt;"",IF($AC$7:$AC$23&lt;&gt;"",ROW($AC$7:$AC$23)-MIN(ROW($AC$7:$AC$23))+1,""),""),ROW()-ROW(A$25)+1))),","),"")</f>
        <v>0</v>
      </c>
      <c r="AD36">
        <f t="array" ref="AD36">IFERROR(CONCATENATE(TEXT(INDEX($AC$7:$AC$23,SMALL(IF($AF$7:$AF$23&lt;&gt;"",IF($AC$7:$AC$23&lt;&gt;"",ROW($AC$7:$AC$23)-MIN(ROW($AC$7:$AC$23))+1,""),""),ROW()-ROW(A$25)+1)),"##0"),","),"")</f>
        <v>0</v>
      </c>
      <c r="AE36">
        <f t="array" ref="AE36">IFERROR(CONCATENATE((INDEX($A$7:$A$23,SMALL(IF($AF$7:$AF$23&lt;&gt;"",IF($AC$7:$AC$23&lt;&gt;"",ROW($AC$7:$AC$23)-MIN(ROW($AC$7:$AC$23))+1,""),""),ROW()-ROW(A$25)+1))),),"")</f>
        <v>0</v>
      </c>
      <c r="AI36">
        <f t="array" ref="AI36">IFERROR(CONCATENATE((INDEX($AL$7:$AL$23,SMALL(IF($AL$7:$AL$23&lt;&gt;"",IF($AI$7:$AI$23&lt;&gt;"",ROW($AI$7:$AI$23)-MIN(ROW($AI$7:$AI$23))+1,""),""),ROW()-ROW(A$25)+1)))," "),"")</f>
        <v>0</v>
      </c>
      <c r="AJ36">
        <f t="array" ref="AJ36">IFERROR(CONCATENATE(TEXT(INDEX($AI$7:$AI$23,SMALL(IF($AL$7:$AL$23&lt;&gt;"",IF($AI$7:$AI$23&lt;&gt;"",ROW($AI$7:$AI$23)-MIN(ROW($AI$7:$AI$23))+1,""),""),ROW()-ROW(A$25)+1)),"##0")," "),"")</f>
        <v>0</v>
      </c>
      <c r="AK36">
        <f t="array" ref="AK36">IFERROR(CONCATENATE((INDEX($A$7:$A$23,SMALL(IF($AL$7:$AL$23&lt;&gt;"",IF($AI$7:$AI$23&lt;&gt;"",ROW($AI$7:$AI$23)-MIN(ROW($AI$7:$AI$23))+1,""),""),ROW()-ROW(A$25)+1))),),"")</f>
        <v>0</v>
      </c>
      <c r="AO36">
        <f t="array" ref="AO36">IFERROR(CONCATENATE(TEXT(INDEX($AO$7:$AO$23,SMALL(IF($AR$7:$AR$23&lt;&gt;"",IF($AO$7:$AO$23&lt;&gt;"",ROW($AO$7:$AO$23)-MIN(ROW($AO$7:$AO$23))+1,""),""),ROW()-ROW(A$25)+1)),"##0"),),"")</f>
        <v>0</v>
      </c>
      <c r="AP36">
        <f t="array" ref="AP36">IFERROR(CONCATENATE((INDEX($AR$7:$AR$23,SMALL(IF($AR$7:$AR$23&lt;&gt;"",IF($AO$7:$AO$23&lt;&gt;"",ROW($AO$7:$AO$23)-MIN(ROW($AO$7:$AO$23))+1,""),""),ROW()-ROW(A$25)+1))),),"")</f>
        <v>0</v>
      </c>
      <c r="AQ36">
        <f t="array" ref="AQ36">IFERROR(CONCATENATE((INDEX($A$7:$A$23,SMALL(IF($AR$7:$AR$23&lt;&gt;"",IF($AO$7:$AO$23&lt;&gt;"",ROW($AO$7:$AO$23)-MIN(ROW($AO$7:$AO$23))+1,""),""),ROW()-ROW(A$25)+1))),),"")</f>
        <v>0</v>
      </c>
      <c r="AU36">
        <f t="array" ref="AU36">IFERROR(CONCATENATE(TEXT(INDEX($AU$7:$AU$23,SMALL(IF($AX$7:$AX$23&lt;&gt;"",IF($AU$7:$AU$23&lt;&gt;"",ROW($AU$7:$AU$23)-MIN(ROW($AU$7:$AU$23))+1,""),""),ROW()-ROW(A$25)+1)),"##0"),),"")</f>
        <v>0</v>
      </c>
      <c r="AV36">
        <f t="array" ref="AV36">IFERROR(CONCATENATE((INDEX($AX$7:$AX$23,SMALL(IF($AX$7:$AX$23&lt;&gt;"",IF($AU$7:$AU$23&lt;&gt;"",ROW($AU$7:$AU$23)-MIN(ROW($AU$7:$AU$23))+1,""),""),ROW()-ROW(A$25)+1))),),"")</f>
        <v>0</v>
      </c>
      <c r="AW36">
        <f t="array" ref="AW36">IFERROR(CONCATENATE((INDEX($A$7:$A$23,SMALL(IF($AX$7:$AX$23&lt;&gt;"",IF($AU$7:$AU$23&lt;&gt;"",ROW($AU$7:$AU$23)-MIN(ROW($AU$7:$AU$23))+1,""),""),ROW()-ROW(A$25)+1))),),"")</f>
        <v>0</v>
      </c>
    </row>
    <row r="37" spans="11:49">
      <c r="K37">
        <f t="array" ref="K37">IFERROR(CONCATENATE(TEXT(INDEX($K$7:$K$23,SMALL(IF($N$7:$N$23&lt;&gt;"",IF($K$7:$K$23&lt;&gt;"",ROW($K$7:$K$23)-MIN(ROW($K$7:$K$23))+1,""),""),ROW()-ROW(A$25)+1)),"##0"),","),"")</f>
        <v>0</v>
      </c>
      <c r="L37">
        <f t="array" ref="L37">IFERROR(CONCATENATE((INDEX($N$7:$N$23,SMALL(IF($N$7:$N$23&lt;&gt;"",IF($K$7:$K$23&lt;&gt;"",ROW($K$7:$K$23)-MIN(ROW($K$7:$K$23))+1,""),""),ROW()-ROW(A$25)+1))),","),"")</f>
        <v>0</v>
      </c>
      <c r="M37">
        <f t="array" ref="M37">IFERROR(CONCATENATE((INDEX($A$7:$A$23,SMALL(IF($N$7:$N$23&lt;&gt;"",IF($K$7:$K$23&lt;&gt;"",ROW($K$7:$K$23)-MIN(ROW($K$7:$K$23))+1,""),""),ROW()-ROW(A$25)+1))),),"")</f>
        <v>0</v>
      </c>
      <c r="Q37">
        <f t="array" ref="Q37">IFERROR(CONCATENATE((INDEX($T$7:$T$23,SMALL(IF($T$7:$T$23&lt;&gt;"",IF($Q$7:$Q$23&lt;&gt;"",ROW($Q$7:$Q$23)-MIN(ROW($Q$7:$Q$23))+1,""),""),ROW()-ROW(A$25)+1)))," "),"")</f>
        <v>0</v>
      </c>
      <c r="R37">
        <f t="array" ref="R37">IFERROR(CONCATENATE(TEXT(INDEX($Q$7:$Q$23,SMALL(IF($T$7:$T$23&lt;&gt;"",IF($Q$7:$Q$23&lt;&gt;"",ROW($Q$7:$Q$23)-MIN(ROW($Q$7:$Q$23))+1,""),""),ROW()-ROW(A$25)+1)),"##0")," "),"")</f>
        <v>0</v>
      </c>
      <c r="S37">
        <f t="array" ref="S37">IFERROR(CONCATENATE((INDEX($A$7:$A$23,SMALL(IF($T$7:$T$23&lt;&gt;"",IF($Q$7:$Q$23&lt;&gt;"",ROW($Q$7:$Q$23)-MIN(ROW($Q$7:$Q$23))+1,""),""),ROW()-ROW(A$25)+1))),),"")</f>
        <v>0</v>
      </c>
      <c r="W37">
        <f t="array" ref="W37">IFERROR(CONCATENATE((INDEX($Z$7:$Z$23,SMALL(IF($Z$7:$Z$23&lt;&gt;"",IF($W$7:$W$23&lt;&gt;"",ROW($W$7:$W$23)-MIN(ROW($W$7:$W$23))+1,""),""),ROW()-ROW(A$25)+1)))," "),"")</f>
        <v>0</v>
      </c>
      <c r="X37">
        <f t="array" ref="X37">IFERROR(CONCATENATE(TEXT(INDEX($W$7:$W$23,SMALL(IF($Z$7:$Z$23&lt;&gt;"",IF($W$7:$W$23&lt;&gt;"",ROW($W$7:$W$23)-MIN(ROW($W$7:$W$23))+1,""),""),ROW()-ROW(A$25)+1)),"##0")," "),"")</f>
        <v>0</v>
      </c>
      <c r="Y37">
        <f t="array" ref="Y37">IFERROR(CONCATENATE((INDEX($A$7:$A$23,SMALL(IF($Z$7:$Z$23&lt;&gt;"",IF($W$7:$W$23&lt;&gt;"",ROW($W$7:$W$23)-MIN(ROW($W$7:$W$23))+1,""),""),ROW()-ROW(A$25)+1))),),"")</f>
        <v>0</v>
      </c>
      <c r="AC37">
        <f t="array" ref="AC37">IFERROR(CONCATENATE((INDEX($AF$7:$AF$23,SMALL(IF($AF$7:$AF$23&lt;&gt;"",IF($AC$7:$AC$23&lt;&gt;"",ROW($AC$7:$AC$23)-MIN(ROW($AC$7:$AC$23))+1,""),""),ROW()-ROW(A$25)+1))),","),"")</f>
        <v>0</v>
      </c>
      <c r="AD37">
        <f t="array" ref="AD37">IFERROR(CONCATENATE(TEXT(INDEX($AC$7:$AC$23,SMALL(IF($AF$7:$AF$23&lt;&gt;"",IF($AC$7:$AC$23&lt;&gt;"",ROW($AC$7:$AC$23)-MIN(ROW($AC$7:$AC$23))+1,""),""),ROW()-ROW(A$25)+1)),"##0"),","),"")</f>
        <v>0</v>
      </c>
      <c r="AE37">
        <f t="array" ref="AE37">IFERROR(CONCATENATE((INDEX($A$7:$A$23,SMALL(IF($AF$7:$AF$23&lt;&gt;"",IF($AC$7:$AC$23&lt;&gt;"",ROW($AC$7:$AC$23)-MIN(ROW($AC$7:$AC$23))+1,""),""),ROW()-ROW(A$25)+1))),),"")</f>
        <v>0</v>
      </c>
      <c r="AI37">
        <f t="array" ref="AI37">IFERROR(CONCATENATE((INDEX($AL$7:$AL$23,SMALL(IF($AL$7:$AL$23&lt;&gt;"",IF($AI$7:$AI$23&lt;&gt;"",ROW($AI$7:$AI$23)-MIN(ROW($AI$7:$AI$23))+1,""),""),ROW()-ROW(A$25)+1)))," "),"")</f>
        <v>0</v>
      </c>
      <c r="AJ37">
        <f t="array" ref="AJ37">IFERROR(CONCATENATE(TEXT(INDEX($AI$7:$AI$23,SMALL(IF($AL$7:$AL$23&lt;&gt;"",IF($AI$7:$AI$23&lt;&gt;"",ROW($AI$7:$AI$23)-MIN(ROW($AI$7:$AI$23))+1,""),""),ROW()-ROW(A$25)+1)),"##0")," "),"")</f>
        <v>0</v>
      </c>
      <c r="AK37">
        <f t="array" ref="AK37">IFERROR(CONCATENATE((INDEX($A$7:$A$23,SMALL(IF($AL$7:$AL$23&lt;&gt;"",IF($AI$7:$AI$23&lt;&gt;"",ROW($AI$7:$AI$23)-MIN(ROW($AI$7:$AI$23))+1,""),""),ROW()-ROW(A$25)+1))),),"")</f>
        <v>0</v>
      </c>
      <c r="AO37">
        <f t="array" ref="AO37">IFERROR(CONCATENATE(TEXT(INDEX($AO$7:$AO$23,SMALL(IF($AR$7:$AR$23&lt;&gt;"",IF($AO$7:$AO$23&lt;&gt;"",ROW($AO$7:$AO$23)-MIN(ROW($AO$7:$AO$23))+1,""),""),ROW()-ROW(A$25)+1)),"##0"),),"")</f>
        <v>0</v>
      </c>
      <c r="AP37">
        <f t="array" ref="AP37">IFERROR(CONCATENATE((INDEX($AR$7:$AR$23,SMALL(IF($AR$7:$AR$23&lt;&gt;"",IF($AO$7:$AO$23&lt;&gt;"",ROW($AO$7:$AO$23)-MIN(ROW($AO$7:$AO$23))+1,""),""),ROW()-ROW(A$25)+1))),),"")</f>
        <v>0</v>
      </c>
      <c r="AQ37">
        <f t="array" ref="AQ37">IFERROR(CONCATENATE((INDEX($A$7:$A$23,SMALL(IF($AR$7:$AR$23&lt;&gt;"",IF($AO$7:$AO$23&lt;&gt;"",ROW($AO$7:$AO$23)-MIN(ROW($AO$7:$AO$23))+1,""),""),ROW()-ROW(A$25)+1))),),"")</f>
        <v>0</v>
      </c>
      <c r="AU37">
        <f t="array" ref="AU37">IFERROR(CONCATENATE(TEXT(INDEX($AU$7:$AU$23,SMALL(IF($AX$7:$AX$23&lt;&gt;"",IF($AU$7:$AU$23&lt;&gt;"",ROW($AU$7:$AU$23)-MIN(ROW($AU$7:$AU$23))+1,""),""),ROW()-ROW(A$25)+1)),"##0"),),"")</f>
        <v>0</v>
      </c>
      <c r="AV37">
        <f t="array" ref="AV37">IFERROR(CONCATENATE((INDEX($AX$7:$AX$23,SMALL(IF($AX$7:$AX$23&lt;&gt;"",IF($AU$7:$AU$23&lt;&gt;"",ROW($AU$7:$AU$23)-MIN(ROW($AU$7:$AU$23))+1,""),""),ROW()-ROW(A$25)+1))),),"")</f>
        <v>0</v>
      </c>
      <c r="AW37">
        <f t="array" ref="AW37">IFERROR(CONCATENATE((INDEX($A$7:$A$23,SMALL(IF($AX$7:$AX$23&lt;&gt;"",IF($AU$7:$AU$23&lt;&gt;"",ROW($AU$7:$AU$23)-MIN(ROW($AU$7:$AU$23))+1,""),""),ROW()-ROW(A$25)+1))),),"")</f>
        <v>0</v>
      </c>
    </row>
    <row r="38" spans="11:49">
      <c r="K38">
        <f t="array" ref="K38">IFERROR(CONCATENATE(TEXT(INDEX($K$7:$K$23,SMALL(IF($N$7:$N$23&lt;&gt;"",IF($K$7:$K$23&lt;&gt;"",ROW($K$7:$K$23)-MIN(ROW($K$7:$K$23))+1,""),""),ROW()-ROW(A$25)+1)),"##0"),","),"")</f>
        <v>0</v>
      </c>
      <c r="L38">
        <f t="array" ref="L38">IFERROR(CONCATENATE((INDEX($N$7:$N$23,SMALL(IF($N$7:$N$23&lt;&gt;"",IF($K$7:$K$23&lt;&gt;"",ROW($K$7:$K$23)-MIN(ROW($K$7:$K$23))+1,""),""),ROW()-ROW(A$25)+1))),","),"")</f>
        <v>0</v>
      </c>
      <c r="M38">
        <f t="array" ref="M38">IFERROR(CONCATENATE((INDEX($A$7:$A$23,SMALL(IF($N$7:$N$23&lt;&gt;"",IF($K$7:$K$23&lt;&gt;"",ROW($K$7:$K$23)-MIN(ROW($K$7:$K$23))+1,""),""),ROW()-ROW(A$25)+1))),),"")</f>
        <v>0</v>
      </c>
      <c r="Q38">
        <f t="array" ref="Q38">IFERROR(CONCATENATE((INDEX($T$7:$T$23,SMALL(IF($T$7:$T$23&lt;&gt;"",IF($Q$7:$Q$23&lt;&gt;"",ROW($Q$7:$Q$23)-MIN(ROW($Q$7:$Q$23))+1,""),""),ROW()-ROW(A$25)+1)))," "),"")</f>
        <v>0</v>
      </c>
      <c r="R38">
        <f t="array" ref="R38">IFERROR(CONCATENATE(TEXT(INDEX($Q$7:$Q$23,SMALL(IF($T$7:$T$23&lt;&gt;"",IF($Q$7:$Q$23&lt;&gt;"",ROW($Q$7:$Q$23)-MIN(ROW($Q$7:$Q$23))+1,""),""),ROW()-ROW(A$25)+1)),"##0")," "),"")</f>
        <v>0</v>
      </c>
      <c r="S38">
        <f t="array" ref="S38">IFERROR(CONCATENATE((INDEX($A$7:$A$23,SMALL(IF($T$7:$T$23&lt;&gt;"",IF($Q$7:$Q$23&lt;&gt;"",ROW($Q$7:$Q$23)-MIN(ROW($Q$7:$Q$23))+1,""),""),ROW()-ROW(A$25)+1))),),"")</f>
        <v>0</v>
      </c>
      <c r="W38">
        <f t="array" ref="W38">IFERROR(CONCATENATE((INDEX($Z$7:$Z$23,SMALL(IF($Z$7:$Z$23&lt;&gt;"",IF($W$7:$W$23&lt;&gt;"",ROW($W$7:$W$23)-MIN(ROW($W$7:$W$23))+1,""),""),ROW()-ROW(A$25)+1)))," "),"")</f>
        <v>0</v>
      </c>
      <c r="X38">
        <f t="array" ref="X38">IFERROR(CONCATENATE(TEXT(INDEX($W$7:$W$23,SMALL(IF($Z$7:$Z$23&lt;&gt;"",IF($W$7:$W$23&lt;&gt;"",ROW($W$7:$W$23)-MIN(ROW($W$7:$W$23))+1,""),""),ROW()-ROW(A$25)+1)),"##0")," "),"")</f>
        <v>0</v>
      </c>
      <c r="Y38">
        <f t="array" ref="Y38">IFERROR(CONCATENATE((INDEX($A$7:$A$23,SMALL(IF($Z$7:$Z$23&lt;&gt;"",IF($W$7:$W$23&lt;&gt;"",ROW($W$7:$W$23)-MIN(ROW($W$7:$W$23))+1,""),""),ROW()-ROW(A$25)+1))),),"")</f>
        <v>0</v>
      </c>
      <c r="AC38">
        <f t="array" ref="AC38">IFERROR(CONCATENATE((INDEX($AF$7:$AF$23,SMALL(IF($AF$7:$AF$23&lt;&gt;"",IF($AC$7:$AC$23&lt;&gt;"",ROW($AC$7:$AC$23)-MIN(ROW($AC$7:$AC$23))+1,""),""),ROW()-ROW(A$25)+1))),","),"")</f>
        <v>0</v>
      </c>
      <c r="AD38">
        <f t="array" ref="AD38">IFERROR(CONCATENATE(TEXT(INDEX($AC$7:$AC$23,SMALL(IF($AF$7:$AF$23&lt;&gt;"",IF($AC$7:$AC$23&lt;&gt;"",ROW($AC$7:$AC$23)-MIN(ROW($AC$7:$AC$23))+1,""),""),ROW()-ROW(A$25)+1)),"##0"),","),"")</f>
        <v>0</v>
      </c>
      <c r="AE38">
        <f t="array" ref="AE38">IFERROR(CONCATENATE((INDEX($A$7:$A$23,SMALL(IF($AF$7:$AF$23&lt;&gt;"",IF($AC$7:$AC$23&lt;&gt;"",ROW($AC$7:$AC$23)-MIN(ROW($AC$7:$AC$23))+1,""),""),ROW()-ROW(A$25)+1))),),"")</f>
        <v>0</v>
      </c>
      <c r="AI38">
        <f t="array" ref="AI38">IFERROR(CONCATENATE((INDEX($AL$7:$AL$23,SMALL(IF($AL$7:$AL$23&lt;&gt;"",IF($AI$7:$AI$23&lt;&gt;"",ROW($AI$7:$AI$23)-MIN(ROW($AI$7:$AI$23))+1,""),""),ROW()-ROW(A$25)+1)))," "),"")</f>
        <v>0</v>
      </c>
      <c r="AJ38">
        <f t="array" ref="AJ38">IFERROR(CONCATENATE(TEXT(INDEX($AI$7:$AI$23,SMALL(IF($AL$7:$AL$23&lt;&gt;"",IF($AI$7:$AI$23&lt;&gt;"",ROW($AI$7:$AI$23)-MIN(ROW($AI$7:$AI$23))+1,""),""),ROW()-ROW(A$25)+1)),"##0")," "),"")</f>
        <v>0</v>
      </c>
      <c r="AK38">
        <f t="array" ref="AK38">IFERROR(CONCATENATE((INDEX($A$7:$A$23,SMALL(IF($AL$7:$AL$23&lt;&gt;"",IF($AI$7:$AI$23&lt;&gt;"",ROW($AI$7:$AI$23)-MIN(ROW($AI$7:$AI$23))+1,""),""),ROW()-ROW(A$25)+1))),),"")</f>
        <v>0</v>
      </c>
      <c r="AO38">
        <f t="array" ref="AO38">IFERROR(CONCATENATE(TEXT(INDEX($AO$7:$AO$23,SMALL(IF($AR$7:$AR$23&lt;&gt;"",IF($AO$7:$AO$23&lt;&gt;"",ROW($AO$7:$AO$23)-MIN(ROW($AO$7:$AO$23))+1,""),""),ROW()-ROW(A$25)+1)),"##0"),),"")</f>
        <v>0</v>
      </c>
      <c r="AP38">
        <f t="array" ref="AP38">IFERROR(CONCATENATE((INDEX($AR$7:$AR$23,SMALL(IF($AR$7:$AR$23&lt;&gt;"",IF($AO$7:$AO$23&lt;&gt;"",ROW($AO$7:$AO$23)-MIN(ROW($AO$7:$AO$23))+1,""),""),ROW()-ROW(A$25)+1))),),"")</f>
        <v>0</v>
      </c>
      <c r="AQ38">
        <f t="array" ref="AQ38">IFERROR(CONCATENATE((INDEX($A$7:$A$23,SMALL(IF($AR$7:$AR$23&lt;&gt;"",IF($AO$7:$AO$23&lt;&gt;"",ROW($AO$7:$AO$23)-MIN(ROW($AO$7:$AO$23))+1,""),""),ROW()-ROW(A$25)+1))),),"")</f>
        <v>0</v>
      </c>
      <c r="AU38">
        <f t="array" ref="AU38">IFERROR(CONCATENATE(TEXT(INDEX($AU$7:$AU$23,SMALL(IF($AX$7:$AX$23&lt;&gt;"",IF($AU$7:$AU$23&lt;&gt;"",ROW($AU$7:$AU$23)-MIN(ROW($AU$7:$AU$23))+1,""),""),ROW()-ROW(A$25)+1)),"##0"),),"")</f>
        <v>0</v>
      </c>
      <c r="AV38">
        <f t="array" ref="AV38">IFERROR(CONCATENATE((INDEX($AX$7:$AX$23,SMALL(IF($AX$7:$AX$23&lt;&gt;"",IF($AU$7:$AU$23&lt;&gt;"",ROW($AU$7:$AU$23)-MIN(ROW($AU$7:$AU$23))+1,""),""),ROW()-ROW(A$25)+1))),),"")</f>
        <v>0</v>
      </c>
      <c r="AW38">
        <f t="array" ref="AW38">IFERROR(CONCATENATE((INDEX($A$7:$A$23,SMALL(IF($AX$7:$AX$23&lt;&gt;"",IF($AU$7:$AU$23&lt;&gt;"",ROW($AU$7:$AU$23)-MIN(ROW($AU$7:$AU$23))+1,""),""),ROW()-ROW(A$25)+1))),),"")</f>
        <v>0</v>
      </c>
    </row>
    <row r="39" spans="11:49">
      <c r="K39">
        <f t="array" ref="K39">IFERROR(CONCATENATE(TEXT(INDEX($K$7:$K$23,SMALL(IF($N$7:$N$23&lt;&gt;"",IF($K$7:$K$23&lt;&gt;"",ROW($K$7:$K$23)-MIN(ROW($K$7:$K$23))+1,""),""),ROW()-ROW(A$25)+1)),"##0"),","),"")</f>
        <v>0</v>
      </c>
      <c r="L39">
        <f t="array" ref="L39">IFERROR(CONCATENATE((INDEX($N$7:$N$23,SMALL(IF($N$7:$N$23&lt;&gt;"",IF($K$7:$K$23&lt;&gt;"",ROW($K$7:$K$23)-MIN(ROW($K$7:$K$23))+1,""),""),ROW()-ROW(A$25)+1))),","),"")</f>
        <v>0</v>
      </c>
      <c r="M39">
        <f t="array" ref="M39">IFERROR(CONCATENATE((INDEX($A$7:$A$23,SMALL(IF($N$7:$N$23&lt;&gt;"",IF($K$7:$K$23&lt;&gt;"",ROW($K$7:$K$23)-MIN(ROW($K$7:$K$23))+1,""),""),ROW()-ROW(A$25)+1))),),"")</f>
        <v>0</v>
      </c>
      <c r="Q39">
        <f t="array" ref="Q39">IFERROR(CONCATENATE((INDEX($T$7:$T$23,SMALL(IF($T$7:$T$23&lt;&gt;"",IF($Q$7:$Q$23&lt;&gt;"",ROW($Q$7:$Q$23)-MIN(ROW($Q$7:$Q$23))+1,""),""),ROW()-ROW(A$25)+1)))," "),"")</f>
        <v>0</v>
      </c>
      <c r="R39">
        <f t="array" ref="R39">IFERROR(CONCATENATE(TEXT(INDEX($Q$7:$Q$23,SMALL(IF($T$7:$T$23&lt;&gt;"",IF($Q$7:$Q$23&lt;&gt;"",ROW($Q$7:$Q$23)-MIN(ROW($Q$7:$Q$23))+1,""),""),ROW()-ROW(A$25)+1)),"##0")," "),"")</f>
        <v>0</v>
      </c>
      <c r="S39">
        <f t="array" ref="S39">IFERROR(CONCATENATE((INDEX($A$7:$A$23,SMALL(IF($T$7:$T$23&lt;&gt;"",IF($Q$7:$Q$23&lt;&gt;"",ROW($Q$7:$Q$23)-MIN(ROW($Q$7:$Q$23))+1,""),""),ROW()-ROW(A$25)+1))),),"")</f>
        <v>0</v>
      </c>
      <c r="W39">
        <f t="array" ref="W39">IFERROR(CONCATENATE((INDEX($Z$7:$Z$23,SMALL(IF($Z$7:$Z$23&lt;&gt;"",IF($W$7:$W$23&lt;&gt;"",ROW($W$7:$W$23)-MIN(ROW($W$7:$W$23))+1,""),""),ROW()-ROW(A$25)+1)))," "),"")</f>
        <v>0</v>
      </c>
      <c r="X39">
        <f t="array" ref="X39">IFERROR(CONCATENATE(TEXT(INDEX($W$7:$W$23,SMALL(IF($Z$7:$Z$23&lt;&gt;"",IF($W$7:$W$23&lt;&gt;"",ROW($W$7:$W$23)-MIN(ROW($W$7:$W$23))+1,""),""),ROW()-ROW(A$25)+1)),"##0")," "),"")</f>
        <v>0</v>
      </c>
      <c r="Y39">
        <f t="array" ref="Y39">IFERROR(CONCATENATE((INDEX($A$7:$A$23,SMALL(IF($Z$7:$Z$23&lt;&gt;"",IF($W$7:$W$23&lt;&gt;"",ROW($W$7:$W$23)-MIN(ROW($W$7:$W$23))+1,""),""),ROW()-ROW(A$25)+1))),),"")</f>
        <v>0</v>
      </c>
      <c r="AC39">
        <f t="array" ref="AC39">IFERROR(CONCATENATE((INDEX($AF$7:$AF$23,SMALL(IF($AF$7:$AF$23&lt;&gt;"",IF($AC$7:$AC$23&lt;&gt;"",ROW($AC$7:$AC$23)-MIN(ROW($AC$7:$AC$23))+1,""),""),ROW()-ROW(A$25)+1))),","),"")</f>
        <v>0</v>
      </c>
      <c r="AD39">
        <f t="array" ref="AD39">IFERROR(CONCATENATE(TEXT(INDEX($AC$7:$AC$23,SMALL(IF($AF$7:$AF$23&lt;&gt;"",IF($AC$7:$AC$23&lt;&gt;"",ROW($AC$7:$AC$23)-MIN(ROW($AC$7:$AC$23))+1,""),""),ROW()-ROW(A$25)+1)),"##0"),","),"")</f>
        <v>0</v>
      </c>
      <c r="AE39">
        <f t="array" ref="AE39">IFERROR(CONCATENATE((INDEX($A$7:$A$23,SMALL(IF($AF$7:$AF$23&lt;&gt;"",IF($AC$7:$AC$23&lt;&gt;"",ROW($AC$7:$AC$23)-MIN(ROW($AC$7:$AC$23))+1,""),""),ROW()-ROW(A$25)+1))),),"")</f>
        <v>0</v>
      </c>
      <c r="AI39">
        <f t="array" ref="AI39">IFERROR(CONCATENATE((INDEX($AL$7:$AL$23,SMALL(IF($AL$7:$AL$23&lt;&gt;"",IF($AI$7:$AI$23&lt;&gt;"",ROW($AI$7:$AI$23)-MIN(ROW($AI$7:$AI$23))+1,""),""),ROW()-ROW(A$25)+1)))," "),"")</f>
        <v>0</v>
      </c>
      <c r="AJ39">
        <f t="array" ref="AJ39">IFERROR(CONCATENATE(TEXT(INDEX($AI$7:$AI$23,SMALL(IF($AL$7:$AL$23&lt;&gt;"",IF($AI$7:$AI$23&lt;&gt;"",ROW($AI$7:$AI$23)-MIN(ROW($AI$7:$AI$23))+1,""),""),ROW()-ROW(A$25)+1)),"##0")," "),"")</f>
        <v>0</v>
      </c>
      <c r="AK39">
        <f t="array" ref="AK39">IFERROR(CONCATENATE((INDEX($A$7:$A$23,SMALL(IF($AL$7:$AL$23&lt;&gt;"",IF($AI$7:$AI$23&lt;&gt;"",ROW($AI$7:$AI$23)-MIN(ROW($AI$7:$AI$23))+1,""),""),ROW()-ROW(A$25)+1))),),"")</f>
        <v>0</v>
      </c>
      <c r="AO39">
        <f t="array" ref="AO39">IFERROR(CONCATENATE(TEXT(INDEX($AO$7:$AO$23,SMALL(IF($AR$7:$AR$23&lt;&gt;"",IF($AO$7:$AO$23&lt;&gt;"",ROW($AO$7:$AO$23)-MIN(ROW($AO$7:$AO$23))+1,""),""),ROW()-ROW(A$25)+1)),"##0"),),"")</f>
        <v>0</v>
      </c>
      <c r="AP39">
        <f t="array" ref="AP39">IFERROR(CONCATENATE((INDEX($AR$7:$AR$23,SMALL(IF($AR$7:$AR$23&lt;&gt;"",IF($AO$7:$AO$23&lt;&gt;"",ROW($AO$7:$AO$23)-MIN(ROW($AO$7:$AO$23))+1,""),""),ROW()-ROW(A$25)+1))),),"")</f>
        <v>0</v>
      </c>
      <c r="AQ39">
        <f t="array" ref="AQ39">IFERROR(CONCATENATE((INDEX($A$7:$A$23,SMALL(IF($AR$7:$AR$23&lt;&gt;"",IF($AO$7:$AO$23&lt;&gt;"",ROW($AO$7:$AO$23)-MIN(ROW($AO$7:$AO$23))+1,""),""),ROW()-ROW(A$25)+1))),),"")</f>
        <v>0</v>
      </c>
      <c r="AU39">
        <f t="array" ref="AU39">IFERROR(CONCATENATE(TEXT(INDEX($AU$7:$AU$23,SMALL(IF($AX$7:$AX$23&lt;&gt;"",IF($AU$7:$AU$23&lt;&gt;"",ROW($AU$7:$AU$23)-MIN(ROW($AU$7:$AU$23))+1,""),""),ROW()-ROW(A$25)+1)),"##0"),),"")</f>
        <v>0</v>
      </c>
      <c r="AV39">
        <f t="array" ref="AV39">IFERROR(CONCATENATE((INDEX($AX$7:$AX$23,SMALL(IF($AX$7:$AX$23&lt;&gt;"",IF($AU$7:$AU$23&lt;&gt;"",ROW($AU$7:$AU$23)-MIN(ROW($AU$7:$AU$23))+1,""),""),ROW()-ROW(A$25)+1))),),"")</f>
        <v>0</v>
      </c>
      <c r="AW39">
        <f t="array" ref="AW39">IFERROR(CONCATENATE((INDEX($A$7:$A$23,SMALL(IF($AX$7:$AX$23&lt;&gt;"",IF($AU$7:$AU$23&lt;&gt;"",ROW($AU$7:$AU$23)-MIN(ROW($AU$7:$AU$23))+1,""),""),ROW()-ROW(A$25)+1))),),"")</f>
        <v>0</v>
      </c>
    </row>
    <row r="40" spans="11:49">
      <c r="K40">
        <f t="array" ref="K40">IFERROR(CONCATENATE(TEXT(INDEX($K$7:$K$23,SMALL(IF($N$7:$N$23&lt;&gt;"",IF($K$7:$K$23&lt;&gt;"",ROW($K$7:$K$23)-MIN(ROW($K$7:$K$23))+1,""),""),ROW()-ROW(A$25)+1)),"##0"),","),"")</f>
        <v>0</v>
      </c>
      <c r="L40">
        <f t="array" ref="L40">IFERROR(CONCATENATE((INDEX($N$7:$N$23,SMALL(IF($N$7:$N$23&lt;&gt;"",IF($K$7:$K$23&lt;&gt;"",ROW($K$7:$K$23)-MIN(ROW($K$7:$K$23))+1,""),""),ROW()-ROW(A$25)+1))),","),"")</f>
        <v>0</v>
      </c>
      <c r="M40">
        <f t="array" ref="M40">IFERROR(CONCATENATE((INDEX($A$7:$A$23,SMALL(IF($N$7:$N$23&lt;&gt;"",IF($K$7:$K$23&lt;&gt;"",ROW($K$7:$K$23)-MIN(ROW($K$7:$K$23))+1,""),""),ROW()-ROW(A$25)+1))),),"")</f>
        <v>0</v>
      </c>
      <c r="Q40">
        <f t="array" ref="Q40">IFERROR(CONCATENATE((INDEX($T$7:$T$23,SMALL(IF($T$7:$T$23&lt;&gt;"",IF($Q$7:$Q$23&lt;&gt;"",ROW($Q$7:$Q$23)-MIN(ROW($Q$7:$Q$23))+1,""),""),ROW()-ROW(A$25)+1)))," "),"")</f>
        <v>0</v>
      </c>
      <c r="R40">
        <f t="array" ref="R40">IFERROR(CONCATENATE(TEXT(INDEX($Q$7:$Q$23,SMALL(IF($T$7:$T$23&lt;&gt;"",IF($Q$7:$Q$23&lt;&gt;"",ROW($Q$7:$Q$23)-MIN(ROW($Q$7:$Q$23))+1,""),""),ROW()-ROW(A$25)+1)),"##0")," "),"")</f>
        <v>0</v>
      </c>
      <c r="S40">
        <f t="array" ref="S40">IFERROR(CONCATENATE((INDEX($A$7:$A$23,SMALL(IF($T$7:$T$23&lt;&gt;"",IF($Q$7:$Q$23&lt;&gt;"",ROW($Q$7:$Q$23)-MIN(ROW($Q$7:$Q$23))+1,""),""),ROW()-ROW(A$25)+1))),),"")</f>
        <v>0</v>
      </c>
      <c r="W40">
        <f t="array" ref="W40">IFERROR(CONCATENATE((INDEX($Z$7:$Z$23,SMALL(IF($Z$7:$Z$23&lt;&gt;"",IF($W$7:$W$23&lt;&gt;"",ROW($W$7:$W$23)-MIN(ROW($W$7:$W$23))+1,""),""),ROW()-ROW(A$25)+1)))," "),"")</f>
        <v>0</v>
      </c>
      <c r="X40">
        <f t="array" ref="X40">IFERROR(CONCATENATE(TEXT(INDEX($W$7:$W$23,SMALL(IF($Z$7:$Z$23&lt;&gt;"",IF($W$7:$W$23&lt;&gt;"",ROW($W$7:$W$23)-MIN(ROW($W$7:$W$23))+1,""),""),ROW()-ROW(A$25)+1)),"##0")," "),"")</f>
        <v>0</v>
      </c>
      <c r="Y40">
        <f t="array" ref="Y40">IFERROR(CONCATENATE((INDEX($A$7:$A$23,SMALL(IF($Z$7:$Z$23&lt;&gt;"",IF($W$7:$W$23&lt;&gt;"",ROW($W$7:$W$23)-MIN(ROW($W$7:$W$23))+1,""),""),ROW()-ROW(A$25)+1))),),"")</f>
        <v>0</v>
      </c>
      <c r="AC40">
        <f t="array" ref="AC40">IFERROR(CONCATENATE((INDEX($AF$7:$AF$23,SMALL(IF($AF$7:$AF$23&lt;&gt;"",IF($AC$7:$AC$23&lt;&gt;"",ROW($AC$7:$AC$23)-MIN(ROW($AC$7:$AC$23))+1,""),""),ROW()-ROW(A$25)+1))),","),"")</f>
        <v>0</v>
      </c>
      <c r="AD40">
        <f t="array" ref="AD40">IFERROR(CONCATENATE(TEXT(INDEX($AC$7:$AC$23,SMALL(IF($AF$7:$AF$23&lt;&gt;"",IF($AC$7:$AC$23&lt;&gt;"",ROW($AC$7:$AC$23)-MIN(ROW($AC$7:$AC$23))+1,""),""),ROW()-ROW(A$25)+1)),"##0"),","),"")</f>
        <v>0</v>
      </c>
      <c r="AE40">
        <f t="array" ref="AE40">IFERROR(CONCATENATE((INDEX($A$7:$A$23,SMALL(IF($AF$7:$AF$23&lt;&gt;"",IF($AC$7:$AC$23&lt;&gt;"",ROW($AC$7:$AC$23)-MIN(ROW($AC$7:$AC$23))+1,""),""),ROW()-ROW(A$25)+1))),),"")</f>
        <v>0</v>
      </c>
      <c r="AI40">
        <f t="array" ref="AI40">IFERROR(CONCATENATE((INDEX($AL$7:$AL$23,SMALL(IF($AL$7:$AL$23&lt;&gt;"",IF($AI$7:$AI$23&lt;&gt;"",ROW($AI$7:$AI$23)-MIN(ROW($AI$7:$AI$23))+1,""),""),ROW()-ROW(A$25)+1)))," "),"")</f>
        <v>0</v>
      </c>
      <c r="AJ40">
        <f t="array" ref="AJ40">IFERROR(CONCATENATE(TEXT(INDEX($AI$7:$AI$23,SMALL(IF($AL$7:$AL$23&lt;&gt;"",IF($AI$7:$AI$23&lt;&gt;"",ROW($AI$7:$AI$23)-MIN(ROW($AI$7:$AI$23))+1,""),""),ROW()-ROW(A$25)+1)),"##0")," "),"")</f>
        <v>0</v>
      </c>
      <c r="AK40">
        <f t="array" ref="AK40">IFERROR(CONCATENATE((INDEX($A$7:$A$23,SMALL(IF($AL$7:$AL$23&lt;&gt;"",IF($AI$7:$AI$23&lt;&gt;"",ROW($AI$7:$AI$23)-MIN(ROW($AI$7:$AI$23))+1,""),""),ROW()-ROW(A$25)+1))),),"")</f>
        <v>0</v>
      </c>
      <c r="AO40">
        <f t="array" ref="AO40">IFERROR(CONCATENATE(TEXT(INDEX($AO$7:$AO$23,SMALL(IF($AR$7:$AR$23&lt;&gt;"",IF($AO$7:$AO$23&lt;&gt;"",ROW($AO$7:$AO$23)-MIN(ROW($AO$7:$AO$23))+1,""),""),ROW()-ROW(A$25)+1)),"##0"),),"")</f>
        <v>0</v>
      </c>
      <c r="AP40">
        <f t="array" ref="AP40">IFERROR(CONCATENATE((INDEX($AR$7:$AR$23,SMALL(IF($AR$7:$AR$23&lt;&gt;"",IF($AO$7:$AO$23&lt;&gt;"",ROW($AO$7:$AO$23)-MIN(ROW($AO$7:$AO$23))+1,""),""),ROW()-ROW(A$25)+1))),),"")</f>
        <v>0</v>
      </c>
      <c r="AQ40">
        <f t="array" ref="AQ40">IFERROR(CONCATENATE((INDEX($A$7:$A$23,SMALL(IF($AR$7:$AR$23&lt;&gt;"",IF($AO$7:$AO$23&lt;&gt;"",ROW($AO$7:$AO$23)-MIN(ROW($AO$7:$AO$23))+1,""),""),ROW()-ROW(A$25)+1))),),"")</f>
        <v>0</v>
      </c>
      <c r="AU40">
        <f t="array" ref="AU40">IFERROR(CONCATENATE(TEXT(INDEX($AU$7:$AU$23,SMALL(IF($AX$7:$AX$23&lt;&gt;"",IF($AU$7:$AU$23&lt;&gt;"",ROW($AU$7:$AU$23)-MIN(ROW($AU$7:$AU$23))+1,""),""),ROW()-ROW(A$25)+1)),"##0"),),"")</f>
        <v>0</v>
      </c>
      <c r="AV40">
        <f t="array" ref="AV40">IFERROR(CONCATENATE((INDEX($AX$7:$AX$23,SMALL(IF($AX$7:$AX$23&lt;&gt;"",IF($AU$7:$AU$23&lt;&gt;"",ROW($AU$7:$AU$23)-MIN(ROW($AU$7:$AU$23))+1,""),""),ROW()-ROW(A$25)+1))),),"")</f>
        <v>0</v>
      </c>
      <c r="AW40">
        <f t="array" ref="AW40">IFERROR(CONCATENATE((INDEX($A$7:$A$23,SMALL(IF($AX$7:$AX$23&lt;&gt;"",IF($AU$7:$AU$23&lt;&gt;"",ROW($AU$7:$AU$23)-MIN(ROW($AU$7:$AU$23))+1,""),""),ROW()-ROW(A$25)+1))),),"")</f>
        <v>0</v>
      </c>
    </row>
    <row r="41" spans="11:49">
      <c r="K41">
        <f t="array" ref="K41">IFERROR(CONCATENATE(TEXT(INDEX($K$7:$K$23,SMALL(IF($N$7:$N$23&lt;&gt;"",IF($K$7:$K$23&lt;&gt;"",ROW($K$7:$K$23)-MIN(ROW($K$7:$K$23))+1,""),""),ROW()-ROW(A$25)+1)),"##0"),","),"")</f>
        <v>0</v>
      </c>
      <c r="L41">
        <f t="array" ref="L41">IFERROR(CONCATENATE((INDEX($N$7:$N$23,SMALL(IF($N$7:$N$23&lt;&gt;"",IF($K$7:$K$23&lt;&gt;"",ROW($K$7:$K$23)-MIN(ROW($K$7:$K$23))+1,""),""),ROW()-ROW(A$25)+1))),","),"")</f>
        <v>0</v>
      </c>
      <c r="M41">
        <f t="array" ref="M41">IFERROR(CONCATENATE((INDEX($A$7:$A$23,SMALL(IF($N$7:$N$23&lt;&gt;"",IF($K$7:$K$23&lt;&gt;"",ROW($K$7:$K$23)-MIN(ROW($K$7:$K$23))+1,""),""),ROW()-ROW(A$25)+1))),),"")</f>
        <v>0</v>
      </c>
      <c r="Q41">
        <f t="array" ref="Q41">IFERROR(CONCATENATE((INDEX($T$7:$T$23,SMALL(IF($T$7:$T$23&lt;&gt;"",IF($Q$7:$Q$23&lt;&gt;"",ROW($Q$7:$Q$23)-MIN(ROW($Q$7:$Q$23))+1,""),""),ROW()-ROW(A$25)+1)))," "),"")</f>
        <v>0</v>
      </c>
      <c r="R41">
        <f t="array" ref="R41">IFERROR(CONCATENATE(TEXT(INDEX($Q$7:$Q$23,SMALL(IF($T$7:$T$23&lt;&gt;"",IF($Q$7:$Q$23&lt;&gt;"",ROW($Q$7:$Q$23)-MIN(ROW($Q$7:$Q$23))+1,""),""),ROW()-ROW(A$25)+1)),"##0")," "),"")</f>
        <v>0</v>
      </c>
      <c r="S41">
        <f t="array" ref="S41">IFERROR(CONCATENATE((INDEX($A$7:$A$23,SMALL(IF($T$7:$T$23&lt;&gt;"",IF($Q$7:$Q$23&lt;&gt;"",ROW($Q$7:$Q$23)-MIN(ROW($Q$7:$Q$23))+1,""),""),ROW()-ROW(A$25)+1))),),"")</f>
        <v>0</v>
      </c>
      <c r="W41">
        <f t="array" ref="W41">IFERROR(CONCATENATE((INDEX($Z$7:$Z$23,SMALL(IF($Z$7:$Z$23&lt;&gt;"",IF($W$7:$W$23&lt;&gt;"",ROW($W$7:$W$23)-MIN(ROW($W$7:$W$23))+1,""),""),ROW()-ROW(A$25)+1)))," "),"")</f>
        <v>0</v>
      </c>
      <c r="X41">
        <f t="array" ref="X41">IFERROR(CONCATENATE(TEXT(INDEX($W$7:$W$23,SMALL(IF($Z$7:$Z$23&lt;&gt;"",IF($W$7:$W$23&lt;&gt;"",ROW($W$7:$W$23)-MIN(ROW($W$7:$W$23))+1,""),""),ROW()-ROW(A$25)+1)),"##0")," "),"")</f>
        <v>0</v>
      </c>
      <c r="Y41">
        <f t="array" ref="Y41">IFERROR(CONCATENATE((INDEX($A$7:$A$23,SMALL(IF($Z$7:$Z$23&lt;&gt;"",IF($W$7:$W$23&lt;&gt;"",ROW($W$7:$W$23)-MIN(ROW($W$7:$W$23))+1,""),""),ROW()-ROW(A$25)+1))),),"")</f>
        <v>0</v>
      </c>
      <c r="AC41">
        <f t="array" ref="AC41">IFERROR(CONCATENATE((INDEX($AF$7:$AF$23,SMALL(IF($AF$7:$AF$23&lt;&gt;"",IF($AC$7:$AC$23&lt;&gt;"",ROW($AC$7:$AC$23)-MIN(ROW($AC$7:$AC$23))+1,""),""),ROW()-ROW(A$25)+1))),","),"")</f>
        <v>0</v>
      </c>
      <c r="AD41">
        <f t="array" ref="AD41">IFERROR(CONCATENATE(TEXT(INDEX($AC$7:$AC$23,SMALL(IF($AF$7:$AF$23&lt;&gt;"",IF($AC$7:$AC$23&lt;&gt;"",ROW($AC$7:$AC$23)-MIN(ROW($AC$7:$AC$23))+1,""),""),ROW()-ROW(A$25)+1)),"##0"),","),"")</f>
        <v>0</v>
      </c>
      <c r="AE41">
        <f t="array" ref="AE41">IFERROR(CONCATENATE((INDEX($A$7:$A$23,SMALL(IF($AF$7:$AF$23&lt;&gt;"",IF($AC$7:$AC$23&lt;&gt;"",ROW($AC$7:$AC$23)-MIN(ROW($AC$7:$AC$23))+1,""),""),ROW()-ROW(A$25)+1))),),"")</f>
        <v>0</v>
      </c>
      <c r="AI41">
        <f t="array" ref="AI41">IFERROR(CONCATENATE((INDEX($AL$7:$AL$23,SMALL(IF($AL$7:$AL$23&lt;&gt;"",IF($AI$7:$AI$23&lt;&gt;"",ROW($AI$7:$AI$23)-MIN(ROW($AI$7:$AI$23))+1,""),""),ROW()-ROW(A$25)+1)))," "),"")</f>
        <v>0</v>
      </c>
      <c r="AJ41">
        <f t="array" ref="AJ41">IFERROR(CONCATENATE(TEXT(INDEX($AI$7:$AI$23,SMALL(IF($AL$7:$AL$23&lt;&gt;"",IF($AI$7:$AI$23&lt;&gt;"",ROW($AI$7:$AI$23)-MIN(ROW($AI$7:$AI$23))+1,""),""),ROW()-ROW(A$25)+1)),"##0")," "),"")</f>
        <v>0</v>
      </c>
      <c r="AK41">
        <f t="array" ref="AK41">IFERROR(CONCATENATE((INDEX($A$7:$A$23,SMALL(IF($AL$7:$AL$23&lt;&gt;"",IF($AI$7:$AI$23&lt;&gt;"",ROW($AI$7:$AI$23)-MIN(ROW($AI$7:$AI$23))+1,""),""),ROW()-ROW(A$25)+1))),),"")</f>
        <v>0</v>
      </c>
      <c r="AO41">
        <f t="array" ref="AO41">IFERROR(CONCATENATE(TEXT(INDEX($AO$7:$AO$23,SMALL(IF($AR$7:$AR$23&lt;&gt;"",IF($AO$7:$AO$23&lt;&gt;"",ROW($AO$7:$AO$23)-MIN(ROW($AO$7:$AO$23))+1,""),""),ROW()-ROW(A$25)+1)),"##0"),),"")</f>
        <v>0</v>
      </c>
      <c r="AP41">
        <f t="array" ref="AP41">IFERROR(CONCATENATE((INDEX($AR$7:$AR$23,SMALL(IF($AR$7:$AR$23&lt;&gt;"",IF($AO$7:$AO$23&lt;&gt;"",ROW($AO$7:$AO$23)-MIN(ROW($AO$7:$AO$23))+1,""),""),ROW()-ROW(A$25)+1))),),"")</f>
        <v>0</v>
      </c>
      <c r="AQ41">
        <f t="array" ref="AQ41">IFERROR(CONCATENATE((INDEX($A$7:$A$23,SMALL(IF($AR$7:$AR$23&lt;&gt;"",IF($AO$7:$AO$23&lt;&gt;"",ROW($AO$7:$AO$23)-MIN(ROW($AO$7:$AO$23))+1,""),""),ROW()-ROW(A$25)+1))),),"")</f>
        <v>0</v>
      </c>
      <c r="AU41">
        <f t="array" ref="AU41">IFERROR(CONCATENATE(TEXT(INDEX($AU$7:$AU$23,SMALL(IF($AX$7:$AX$23&lt;&gt;"",IF($AU$7:$AU$23&lt;&gt;"",ROW($AU$7:$AU$23)-MIN(ROW($AU$7:$AU$23))+1,""),""),ROW()-ROW(A$25)+1)),"##0"),),"")</f>
        <v>0</v>
      </c>
      <c r="AV41">
        <f t="array" ref="AV41">IFERROR(CONCATENATE((INDEX($AX$7:$AX$23,SMALL(IF($AX$7:$AX$23&lt;&gt;"",IF($AU$7:$AU$23&lt;&gt;"",ROW($AU$7:$AU$23)-MIN(ROW($AU$7:$AU$23))+1,""),""),ROW()-ROW(A$25)+1))),),"")</f>
        <v>0</v>
      </c>
      <c r="AW41">
        <f t="array" ref="AW41">IFERROR(CONCATENATE((INDEX($A$7:$A$23,SMALL(IF($AX$7:$AX$23&lt;&gt;"",IF($AU$7:$AU$23&lt;&gt;"",ROW($AU$7:$AU$23)-MIN(ROW($AU$7:$AU$23))+1,""),""),ROW()-ROW(A$25)+1))),),"")</f>
        <v>0</v>
      </c>
    </row>
  </sheetData>
  <mergeCells count="8">
    <mergeCell ref="A5:I5"/>
    <mergeCell ref="J5:O5"/>
    <mergeCell ref="P5:U5"/>
    <mergeCell ref="V5:AA5"/>
    <mergeCell ref="AB5:AG5"/>
    <mergeCell ref="AH5:AM5"/>
    <mergeCell ref="AN5:AS5"/>
    <mergeCell ref="AT5:AY5"/>
  </mergeCells>
  <conditionalFormatting sqref="AD15">
    <cfRule type="cellIs" dxfId="0" priority="51" operator="lessThanOrEqual">
      <formula>H15</formula>
    </cfRule>
  </conditionalFormatting>
  <conditionalFormatting sqref="AD17">
    <cfRule type="cellIs" dxfId="0" priority="53" operator="lessThanOrEqual">
      <formula>H17</formula>
    </cfRule>
  </conditionalFormatting>
  <conditionalFormatting sqref="AD18">
    <cfRule type="cellIs" dxfId="0" priority="55" operator="lessThanOrEqual">
      <formula>H18</formula>
    </cfRule>
  </conditionalFormatting>
  <conditionalFormatting sqref="AD21">
    <cfRule type="cellIs" dxfId="0" priority="57" operator="lessThanOrEqual">
      <formula>H21</formula>
    </cfRule>
  </conditionalFormatting>
  <conditionalFormatting sqref="AD9">
    <cfRule type="cellIs" dxfId="0" priority="49" operator="lessThanOrEqual">
      <formula>H9</formula>
    </cfRule>
  </conditionalFormatting>
  <conditionalFormatting sqref="AE15">
    <cfRule type="cellIs" dxfId="0" priority="52" operator="lessThanOrEqual">
      <formula>I15</formula>
    </cfRule>
  </conditionalFormatting>
  <conditionalFormatting sqref="AE17">
    <cfRule type="cellIs" dxfId="0" priority="54" operator="lessThanOrEqual">
      <formula>I17</formula>
    </cfRule>
  </conditionalFormatting>
  <conditionalFormatting sqref="AE18">
    <cfRule type="cellIs" dxfId="0" priority="56" operator="lessThanOrEqual">
      <formula>I18</formula>
    </cfRule>
  </conditionalFormatting>
  <conditionalFormatting sqref="AE21">
    <cfRule type="cellIs" dxfId="0" priority="58" operator="lessThanOrEqual">
      <formula>I21</formula>
    </cfRule>
  </conditionalFormatting>
  <conditionalFormatting sqref="AE9">
    <cfRule type="cellIs" dxfId="0" priority="50" operator="lessThanOrEqual">
      <formula>I9</formula>
    </cfRule>
  </conditionalFormatting>
  <conditionalFormatting sqref="AJ10">
    <cfRule type="cellIs" dxfId="0" priority="61" operator="lessThanOrEqual">
      <formula>H10</formula>
    </cfRule>
  </conditionalFormatting>
  <conditionalFormatting sqref="AJ15">
    <cfRule type="cellIs" dxfId="0" priority="63" operator="lessThanOrEqual">
      <formula>H15</formula>
    </cfRule>
  </conditionalFormatting>
  <conditionalFormatting sqref="AJ18">
    <cfRule type="cellIs" dxfId="0" priority="65" operator="lessThanOrEqual">
      <formula>H18</formula>
    </cfRule>
  </conditionalFormatting>
  <conditionalFormatting sqref="AJ9">
    <cfRule type="cellIs" dxfId="0" priority="59" operator="lessThanOrEqual">
      <formula>H9</formula>
    </cfRule>
  </conditionalFormatting>
  <conditionalFormatting sqref="AK10">
    <cfRule type="cellIs" dxfId="0" priority="62" operator="lessThanOrEqual">
      <formula>I10</formula>
    </cfRule>
  </conditionalFormatting>
  <conditionalFormatting sqref="AK15">
    <cfRule type="cellIs" dxfId="0" priority="64" operator="lessThanOrEqual">
      <formula>I15</formula>
    </cfRule>
  </conditionalFormatting>
  <conditionalFormatting sqref="AK18">
    <cfRule type="cellIs" dxfId="0" priority="66" operator="lessThanOrEqual">
      <formula>I18</formula>
    </cfRule>
  </conditionalFormatting>
  <conditionalFormatting sqref="AK9">
    <cfRule type="cellIs" dxfId="0" priority="60" operator="lessThanOrEqual">
      <formula>I9</formula>
    </cfRule>
  </conditionalFormatting>
  <conditionalFormatting sqref="AP20">
    <cfRule type="cellIs" dxfId="0" priority="67" operator="lessThanOrEqual">
      <formula>H20</formula>
    </cfRule>
  </conditionalFormatting>
  <conditionalFormatting sqref="AP23">
    <cfRule type="cellIs" dxfId="0" priority="69" operator="lessThanOrEqual">
      <formula>H23</formula>
    </cfRule>
  </conditionalFormatting>
  <conditionalFormatting sqref="AQ20">
    <cfRule type="cellIs" dxfId="0" priority="68" operator="lessThanOrEqual">
      <formula>I20</formula>
    </cfRule>
  </conditionalFormatting>
  <conditionalFormatting sqref="AQ23">
    <cfRule type="cellIs" dxfId="0" priority="70" operator="lessThanOrEqual">
      <formula>I23</formula>
    </cfRule>
  </conditionalFormatting>
  <conditionalFormatting sqref="AV22">
    <cfRule type="cellIs" dxfId="0" priority="71" operator="lessThanOrEqual">
      <formula>H22</formula>
    </cfRule>
  </conditionalFormatting>
  <conditionalFormatting sqref="AW22">
    <cfRule type="cellIs" dxfId="0" priority="72" operator="lessThanOrEqual">
      <formula>I22</formula>
    </cfRule>
  </conditionalFormatting>
  <conditionalFormatting sqref="L10">
    <cfRule type="cellIs" dxfId="0" priority="5" operator="lessThanOrEqual">
      <formula>H10</formula>
    </cfRule>
  </conditionalFormatting>
  <conditionalFormatting sqref="L11">
    <cfRule type="cellIs" dxfId="0" priority="7" operator="lessThanOrEqual">
      <formula>H11</formula>
    </cfRule>
  </conditionalFormatting>
  <conditionalFormatting sqref="L15">
    <cfRule type="cellIs" dxfId="0" priority="9" operator="lessThanOrEqual">
      <formula>H15</formula>
    </cfRule>
  </conditionalFormatting>
  <conditionalFormatting sqref="L16">
    <cfRule type="cellIs" dxfId="0" priority="11" operator="lessThanOrEqual">
      <formula>H16</formula>
    </cfRule>
  </conditionalFormatting>
  <conditionalFormatting sqref="L17">
    <cfRule type="cellIs" dxfId="0" priority="13" operator="lessThanOrEqual">
      <formula>H17</formula>
    </cfRule>
  </conditionalFormatting>
  <conditionalFormatting sqref="L18">
    <cfRule type="cellIs" dxfId="0" priority="15" operator="lessThanOrEqual">
      <formula>H18</formula>
    </cfRule>
  </conditionalFormatting>
  <conditionalFormatting sqref="L20">
    <cfRule type="cellIs" dxfId="0" priority="17" operator="lessThanOrEqual">
      <formula>H20</formula>
    </cfRule>
  </conditionalFormatting>
  <conditionalFormatting sqref="L21">
    <cfRule type="cellIs" dxfId="0" priority="19" operator="lessThanOrEqual">
      <formula>H21</formula>
    </cfRule>
  </conditionalFormatting>
  <conditionalFormatting sqref="L8">
    <cfRule type="cellIs" dxfId="0" priority="1" operator="lessThanOrEqual">
      <formula>H8</formula>
    </cfRule>
  </conditionalFormatting>
  <conditionalFormatting sqref="L9">
    <cfRule type="cellIs" dxfId="0" priority="3" operator="lessThanOrEqual">
      <formula>H9</formula>
    </cfRule>
  </conditionalFormatting>
  <conditionalFormatting sqref="M10">
    <cfRule type="cellIs" dxfId="0" priority="6" operator="lessThanOrEqual">
      <formula>I10</formula>
    </cfRule>
  </conditionalFormatting>
  <conditionalFormatting sqref="M11">
    <cfRule type="cellIs" dxfId="0" priority="8" operator="lessThanOrEqual">
      <formula>I11</formula>
    </cfRule>
  </conditionalFormatting>
  <conditionalFormatting sqref="M15">
    <cfRule type="cellIs" dxfId="0" priority="10" operator="lessThanOrEqual">
      <formula>I15</formula>
    </cfRule>
  </conditionalFormatting>
  <conditionalFormatting sqref="M16">
    <cfRule type="cellIs" dxfId="0" priority="12" operator="lessThanOrEqual">
      <formula>I16</formula>
    </cfRule>
  </conditionalFormatting>
  <conditionalFormatting sqref="M17">
    <cfRule type="cellIs" dxfId="0" priority="14" operator="lessThanOrEqual">
      <formula>I17</formula>
    </cfRule>
  </conditionalFormatting>
  <conditionalFormatting sqref="M18">
    <cfRule type="cellIs" dxfId="0" priority="16" operator="lessThanOrEqual">
      <formula>I18</formula>
    </cfRule>
  </conditionalFormatting>
  <conditionalFormatting sqref="M20">
    <cfRule type="cellIs" dxfId="0" priority="18" operator="lessThanOrEqual">
      <formula>I20</formula>
    </cfRule>
  </conditionalFormatting>
  <conditionalFormatting sqref="M21">
    <cfRule type="cellIs" dxfId="0" priority="20" operator="lessThanOrEqual">
      <formula>I21</formula>
    </cfRule>
  </conditionalFormatting>
  <conditionalFormatting sqref="M8">
    <cfRule type="cellIs" dxfId="0" priority="2" operator="lessThanOrEqual">
      <formula>I8</formula>
    </cfRule>
  </conditionalFormatting>
  <conditionalFormatting sqref="M9">
    <cfRule type="cellIs" dxfId="0" priority="4" operator="lessThanOrEqual">
      <formula>I9</formula>
    </cfRule>
  </conditionalFormatting>
  <conditionalFormatting sqref="R15">
    <cfRule type="cellIs" dxfId="0" priority="23" operator="lessThanOrEqual">
      <formula>H15</formula>
    </cfRule>
  </conditionalFormatting>
  <conditionalFormatting sqref="R18">
    <cfRule type="cellIs" dxfId="0" priority="25" operator="lessThanOrEqual">
      <formula>H18</formula>
    </cfRule>
  </conditionalFormatting>
  <conditionalFormatting sqref="R21">
    <cfRule type="cellIs" dxfId="0" priority="27" operator="lessThanOrEqual">
      <formula>H21</formula>
    </cfRule>
  </conditionalFormatting>
  <conditionalFormatting sqref="R9">
    <cfRule type="cellIs" dxfId="0" priority="21" operator="lessThanOrEqual">
      <formula>H9</formula>
    </cfRule>
  </conditionalFormatting>
  <conditionalFormatting sqref="S15">
    <cfRule type="cellIs" dxfId="0" priority="24" operator="lessThanOrEqual">
      <formula>I15</formula>
    </cfRule>
  </conditionalFormatting>
  <conditionalFormatting sqref="S18">
    <cfRule type="cellIs" dxfId="0" priority="26" operator="lessThanOrEqual">
      <formula>I18</formula>
    </cfRule>
  </conditionalFormatting>
  <conditionalFormatting sqref="S21">
    <cfRule type="cellIs" dxfId="0" priority="28" operator="lessThanOrEqual">
      <formula>I21</formula>
    </cfRule>
  </conditionalFormatting>
  <conditionalFormatting sqref="S9">
    <cfRule type="cellIs" dxfId="0" priority="22" operator="lessThanOrEqual">
      <formula>I9</formula>
    </cfRule>
  </conditionalFormatting>
  <conditionalFormatting sqref="X10">
    <cfRule type="cellIs" dxfId="0" priority="33" operator="lessThanOrEqual">
      <formula>H10</formula>
    </cfRule>
  </conditionalFormatting>
  <conditionalFormatting sqref="X11">
    <cfRule type="cellIs" dxfId="0" priority="35" operator="lessThanOrEqual">
      <formula>H11</formula>
    </cfRule>
  </conditionalFormatting>
  <conditionalFormatting sqref="X15">
    <cfRule type="cellIs" dxfId="0" priority="37" operator="lessThanOrEqual">
      <formula>H15</formula>
    </cfRule>
  </conditionalFormatting>
  <conditionalFormatting sqref="X16">
    <cfRule type="cellIs" dxfId="0" priority="39" operator="lessThanOrEqual">
      <formula>H16</formula>
    </cfRule>
  </conditionalFormatting>
  <conditionalFormatting sqref="X17">
    <cfRule type="cellIs" dxfId="0" priority="41" operator="lessThanOrEqual">
      <formula>H17</formula>
    </cfRule>
  </conditionalFormatting>
  <conditionalFormatting sqref="X18">
    <cfRule type="cellIs" dxfId="0" priority="43" operator="lessThanOrEqual">
      <formula>H18</formula>
    </cfRule>
  </conditionalFormatting>
  <conditionalFormatting sqref="X20">
    <cfRule type="cellIs" dxfId="0" priority="45" operator="lessThanOrEqual">
      <formula>H20</formula>
    </cfRule>
  </conditionalFormatting>
  <conditionalFormatting sqref="X21">
    <cfRule type="cellIs" dxfId="0" priority="47" operator="lessThanOrEqual">
      <formula>H21</formula>
    </cfRule>
  </conditionalFormatting>
  <conditionalFormatting sqref="X8">
    <cfRule type="cellIs" dxfId="0" priority="29" operator="lessThanOrEqual">
      <formula>H8</formula>
    </cfRule>
  </conditionalFormatting>
  <conditionalFormatting sqref="X9">
    <cfRule type="cellIs" dxfId="0" priority="31" operator="lessThanOrEqual">
      <formula>H9</formula>
    </cfRule>
  </conditionalFormatting>
  <conditionalFormatting sqref="Y10">
    <cfRule type="cellIs" dxfId="0" priority="34" operator="lessThanOrEqual">
      <formula>I10</formula>
    </cfRule>
  </conditionalFormatting>
  <conditionalFormatting sqref="Y11">
    <cfRule type="cellIs" dxfId="0" priority="36" operator="lessThanOrEqual">
      <formula>I11</formula>
    </cfRule>
  </conditionalFormatting>
  <conditionalFormatting sqref="Y15">
    <cfRule type="cellIs" dxfId="0" priority="38" operator="lessThanOrEqual">
      <formula>I15</formula>
    </cfRule>
  </conditionalFormatting>
  <conditionalFormatting sqref="Y16">
    <cfRule type="cellIs" dxfId="0" priority="40" operator="lessThanOrEqual">
      <formula>I16</formula>
    </cfRule>
  </conditionalFormatting>
  <conditionalFormatting sqref="Y17">
    <cfRule type="cellIs" dxfId="0" priority="42" operator="lessThanOrEqual">
      <formula>I17</formula>
    </cfRule>
  </conditionalFormatting>
  <conditionalFormatting sqref="Y18">
    <cfRule type="cellIs" dxfId="0" priority="44" operator="lessThanOrEqual">
      <formula>I18</formula>
    </cfRule>
  </conditionalFormatting>
  <conditionalFormatting sqref="Y20">
    <cfRule type="cellIs" dxfId="0" priority="46" operator="lessThanOrEqual">
      <formula>I20</formula>
    </cfRule>
  </conditionalFormatting>
  <conditionalFormatting sqref="Y21">
    <cfRule type="cellIs" dxfId="0" priority="48" operator="lessThanOrEqual">
      <formula>I21</formula>
    </cfRule>
  </conditionalFormatting>
  <conditionalFormatting sqref="Y8">
    <cfRule type="cellIs" dxfId="0" priority="30" operator="lessThanOrEqual">
      <formula>I8</formula>
    </cfRule>
  </conditionalFormatting>
  <conditionalFormatting sqref="Y9">
    <cfRule type="cellIs" dxfId="0" priority="32" operator="lessThanOrEqual">
      <formula>I9</formula>
    </cfRule>
  </conditionalFormatting>
  <hyperlinks>
    <hyperlink ref="O8" r:id="rId1"/>
    <hyperlink ref="AA8" r:id="rId2"/>
    <hyperlink ref="AM8" r:id="rId3"/>
    <hyperlink ref="O9" r:id="rId4"/>
    <hyperlink ref="U9" r:id="rId5"/>
    <hyperlink ref="AA9" r:id="rId6"/>
    <hyperlink ref="AG9" r:id="rId7"/>
    <hyperlink ref="AM9" r:id="rId8"/>
    <hyperlink ref="O10" r:id="rId9"/>
    <hyperlink ref="AA10" r:id="rId10"/>
    <hyperlink ref="AM10" r:id="rId11"/>
    <hyperlink ref="O11" r:id="rId12"/>
    <hyperlink ref="AA11" r:id="rId13"/>
    <hyperlink ref="O15" r:id="rId14"/>
    <hyperlink ref="U15" r:id="rId15"/>
    <hyperlink ref="AA15" r:id="rId16"/>
    <hyperlink ref="AG15" r:id="rId17"/>
    <hyperlink ref="AM15" r:id="rId18"/>
    <hyperlink ref="O16" r:id="rId19"/>
    <hyperlink ref="AA16" r:id="rId20"/>
    <hyperlink ref="AG16" r:id="rId21"/>
    <hyperlink ref="O17" r:id="rId22"/>
    <hyperlink ref="U17" r:id="rId23"/>
    <hyperlink ref="AA17" r:id="rId24"/>
    <hyperlink ref="AG17" r:id="rId25"/>
    <hyperlink ref="AM17" r:id="rId26"/>
    <hyperlink ref="O18" r:id="rId27"/>
    <hyperlink ref="U18" r:id="rId28"/>
    <hyperlink ref="AA18" r:id="rId29"/>
    <hyperlink ref="AG18" r:id="rId30"/>
    <hyperlink ref="AM18" r:id="rId31"/>
    <hyperlink ref="O20" r:id="rId32"/>
    <hyperlink ref="AA20" r:id="rId33"/>
    <hyperlink ref="AS20" r:id="rId34"/>
    <hyperlink ref="O21" r:id="rId35"/>
    <hyperlink ref="U21" r:id="rId36"/>
    <hyperlink ref="AA21" r:id="rId37"/>
    <hyperlink ref="AG21" r:id="rId38"/>
    <hyperlink ref="AS23" r:id="rId39"/>
  </hyperlinks>
  <pageMargins left="0.7" right="0.7" top="0.75" bottom="0.75" header="0.3" footer="0.3"/>
  <legacyDrawing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test</vt:lpstr>
      <vt:lpstr>BoardQty</vt:lpstr>
      <vt:lpstr>digikey_part_data</vt:lpstr>
      <vt:lpstr>farnell_part_data</vt:lpstr>
      <vt:lpstr>global_part_data</vt:lpstr>
      <vt:lpstr>local_part_data</vt:lpstr>
      <vt:lpstr>mine_part_data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2017-02-22T20:31:39Z</dcterms:created>
  <dcterms:modified xsi:type="dcterms:W3CDTF">2017-02-22T20:31:39Z</dcterms:modified>
</cp:coreProperties>
</file>