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27BAC150-E7FB-4A4A-A05B-D69B188E3F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/>
  <c r="E44" i="1"/>
  <c r="E43" i="1"/>
  <c r="E42" i="1"/>
  <c r="D44" i="1"/>
  <c r="D43" i="1"/>
  <c r="D42" i="1"/>
  <c r="C44" i="1"/>
  <c r="C43" i="1"/>
  <c r="C42" i="1"/>
  <c r="B44" i="1"/>
  <c r="B43" i="1"/>
  <c r="B42" i="1"/>
  <c r="E35" i="1"/>
  <c r="E34" i="1"/>
  <c r="D35" i="1"/>
  <c r="D34" i="1"/>
  <c r="C35" i="1"/>
  <c r="C34" i="1"/>
  <c r="B35" i="1"/>
  <c r="B34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6" i="1"/>
  <c r="I5" i="1"/>
  <c r="I12" i="1"/>
  <c r="I13" i="1"/>
  <c r="I14" i="1"/>
  <c r="I15" i="1"/>
  <c r="I16" i="1"/>
  <c r="I17" i="1"/>
  <c r="I18" i="1"/>
  <c r="I19" i="1"/>
  <c r="I20" i="1"/>
  <c r="I21" i="1"/>
  <c r="I22" i="1"/>
  <c r="I7" i="1"/>
  <c r="I8" i="1"/>
  <c r="I9" i="1"/>
  <c r="I10" i="1"/>
  <c r="I11" i="1"/>
  <c r="I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6" i="1"/>
  <c r="K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<sst xmlns="http://schemas.openxmlformats.org/spreadsheetml/2006/main" count="88" uniqueCount="56">
  <si>
    <t>Nimi</t>
  </si>
  <si>
    <t>Nimike</t>
  </si>
  <si>
    <t>Puhelin</t>
  </si>
  <si>
    <t>Osasto</t>
  </si>
  <si>
    <t>Tunti
palkka</t>
  </si>
  <si>
    <t>Työtunnit
kuukaudessa</t>
  </si>
  <si>
    <t>Brutto
palkka/kk</t>
  </si>
  <si>
    <t>Vero-
prosentti</t>
  </si>
  <si>
    <t xml:space="preserve">TEL  </t>
  </si>
  <si>
    <t xml:space="preserve">TVM  </t>
  </si>
  <si>
    <t>Netto
palkka/kk</t>
  </si>
  <si>
    <t>Nieminen Kalle</t>
  </si>
  <si>
    <t>Mikrotukihenkilö</t>
  </si>
  <si>
    <t>Hallinto</t>
  </si>
  <si>
    <t>Lahtinen Liisa</t>
  </si>
  <si>
    <t>Myyjä</t>
  </si>
  <si>
    <t>Myynti</t>
  </si>
  <si>
    <t>Jokinen Kaija</t>
  </si>
  <si>
    <t>Siivooja</t>
  </si>
  <si>
    <t>Järvelä Minna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</si>
  <si>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</si>
  <si>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</si>
  <si>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</si>
  <si>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</si>
  <si>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</si>
  <si>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</si>
  <si>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</si>
  <si>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</si>
  <si>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</si>
  <si>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</si>
  <si>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</si>
  <si>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</si>
  <si>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</si>
  <si>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</si>
  <si>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</si>
  <si>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</si>
  <si>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</si>
  <si>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</si>
  <si>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</si>
  <si>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Asiakaspalvelu</t>
  </si>
  <si>
    <t>Pekkarinen Matti</t>
  </si>
  <si>
    <t>Toim.johtaja</t>
  </si>
  <si>
    <t>Merilä Juuso</t>
  </si>
  <si>
    <t>Yhteenveto 2021:</t>
  </si>
  <si>
    <t>Henkilöhaku:</t>
  </si>
  <si>
    <t>Henkilöstön palkkakustannukset kuukaudessa</t>
  </si>
  <si>
    <t>Nimi:</t>
  </si>
  <si>
    <t xml:space="preserve">Bruttopalkat </t>
  </si>
  <si>
    <t>TEL</t>
  </si>
  <si>
    <t>TVM</t>
  </si>
  <si>
    <t>Nettopalkat</t>
  </si>
  <si>
    <t xml:space="preserve">Puhelin </t>
  </si>
  <si>
    <t>Osasto:</t>
  </si>
  <si>
    <t>Henkilöstön palkkakustannukset vuodessa</t>
  </si>
  <si>
    <t>Kaikki yhteensä</t>
  </si>
  <si>
    <t>Yritys Oy:n henkilöstötietokanta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</si>
</sst>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4" fillId="0" borderId="1" xfId="0" applyFont="1" applyFill="1" applyBorder="1" applyAlignment="1">
      <alignment vertical="top"/>
    </xf>
    <xf numFmtId="0" fontId="5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Fill="1" applyBorder="1"/>
    <xf numFmtId="0" fontId="0" fillId="0" borderId="26" xfId="0" applyBorder="1"/>
    <xf numFmtId="0" fontId="4" fillId="0" borderId="0" xfId="0" applyFont="1" applyBorder="1"/>
    <xf numFmtId="0" fontId="5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2" fontId="5" fillId="4" borderId="8" xfId="0" applyNumberFormat="1" applyFont="1" applyFill="1" applyBorder="1"/>
    <xf numFmtId="0" fontId="5" fillId="4" borderId="8" xfId="0" applyFont="1" applyFill="1" applyBorder="1"/>
    <xf numFmtId="0" fontId="5" fillId="4" borderId="14" xfId="0" applyFont="1" applyFill="1" applyBorder="1"/>
    <xf numFmtId="0" fontId="5" fillId="4" borderId="16" xfId="0" applyFont="1" applyFill="1" applyBorder="1"/>
    <xf numFmtId="0" fontId="5" fillId="4" borderId="17" xfId="0" applyFont="1" applyFill="1" applyBorder="1"/>
    <xf numFmtId="2" fontId="5" fillId="6" borderId="8" xfId="0" applyNumberFormat="1" applyFont="1" applyFill="1" applyBorder="1"/>
    <xf numFmtId="0" fontId="5" fillId="6" borderId="8" xfId="0" applyFont="1" applyFill="1" applyBorder="1"/>
    <xf numFmtId="0" fontId="5" fillId="6" borderId="14" xfId="0" applyFont="1" applyFill="1" applyBorder="1"/>
    <xf numFmtId="0" fontId="5" fillId="6" borderId="23" xfId="0" applyFont="1" applyFill="1" applyBorder="1"/>
    <xf numFmtId="0" fontId="5" fillId="6" borderId="24" xfId="0" applyFont="1" applyFill="1" applyBorder="1"/>
    <xf numFmtId="0" fontId="5" fillId="7" borderId="19" xfId="0" applyFont="1" applyFill="1" applyBorder="1"/>
    <xf numFmtId="0" fontId="5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26" xfId="0" applyNumberForma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400" b="0" i="0" u="none" strike="noStrike" baseline="0">
                <a:effectLst/>
              </a:rPr>
              <a:t>Bruttopalkat osastoittain 2021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Henkilöstö!$A$42</c:f>
              <c:strCache>
                <c:ptCount val="1"/>
                <c:pt idx="0">
                  <c:v>Myynti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Henkilöstö!$B$40:$E$41</c15:sqref>
                  </c15:fullRef>
                </c:ext>
              </c:extLst>
              <c:f>Henkilöstö!$B$41</c:f>
              <c:strCache>
                <c:ptCount val="1"/>
                <c:pt idx="0">
                  <c:v>Bruttopalkat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Henkilöstö!$B$42:$E$42</c15:sqref>
                  </c15:fullRef>
                </c:ext>
              </c:extLst>
              <c:f>Henkilöstö!$B$42</c:f>
              <c:numCache>
                <c:formatCode>General</c:formatCode>
                <c:ptCount val="1"/>
                <c:pt idx="0" formatCode="0.00">
                  <c:v>222603.44818886835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4-4A41-81C7-AE5E4EA070D4}"/>
            </c:ext>
          </c:extLst>
        </c:ser>
        <c:ser>
          <c:idx val="1"/>
          <c:order val="1"/>
          <c:tx>
            <c:strRef>
              <c:f>Henkilöstö!$A$43</c:f>
              <c:strCache>
                <c:ptCount val="1"/>
                <c:pt idx="0">
                  <c:v>Hallinto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Henkilöstö!$B$40:$E$41</c15:sqref>
                  </c15:fullRef>
                </c:ext>
              </c:extLst>
              <c:f>Henkilöstö!$B$41</c:f>
              <c:strCache>
                <c:ptCount val="1"/>
                <c:pt idx="0">
                  <c:v>Bruttopalkat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Henkilöstö!$B$43:$E$43</c15:sqref>
                  </c15:fullRef>
                </c:ext>
              </c:extLst>
              <c:f>Henkilöstö!$B$43</c:f>
              <c:numCache>
                <c:formatCode>General</c:formatCode>
                <c:ptCount val="1"/>
                <c:pt idx="0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84-4A41-81C7-AE5E4EA070D4}"/>
            </c:ext>
          </c:extLst>
        </c:ser>
        <c:ser>
          <c:idx val="2"/>
          <c:order val="2"/>
          <c:tx>
            <c:strRef>
              <c:f>Henkilöstö!$A$44</c:f>
              <c:strCache>
                <c:ptCount val="1"/>
                <c:pt idx="0">
                  <c:v>Kaikki yhteensä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Henkilöstö!$B$40:$E$41</c15:sqref>
                  </c15:fullRef>
                </c:ext>
              </c:extLst>
              <c:f>Henkilöstö!$B$41</c:f>
              <c:strCache>
                <c:ptCount val="1"/>
                <c:pt idx="0">
                  <c:v>Bruttopalkat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Henkilöstö!$B$44:$E$44</c15:sqref>
                  </c15:fullRef>
                </c:ext>
              </c:extLst>
              <c:f>Henkilöstö!$B$44</c:f>
              <c:numCache>
                <c:formatCode>General</c:formatCode>
                <c:ptCount val="1"/>
                <c:pt idx="0" formatCode="0.00">
                  <c:v>475531.17951874709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84-4A41-81C7-AE5E4EA0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009151"/>
        <c:axId val="1914012895"/>
      </c:barChart>
      <c:catAx>
        <c:axId val="19140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14012895"/>
        <c:crosses val="autoZero"/>
        <c:auto val="1"/>
        <c:lblAlgn val="ctr"/>
        <c:lblOffset val="100"/>
        <c:noMultiLvlLbl val="0"/>
      </c:catAx>
      <c:valAx>
        <c:axId val="19140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140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381001</xdr:colOff>
      <xdr:row>37</xdr:row>
      <xdr:rowOff>84365</xdr:rowOff>
    </xdr:from>
    <xdr:to>
      <xdr:col>9</xdr:col>
      <xdr:colOff>444501</xdr:colOff>
      <xdr:row>52</xdr:row>
      <xdr:rowOff>124279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6F1EC-772A-CF2A-CEDF-B1FD375C5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zoomScale="70" zoomScaleNormal="70" workbookViewId="0">
      <selection activeCell="L21" sqref="L21"/>
    </sheetView>
  </sheetViews>
  <sheetFormatPr defaultRowHeight="12.5" x14ac:dyDescent="0.25"/>
  <cols>
    <col min="1" max="1" width="30.7265625" customWidth="1"/>
    <col min="2" max="2" width="20.54296875" customWidth="1"/>
    <col min="3" max="3" width="16.1796875" customWidth="1"/>
    <col min="4" max="4" width="17.453125" customWidth="1"/>
    <col min="5" max="5" width="15.26953125" customWidth="1"/>
    <col min="6" max="6" width="19" customWidth="1"/>
    <col min="7" max="8" width="13" customWidth="1"/>
    <col min="9" max="10" width="19.54296875" customWidth="1"/>
    <col min="11" max="11" width="16.81640625" customWidth="1"/>
    <col min="12" max="12" width="19.7265625" customWidth="1"/>
    <col min="13" max="13" width="13" customWidth="1"/>
  </cols>
  <sheetData>
    <row r="1" spans="1:16" ht="13" x14ac:dyDescent="0.3">
      <c r="A1" s="1" t="s">
        <v>55</v>
      </c>
    </row>
    <row r="3" spans="1:16" ht="13.5" thickBot="1" x14ac:dyDescent="0.35">
      <c r="A3" s="38"/>
      <c r="B3" s="38"/>
      <c r="C3" s="38"/>
      <c r="D3" s="38"/>
      <c r="E3" s="38"/>
      <c r="F3" s="38"/>
      <c r="G3" s="38"/>
      <c r="H3" s="38"/>
      <c r="I3" s="39">
        <v>4.1000000000000002E-2</v>
      </c>
      <c r="J3" s="39">
        <v>3.3999999999999998E-3</v>
      </c>
      <c r="K3" s="38"/>
    </row>
    <row r="4" spans="1:16" ht="26" x14ac:dyDescent="0.3">
      <c r="A4" s="40" t="s">
        <v>0</v>
      </c>
      <c r="B4" s="41" t="s">
        <v>1</v>
      </c>
      <c r="C4" s="41" t="s">
        <v>2</v>
      </c>
      <c r="D4" s="41" t="s">
        <v>3</v>
      </c>
      <c r="E4" s="42" t="s">
        <v>4</v>
      </c>
      <c r="F4" s="42" t="s">
        <v>5</v>
      </c>
      <c r="G4" s="42" t="s">
        <v>6</v>
      </c>
      <c r="H4" s="42" t="s">
        <v>7</v>
      </c>
      <c r="I4" s="42" t="s">
        <v>8</v>
      </c>
      <c r="J4" s="42" t="s">
        <v>9</v>
      </c>
      <c r="K4" s="43" t="s">
        <v>10</v>
      </c>
      <c r="L4" s="5"/>
    </row>
    <row r="5" spans="1:16" x14ac:dyDescent="0.25">
      <c r="A5" s="44" t="s">
        <v>11</v>
      </c>
      <c r="B5" s="29" t="s">
        <v>12</v>
      </c>
      <c r="C5" s="35">
        <v>2225</v>
      </c>
      <c r="D5" s="35" t="s">
        <v>13</v>
      </c>
      <c r="E5" s="34">
        <v>12.614094484613327</v>
      </c>
      <c r="F5" s="35">
        <v>160</v>
      </c>
      <c r="G5" s="36">
        <f>E5*F5</f>
        <v>2018.2551175381323</v>
      </c>
      <c r="H5" s="37">
        <v>0.27</v>
      </c>
      <c r="I5" s="12">
        <f>0.041*G5</f>
        <v>82.748459819063427</v>
      </c>
      <c r="J5" s="8">
        <v>68.620673996296503</v>
      </c>
      <c r="K5" s="45">
        <f>G5-0.27*G5</f>
        <v>1473.3262358028364</v>
      </c>
      <c r="L5" s="5"/>
      <c r="N5" s="3"/>
    </row>
    <row r="6" spans="1:16" x14ac:dyDescent="0.25">
      <c r="A6" s="44" t="s">
        <v>14</v>
      </c>
      <c r="B6" s="29" t="s">
        <v>15</v>
      </c>
      <c r="C6" s="35">
        <v>4332</v>
      </c>
      <c r="D6" s="35" t="s">
        <v>16</v>
      </c>
      <c r="E6" s="34">
        <v>11.773154852305773</v>
      </c>
      <c r="F6" s="35">
        <v>155</v>
      </c>
      <c r="G6" s="36">
        <f t="shared" ref="G6:G22" si="0">E6*F6</f>
        <v>1824.8390021073947</v>
      </c>
      <c r="H6" s="37">
        <v>0.32600000000000001</v>
      </c>
      <c r="I6" s="12">
        <f>0.041*G6</f>
        <v>74.81839908640319</v>
      </c>
      <c r="J6" s="8">
        <f>0.034*G6</f>
        <v>62.044526071651426</v>
      </c>
      <c r="K6" s="45">
        <f>G6-0.27*G6</f>
        <v>1332.132471538398</v>
      </c>
      <c r="L6" s="5"/>
      <c r="N6" s="3"/>
      <c r="O6" s="2"/>
      <c r="P6" s="2"/>
    </row>
    <row r="7" spans="1:16" x14ac:dyDescent="0.25">
      <c r="A7" s="44" t="s">
        <v>17</v>
      </c>
      <c r="B7" s="29" t="s">
        <v>18</v>
      </c>
      <c r="C7" s="35">
        <v>3312</v>
      </c>
      <c r="D7" s="35" t="s">
        <v>13</v>
      </c>
      <c r="E7" s="34">
        <v>8.0730204701525299</v>
      </c>
      <c r="F7" s="35">
        <v>120</v>
      </c>
      <c r="G7" s="36">
        <f t="shared" si="0"/>
        <v>968.7624564183036</v>
      </c>
      <c r="H7" s="37">
        <v>0.26500000000000001</v>
      </c>
      <c r="I7" s="12">
        <f t="shared" ref="I7:I22" si="1">0.041*G7</f>
        <v>39.719260713150447</v>
      </c>
      <c r="J7" s="8">
        <f t="shared" ref="J7:J22" si="2">0.034*G7</f>
        <v>32.937923518222327</v>
      </c>
      <c r="K7" s="45">
        <f t="shared" ref="K7:K22" si="3">G7-0.27*G7</f>
        <v>707.19659318536162</v>
      </c>
      <c r="L7" s="5"/>
      <c r="N7" s="3"/>
      <c r="O7" s="2"/>
      <c r="P7" s="2"/>
    </row>
    <row r="8" spans="1:16" x14ac:dyDescent="0.25">
      <c r="A8" s="44" t="s">
        <v>19</v>
      </c>
      <c r="B8" s="29" t="s">
        <v>12</v>
      </c>
      <c r="C8" s="35">
        <v>4432</v>
      </c>
      <c r="D8" s="35" t="s">
        <v>13</v>
      </c>
      <c r="E8" s="34">
        <v>10.091275587690662</v>
      </c>
      <c r="F8" s="35">
        <v>160</v>
      </c>
      <c r="G8" s="36">
        <f t="shared" si="0"/>
        <v>1614.6040940305058</v>
      </c>
      <c r="H8" s="37">
        <v>0.22900000000000001</v>
      </c>
      <c r="I8" s="12">
        <f t="shared" si="1"/>
        <v>66.198767855250736</v>
      </c>
      <c r="J8" s="8">
        <f t="shared" si="2"/>
        <v>54.8965391970372</v>
      </c>
      <c r="K8" s="45">
        <f t="shared" si="3"/>
        <v>1178.6609886422693</v>
      </c>
      <c r="L8" s="5"/>
      <c r="N8" s="3"/>
      <c r="O8" s="2"/>
      <c r="P8" s="2"/>
    </row>
    <row r="9" spans="1:16" x14ac:dyDescent="0.25">
      <c r="A9" s="44" t="s">
        <v>20</v>
      </c>
      <c r="B9" s="29" t="s">
        <v>21</v>
      </c>
      <c r="C9" s="35">
        <v>4223</v>
      </c>
      <c r="D9" s="35" t="s">
        <v>16</v>
      </c>
      <c r="E9" s="34">
        <v>14.295973749228438</v>
      </c>
      <c r="F9" s="35">
        <v>155</v>
      </c>
      <c r="G9" s="36">
        <f t="shared" si="0"/>
        <v>2215.8759311304079</v>
      </c>
      <c r="H9" s="37">
        <v>0.28999999999999998</v>
      </c>
      <c r="I9" s="12">
        <f t="shared" si="1"/>
        <v>90.850913176346722</v>
      </c>
      <c r="J9" s="8">
        <f t="shared" si="2"/>
        <v>75.339781658433878</v>
      </c>
      <c r="K9" s="45">
        <f t="shared" si="3"/>
        <v>1617.5894297251978</v>
      </c>
      <c r="L9" s="5"/>
      <c r="N9" s="3"/>
      <c r="O9" s="2"/>
      <c r="P9" s="2"/>
    </row>
    <row r="10" spans="1:16" x14ac:dyDescent="0.25">
      <c r="A10" s="44" t="s">
        <v>22</v>
      </c>
      <c r="B10" s="29" t="s">
        <v>23</v>
      </c>
      <c r="C10" s="35">
        <v>2345</v>
      </c>
      <c r="D10" s="35" t="s">
        <v>13</v>
      </c>
      <c r="E10" s="34">
        <v>8.7457721759985727</v>
      </c>
      <c r="F10" s="35">
        <v>168</v>
      </c>
      <c r="G10" s="36">
        <f t="shared" si="0"/>
        <v>1469.2897255677601</v>
      </c>
      <c r="H10" s="37">
        <v>0.27</v>
      </c>
      <c r="I10" s="12">
        <f t="shared" si="1"/>
        <v>60.24087874827817</v>
      </c>
      <c r="J10" s="8">
        <f t="shared" si="2"/>
        <v>49.95585066930385</v>
      </c>
      <c r="K10" s="45">
        <f t="shared" si="3"/>
        <v>1072.5814996644649</v>
      </c>
      <c r="L10" s="5"/>
      <c r="N10" s="3"/>
      <c r="O10" s="2"/>
      <c r="P10" s="2"/>
    </row>
    <row r="11" spans="1:16" x14ac:dyDescent="0.25">
      <c r="A11" s="44" t="s">
        <v>24</v>
      </c>
      <c r="B11" s="29" t="s">
        <v>25</v>
      </c>
      <c r="C11" s="35">
        <v>4773</v>
      </c>
      <c r="D11" s="35" t="s">
        <v>13</v>
      </c>
      <c r="E11" s="34">
        <v>15.136913381535992</v>
      </c>
      <c r="F11" s="35">
        <v>153</v>
      </c>
      <c r="G11" s="36">
        <f t="shared" si="0"/>
        <v>2315.9477473750067</v>
      </c>
      <c r="H11" s="37">
        <v>0.33</v>
      </c>
      <c r="I11" s="12">
        <f t="shared" si="1"/>
        <v>94.953857642375283</v>
      </c>
      <c r="J11" s="8">
        <f t="shared" si="2"/>
        <v>78.742223410750228</v>
      </c>
      <c r="K11" s="45">
        <f t="shared" si="3"/>
        <v>1690.6418555837549</v>
      </c>
      <c r="L11" s="5"/>
      <c r="N11" s="3"/>
      <c r="O11" s="2"/>
      <c r="P11" s="2"/>
    </row>
    <row r="12" spans="1:16" x14ac:dyDescent="0.25">
      <c r="A12" s="44" t="s">
        <v>26</v>
      </c>
      <c r="B12" s="29" t="s">
        <v>27</v>
      </c>
      <c r="C12" s="35">
        <v>5634</v>
      </c>
      <c r="D12" s="35" t="s">
        <v>16</v>
      </c>
      <c r="E12" s="34">
        <v>15.977853013843548</v>
      </c>
      <c r="F12" s="35">
        <v>155</v>
      </c>
      <c r="G12" s="36">
        <f t="shared" si="0"/>
        <v>2476.56721714575</v>
      </c>
      <c r="H12" s="37">
        <v>0.36</v>
      </c>
      <c r="I12" s="12">
        <f t="shared" si="1"/>
        <v>101.53925590297575</v>
      </c>
      <c r="J12" s="8">
        <f t="shared" si="2"/>
        <v>84.203285382955499</v>
      </c>
      <c r="K12" s="45">
        <f t="shared" si="3"/>
        <v>1807.8940685163975</v>
      </c>
      <c r="L12" s="5"/>
      <c r="N12" s="3"/>
      <c r="O12" s="2"/>
      <c r="P12" s="2"/>
    </row>
    <row r="13" spans="1:16" x14ac:dyDescent="0.25">
      <c r="A13" s="44" t="s">
        <v>28</v>
      </c>
      <c r="B13" s="29" t="s">
        <v>29</v>
      </c>
      <c r="C13" s="35">
        <v>8867</v>
      </c>
      <c r="D13" s="35" t="s">
        <v>13</v>
      </c>
      <c r="E13" s="34">
        <v>8.5775842495370629</v>
      </c>
      <c r="F13" s="35">
        <v>132</v>
      </c>
      <c r="G13" s="36">
        <f t="shared" si="0"/>
        <v>1132.2411209388922</v>
      </c>
      <c r="H13" s="37">
        <v>0.24</v>
      </c>
      <c r="I13" s="12">
        <f t="shared" si="1"/>
        <v>46.421885958494585</v>
      </c>
      <c r="J13" s="8">
        <f t="shared" si="2"/>
        <v>38.49619811192234</v>
      </c>
      <c r="K13" s="45">
        <f t="shared" si="3"/>
        <v>826.53601828539126</v>
      </c>
      <c r="L13" s="5"/>
      <c r="N13" s="3"/>
      <c r="O13" s="2"/>
      <c r="P13" s="2"/>
    </row>
    <row r="14" spans="1:16" x14ac:dyDescent="0.25">
      <c r="A14" s="44" t="s">
        <v>30</v>
      </c>
      <c r="B14" s="29" t="s">
        <v>31</v>
      </c>
      <c r="C14" s="35">
        <v>3376</v>
      </c>
      <c r="D14" s="35" t="s">
        <v>16</v>
      </c>
      <c r="E14" s="34">
        <v>15.809665087382037</v>
      </c>
      <c r="F14" s="35">
        <v>144</v>
      </c>
      <c r="G14" s="36">
        <f t="shared" si="0"/>
        <v>2276.5917725830132</v>
      </c>
      <c r="H14" s="37">
        <v>0.36499999999999999</v>
      </c>
      <c r="I14" s="12">
        <f t="shared" si="1"/>
        <v>93.340262675903546</v>
      </c>
      <c r="J14" s="8">
        <f t="shared" si="2"/>
        <v>77.404120267822449</v>
      </c>
      <c r="K14" s="45">
        <f t="shared" si="3"/>
        <v>1661.9119939855996</v>
      </c>
      <c r="L14" s="5"/>
      <c r="N14" s="3"/>
      <c r="O14" s="2"/>
      <c r="P14" s="2"/>
    </row>
    <row r="15" spans="1:16" x14ac:dyDescent="0.25">
      <c r="A15" s="44" t="s">
        <v>32</v>
      </c>
      <c r="B15" s="29" t="s">
        <v>33</v>
      </c>
      <c r="C15" s="35">
        <v>6654</v>
      </c>
      <c r="D15" s="35" t="s">
        <v>13</v>
      </c>
      <c r="E15" s="34">
        <v>16.14604094030506</v>
      </c>
      <c r="F15" s="35">
        <v>168</v>
      </c>
      <c r="G15" s="36">
        <f t="shared" si="0"/>
        <v>2712.5348779712499</v>
      </c>
      <c r="H15" s="37">
        <v>0.35199999999999998</v>
      </c>
      <c r="I15" s="12">
        <f t="shared" si="1"/>
        <v>111.21392999682125</v>
      </c>
      <c r="J15" s="8">
        <f t="shared" si="2"/>
        <v>92.226185851022507</v>
      </c>
      <c r="K15" s="45">
        <f t="shared" si="3"/>
        <v>1980.1504609190124</v>
      </c>
      <c r="L15" s="5"/>
      <c r="N15" s="3"/>
      <c r="O15" s="2"/>
      <c r="P15" s="2"/>
    </row>
    <row r="16" spans="1:16" x14ac:dyDescent="0.25">
      <c r="A16" s="44" t="s">
        <v>34</v>
      </c>
      <c r="B16" s="29" t="s">
        <v>15</v>
      </c>
      <c r="C16" s="35">
        <v>4435</v>
      </c>
      <c r="D16" s="35" t="s">
        <v>16</v>
      </c>
      <c r="E16" s="34">
        <v>18.500671910766211</v>
      </c>
      <c r="F16" s="35">
        <v>120</v>
      </c>
      <c r="G16" s="36">
        <f t="shared" si="0"/>
        <v>2220.0806292919456</v>
      </c>
      <c r="H16" s="37">
        <v>0.41</v>
      </c>
      <c r="I16" s="12">
        <f t="shared" si="1"/>
        <v>91.023305800969766</v>
      </c>
      <c r="J16" s="8">
        <f t="shared" si="2"/>
        <v>75.482741395926155</v>
      </c>
      <c r="K16" s="45">
        <f t="shared" si="3"/>
        <v>1620.6588593831202</v>
      </c>
      <c r="L16" s="5"/>
      <c r="N16" s="3"/>
      <c r="O16" s="2"/>
      <c r="P16" s="2"/>
    </row>
    <row r="17" spans="1:16" x14ac:dyDescent="0.25">
      <c r="A17" s="44" t="s">
        <v>35</v>
      </c>
      <c r="B17" s="29" t="s">
        <v>15</v>
      </c>
      <c r="C17" s="35">
        <v>3645</v>
      </c>
      <c r="D17" s="35" t="s">
        <v>16</v>
      </c>
      <c r="E17" s="34">
        <v>12.277718631690306</v>
      </c>
      <c r="F17" s="35">
        <v>170</v>
      </c>
      <c r="G17" s="36">
        <f t="shared" si="0"/>
        <v>2087.2121673873521</v>
      </c>
      <c r="H17" s="37">
        <v>0.32800000000000001</v>
      </c>
      <c r="I17" s="12">
        <f t="shared" si="1"/>
        <v>85.575698862881438</v>
      </c>
      <c r="J17" s="8">
        <f t="shared" si="2"/>
        <v>70.965213691169978</v>
      </c>
      <c r="K17" s="45">
        <f t="shared" si="3"/>
        <v>1523.664882192767</v>
      </c>
      <c r="L17" s="5"/>
      <c r="N17" s="3"/>
      <c r="O17" s="2"/>
      <c r="P17" s="2"/>
    </row>
    <row r="18" spans="1:16" x14ac:dyDescent="0.25">
      <c r="A18" s="44" t="s">
        <v>36</v>
      </c>
      <c r="B18" s="29" t="s">
        <v>15</v>
      </c>
      <c r="C18" s="35">
        <v>6654</v>
      </c>
      <c r="D18" s="35" t="s">
        <v>16</v>
      </c>
      <c r="E18" s="34">
        <v>10.427651440613683</v>
      </c>
      <c r="F18" s="35">
        <v>147</v>
      </c>
      <c r="G18" s="36">
        <f t="shared" si="0"/>
        <v>1532.8647617702115</v>
      </c>
      <c r="H18" s="37">
        <v>0.318</v>
      </c>
      <c r="I18" s="12">
        <f t="shared" si="1"/>
        <v>62.847455232578675</v>
      </c>
      <c r="J18" s="8">
        <f t="shared" si="2"/>
        <v>52.117401900187197</v>
      </c>
      <c r="K18" s="45">
        <f t="shared" si="3"/>
        <v>1118.9912760922543</v>
      </c>
      <c r="L18" s="5"/>
      <c r="N18" s="3"/>
      <c r="O18" s="2"/>
      <c r="P18" s="2"/>
    </row>
    <row r="19" spans="1:16" x14ac:dyDescent="0.25">
      <c r="A19" s="44" t="s">
        <v>37</v>
      </c>
      <c r="B19" s="29" t="s">
        <v>15</v>
      </c>
      <c r="C19" s="35">
        <v>1196</v>
      </c>
      <c r="D19" s="35" t="s">
        <v>16</v>
      </c>
      <c r="E19" s="34">
        <v>9.2503359553831057</v>
      </c>
      <c r="F19" s="35">
        <v>137</v>
      </c>
      <c r="G19" s="36">
        <f t="shared" si="0"/>
        <v>1267.2960258874855</v>
      </c>
      <c r="H19" s="37">
        <v>0.307</v>
      </c>
      <c r="I19" s="12">
        <f t="shared" si="1"/>
        <v>51.959137061386905</v>
      </c>
      <c r="J19" s="8">
        <f t="shared" si="2"/>
        <v>43.088064880174507</v>
      </c>
      <c r="K19" s="45">
        <f t="shared" si="3"/>
        <v>925.12609889786438</v>
      </c>
      <c r="L19" s="5"/>
      <c r="N19" s="3"/>
      <c r="O19" s="2"/>
      <c r="P19" s="2"/>
    </row>
    <row r="20" spans="1:16" x14ac:dyDescent="0.25">
      <c r="A20" s="44" t="s">
        <v>38</v>
      </c>
      <c r="B20" s="29" t="s">
        <v>39</v>
      </c>
      <c r="C20" s="35">
        <v>5647</v>
      </c>
      <c r="D20" s="35" t="s">
        <v>13</v>
      </c>
      <c r="E20" s="34">
        <v>10.259463514152174</v>
      </c>
      <c r="F20" s="35">
        <v>154</v>
      </c>
      <c r="G20" s="36">
        <f t="shared" si="0"/>
        <v>1579.9573811794348</v>
      </c>
      <c r="H20" s="37">
        <v>0.24299999999999999</v>
      </c>
      <c r="I20" s="12">
        <f t="shared" si="1"/>
        <v>64.778252628356825</v>
      </c>
      <c r="J20" s="8">
        <f t="shared" si="2"/>
        <v>53.718550960100785</v>
      </c>
      <c r="K20" s="45">
        <f t="shared" si="3"/>
        <v>1153.3688882609874</v>
      </c>
      <c r="L20" s="5"/>
      <c r="N20" s="3"/>
      <c r="O20" s="2"/>
      <c r="P20" s="2"/>
    </row>
    <row r="21" spans="1:16" x14ac:dyDescent="0.25">
      <c r="A21" s="44" t="s">
        <v>40</v>
      </c>
      <c r="B21" s="29" t="s">
        <v>41</v>
      </c>
      <c r="C21" s="35">
        <v>4432</v>
      </c>
      <c r="D21" s="35" t="s">
        <v>13</v>
      </c>
      <c r="E21" s="34">
        <v>50.456377938453308</v>
      </c>
      <c r="F21" s="35">
        <v>144</v>
      </c>
      <c r="G21" s="36">
        <f t="shared" si="0"/>
        <v>7265.7184231372767</v>
      </c>
      <c r="H21" s="37">
        <v>0.54</v>
      </c>
      <c r="I21" s="12">
        <f t="shared" si="1"/>
        <v>297.89445534862836</v>
      </c>
      <c r="J21" s="8">
        <f t="shared" si="2"/>
        <v>247.03442638666743</v>
      </c>
      <c r="K21" s="45">
        <f t="shared" si="3"/>
        <v>5303.9744488902115</v>
      </c>
      <c r="L21" s="5"/>
      <c r="N21" s="3"/>
      <c r="O21" s="2"/>
      <c r="P21" s="2"/>
    </row>
    <row r="22" spans="1:16" ht="13" thickBot="1" x14ac:dyDescent="0.3">
      <c r="A22" s="46" t="s">
        <v>42</v>
      </c>
      <c r="B22" s="47" t="s">
        <v>27</v>
      </c>
      <c r="C22" s="49">
        <v>1123</v>
      </c>
      <c r="D22" s="49" t="s">
        <v>16</v>
      </c>
      <c r="E22" s="48">
        <v>17.659732278458659</v>
      </c>
      <c r="F22" s="49">
        <v>150</v>
      </c>
      <c r="G22" s="36">
        <f t="shared" si="0"/>
        <v>2648.9598417687989</v>
      </c>
      <c r="H22" s="50">
        <v>0.34</v>
      </c>
      <c r="I22" s="12">
        <f t="shared" si="1"/>
        <v>108.60735351252076</v>
      </c>
      <c r="J22" s="8">
        <f t="shared" si="2"/>
        <v>90.064634620139174</v>
      </c>
      <c r="K22" s="45">
        <f t="shared" si="3"/>
        <v>1933.7406844912232</v>
      </c>
      <c r="L22" s="5"/>
      <c r="N22" s="3"/>
      <c r="O22" s="2"/>
      <c r="P22" s="2"/>
    </row>
    <row r="23" spans="1:16" x14ac:dyDescent="0.25">
      <c r="E23" s="4"/>
      <c r="F23" s="3"/>
      <c r="G23" s="12"/>
      <c r="H23" s="13"/>
      <c r="I23" s="13"/>
      <c r="J23" s="13"/>
      <c r="K23" s="14"/>
      <c r="L23" s="5"/>
      <c r="N23" s="3"/>
      <c r="O23" s="2"/>
      <c r="P23" s="2"/>
    </row>
    <row r="24" spans="1:16" x14ac:dyDescent="0.25">
      <c r="E24" s="4"/>
      <c r="F24" s="3"/>
      <c r="G24" s="12"/>
      <c r="H24" s="13"/>
      <c r="I24" s="13"/>
      <c r="J24" s="13"/>
      <c r="K24" s="14"/>
      <c r="N24" s="3"/>
      <c r="O24" s="2"/>
      <c r="P24" s="2"/>
    </row>
    <row r="25" spans="1:16" x14ac:dyDescent="0.25">
      <c r="E25" s="4"/>
      <c r="F25" s="3"/>
      <c r="G25" s="12"/>
      <c r="H25" s="12"/>
      <c r="I25" s="12"/>
      <c r="J25" s="13"/>
      <c r="K25" s="14"/>
      <c r="N25" s="3"/>
      <c r="O25" s="2"/>
      <c r="P25" s="2"/>
    </row>
    <row r="26" spans="1:16" x14ac:dyDescent="0.25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5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ht="13" x14ac:dyDescent="0.3">
      <c r="A28" s="1"/>
      <c r="O28" s="2"/>
      <c r="P28" s="2"/>
    </row>
    <row r="29" spans="1:16" ht="13" thickBot="1" x14ac:dyDescent="0.3"/>
    <row r="30" spans="1:16" ht="16" thickBot="1" x14ac:dyDescent="0.4">
      <c r="A30" s="64" t="s">
        <v>43</v>
      </c>
      <c r="B30" s="65"/>
      <c r="C30" s="65"/>
      <c r="D30" s="65"/>
      <c r="E30" s="66"/>
      <c r="I30" s="67" t="s">
        <v>44</v>
      </c>
      <c r="J30" s="68"/>
    </row>
    <row r="31" spans="1:16" ht="16" thickBot="1" x14ac:dyDescent="0.4">
      <c r="A31" s="16"/>
      <c r="B31" s="17"/>
      <c r="C31" s="17"/>
      <c r="D31" s="17"/>
      <c r="E31" s="17"/>
      <c r="I31" s="7"/>
      <c r="J31" s="6"/>
    </row>
    <row r="32" spans="1:16" ht="16" thickBot="1" x14ac:dyDescent="0.4">
      <c r="A32" s="18" t="s">
        <v>45</v>
      </c>
      <c r="B32" s="19"/>
      <c r="C32" s="19"/>
      <c r="D32" s="19"/>
      <c r="E32" s="19"/>
      <c r="I32" s="25" t="s">
        <v>46</v>
      </c>
      <c r="J32" s="63" t="e" cm="1">
        <f t="array" ref="J32">VLOOKUP</f>
        <v>#NAME?</v>
      </c>
    </row>
    <row r="33" spans="1:10" ht="16" thickBot="1" x14ac:dyDescent="0.4">
      <c r="A33" s="11" t="s">
        <v>3</v>
      </c>
      <c r="B33" s="20" t="s">
        <v>47</v>
      </c>
      <c r="C33" s="21" t="s">
        <v>48</v>
      </c>
      <c r="D33" s="21" t="s">
        <v>49</v>
      </c>
      <c r="E33" s="22" t="s">
        <v>50</v>
      </c>
      <c r="I33" s="27" t="s">
        <v>51</v>
      </c>
      <c r="J33" s="61"/>
    </row>
    <row r="34" spans="1:10" ht="16" thickBot="1" x14ac:dyDescent="0.4">
      <c r="A34" s="23" t="s">
        <v>16</v>
      </c>
      <c r="B34" s="51">
        <f>SUMIF(D5:D22,"Myynti",G5:G22)</f>
        <v>18550.287349072361</v>
      </c>
      <c r="C34" s="51">
        <f>SUMIF(D5:D22,"Myynti",I5:I22)</f>
        <v>760.56178131196657</v>
      </c>
      <c r="D34" s="52">
        <f>SUMIF(D5:D22,"Myynti",J5:J22)</f>
        <v>630.70976986846028</v>
      </c>
      <c r="E34" s="53">
        <f>SUMIF(D5:D22,"Myynti",K5:K22)</f>
        <v>13541.709764822823</v>
      </c>
      <c r="I34" s="26" t="s">
        <v>52</v>
      </c>
      <c r="J34" s="62"/>
    </row>
    <row r="35" spans="1:10" ht="16" thickBot="1" x14ac:dyDescent="0.4">
      <c r="A35" s="24" t="s">
        <v>13</v>
      </c>
      <c r="B35" s="54">
        <f>SUMIF(D5:D22,"Hallinto",G5:G22)</f>
        <v>21077.310944156561</v>
      </c>
      <c r="C35" s="54">
        <f>SUMIF(D5:D22,"Hallinto",I5:I22)</f>
        <v>864.16974871041907</v>
      </c>
      <c r="D35" s="54">
        <f>SUMIF(D5:D22,"Hallinto",J5:J22)</f>
        <v>716.62857210132324</v>
      </c>
      <c r="E35" s="55">
        <f>SUMIF(D5:D22,"Hallinto",K5:K22)</f>
        <v>15386.436989234291</v>
      </c>
    </row>
    <row r="38" spans="1:10" ht="16" thickBot="1" x14ac:dyDescent="0.4">
      <c r="A38" s="32"/>
      <c r="B38" s="15"/>
      <c r="C38" s="15"/>
      <c r="D38" s="15"/>
      <c r="E38" s="15"/>
    </row>
    <row r="39" spans="1:10" ht="16" thickBot="1" x14ac:dyDescent="0.4">
      <c r="A39" s="33"/>
      <c r="B39" s="19"/>
      <c r="C39" s="19"/>
      <c r="D39" s="19"/>
      <c r="E39" s="19"/>
    </row>
    <row r="40" spans="1:10" ht="16" thickBot="1" x14ac:dyDescent="0.4">
      <c r="A40" s="18" t="s">
        <v>53</v>
      </c>
      <c r="B40" s="19"/>
      <c r="C40" s="19"/>
      <c r="D40" s="19"/>
      <c r="E40" s="19"/>
    </row>
    <row r="41" spans="1:10" ht="15.5" x14ac:dyDescent="0.35">
      <c r="A41" s="11" t="s">
        <v>3</v>
      </c>
      <c r="B41" s="20" t="s">
        <v>47</v>
      </c>
      <c r="C41" s="21" t="s">
        <v>48</v>
      </c>
      <c r="D41" s="21" t="s">
        <v>49</v>
      </c>
      <c r="E41" s="22" t="s">
        <v>50</v>
      </c>
    </row>
    <row r="42" spans="1:10" ht="15.5" x14ac:dyDescent="0.35">
      <c r="A42" s="23" t="s">
        <v>16</v>
      </c>
      <c r="B42" s="56">
        <f>B34*12</f>
        <v>222603.44818886835</v>
      </c>
      <c r="C42" s="57">
        <f>C34*12</f>
        <v>9126.7413757435988</v>
      </c>
      <c r="D42" s="57">
        <f>D34*12</f>
        <v>7568.5172384215239</v>
      </c>
      <c r="E42" s="58">
        <f>12*E34</f>
        <v>162500.51717787387</v>
      </c>
    </row>
    <row r="43" spans="1:10" ht="16" thickBot="1" x14ac:dyDescent="0.4">
      <c r="A43" s="28" t="s">
        <v>13</v>
      </c>
      <c r="B43" s="59">
        <f>B35*12</f>
        <v>252927.73132987873</v>
      </c>
      <c r="C43" s="59">
        <f>C35*12</f>
        <v>10370.036984525028</v>
      </c>
      <c r="D43" s="59">
        <f>D35*12</f>
        <v>8599.5428652158789</v>
      </c>
      <c r="E43" s="60">
        <f>12*E35</f>
        <v>184637.24387081148</v>
      </c>
    </row>
    <row r="44" spans="1:10" ht="16" thickBot="1" x14ac:dyDescent="0.4">
      <c r="A44" s="30" t="s">
        <v>54</v>
      </c>
      <c r="B44" s="69">
        <f>B42+B43</f>
        <v>475531.17951874709</v>
      </c>
      <c r="C44" s="31">
        <f>C42+C43</f>
        <v>19496.778360268625</v>
      </c>
      <c r="D44" s="31">
        <f>D42+D43</f>
        <v>16168.060103637403</v>
      </c>
      <c r="E44" s="31">
        <f>E42+E43</f>
        <v>347137.76104868535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Henkilöstö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2022-10-21T04:29:40Z</dcterms:modified>
  <cp:category/>
  <cp:contentStatus/>
</cp:coreProperties>
</file>