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Documents\Calliope\kalimantan_power_system\database\"/>
    </mc:Choice>
  </mc:AlternateContent>
  <xr:revisionPtr revIDLastSave="0" documentId="13_ncr:1_{41C4D7BC-1681-4CBE-B94B-176042AA66D8}" xr6:coauthVersionLast="47" xr6:coauthVersionMax="47" xr10:uidLastSave="{00000000-0000-0000-0000-000000000000}"/>
  <bookViews>
    <workbookView xWindow="28680" yWindow="-120" windowWidth="20730" windowHeight="11040" xr2:uid="{15FFB4DA-647B-47A8-A954-D576C3956A52}"/>
  </bookViews>
  <sheets>
    <sheet name="Sheet1 (2)" sheetId="2" r:id="rId1"/>
    <sheet name="Sheet1" sheetId="1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2" l="1"/>
  <c r="AE40" i="2" l="1"/>
  <c r="AD40" i="2"/>
  <c r="AC40" i="2"/>
  <c r="Z40" i="2"/>
  <c r="W40" i="2"/>
  <c r="AE34" i="2"/>
  <c r="AD34" i="2"/>
  <c r="AC34" i="2"/>
  <c r="AB34" i="2"/>
  <c r="AA34" i="2"/>
  <c r="Z34" i="2"/>
  <c r="AE28" i="2"/>
  <c r="AD28" i="2"/>
  <c r="AC28" i="2"/>
  <c r="AA28" i="2"/>
  <c r="Z28" i="2"/>
  <c r="W28" i="2"/>
  <c r="AE27" i="2"/>
  <c r="AD27" i="2"/>
  <c r="AC27" i="2"/>
  <c r="AB27" i="2"/>
  <c r="Z27" i="2"/>
  <c r="Y27" i="2"/>
  <c r="I40" i="2"/>
  <c r="AA40" i="2" s="1"/>
  <c r="J40" i="2"/>
  <c r="AB40" i="2" s="1"/>
  <c r="G40" i="2"/>
  <c r="Y40" i="2" s="1"/>
  <c r="F40" i="2"/>
  <c r="X40" i="2" s="1"/>
  <c r="G34" i="2"/>
  <c r="Y34" i="2" s="1"/>
  <c r="F34" i="2"/>
  <c r="X34" i="2" s="1"/>
  <c r="E34" i="2"/>
  <c r="W34" i="2" s="1"/>
  <c r="J28" i="2"/>
  <c r="AB28" i="2" s="1"/>
  <c r="G28" i="2"/>
  <c r="Y28" i="2" s="1"/>
  <c r="F28" i="2"/>
  <c r="X28" i="2" s="1"/>
  <c r="I27" i="2"/>
  <c r="AA27" i="2" s="1"/>
  <c r="F27" i="2"/>
  <c r="X27" i="2" s="1"/>
  <c r="E27" i="2"/>
  <c r="W27" i="2" s="1"/>
  <c r="J24" i="2"/>
  <c r="AB24" i="2" s="1"/>
  <c r="G24" i="2"/>
  <c r="Y24" i="2" s="1"/>
  <c r="F24" i="2"/>
  <c r="X24" i="2" s="1"/>
  <c r="F18" i="2"/>
  <c r="X18" i="2" s="1"/>
  <c r="W18" i="2"/>
  <c r="F15" i="2"/>
  <c r="X15" i="2" s="1"/>
  <c r="AE24" i="2"/>
  <c r="AD24" i="2"/>
  <c r="AC24" i="2"/>
  <c r="AA24" i="2"/>
  <c r="Z24" i="2"/>
  <c r="W24" i="2"/>
  <c r="AE18" i="2"/>
  <c r="AD18" i="2"/>
  <c r="AC18" i="2"/>
  <c r="AB18" i="2"/>
  <c r="AA18" i="2"/>
  <c r="Z18" i="2"/>
  <c r="Y18" i="2"/>
  <c r="AE15" i="2"/>
  <c r="AD15" i="2"/>
  <c r="AC15" i="2"/>
  <c r="AB15" i="2"/>
  <c r="AA15" i="2"/>
  <c r="Z15" i="2"/>
  <c r="Y15" i="2"/>
  <c r="E15" i="2"/>
  <c r="W15" i="2" s="1"/>
  <c r="Y10" i="2"/>
  <c r="Z10" i="2"/>
  <c r="AB10" i="2"/>
  <c r="AC10" i="2"/>
  <c r="AD10" i="2"/>
  <c r="AE10" i="2"/>
  <c r="X12" i="2"/>
  <c r="Z12" i="2"/>
  <c r="AA12" i="2"/>
  <c r="AC12" i="2"/>
  <c r="AD12" i="2"/>
  <c r="AE12" i="2"/>
  <c r="Y3" i="2"/>
  <c r="Z3" i="2"/>
  <c r="AC3" i="2"/>
  <c r="AD3" i="2"/>
  <c r="AE3" i="2"/>
  <c r="I10" i="2"/>
  <c r="AA10" i="2" s="1"/>
  <c r="I3" i="2"/>
  <c r="AA3" i="2" s="1"/>
  <c r="G12" i="2"/>
  <c r="Y12" i="2" s="1"/>
  <c r="AB12" i="2"/>
  <c r="J3" i="2"/>
  <c r="AB3" i="2" s="1"/>
  <c r="F10" i="2"/>
  <c r="X10" i="2" s="1"/>
  <c r="F3" i="2"/>
  <c r="X3" i="2" s="1"/>
  <c r="E10" i="2"/>
  <c r="W10" i="2" s="1"/>
  <c r="E12" i="2"/>
  <c r="W12" i="2" s="1"/>
  <c r="E3" i="2"/>
  <c r="W3" i="2" s="1"/>
  <c r="E12" i="1"/>
  <c r="C11" i="1"/>
  <c r="C10" i="1"/>
  <c r="C9" i="1"/>
  <c r="C22" i="1"/>
  <c r="C21" i="1"/>
  <c r="C20" i="1"/>
  <c r="C19" i="1"/>
  <c r="I16" i="1" s="1"/>
  <c r="C18" i="1"/>
  <c r="J16" i="1" s="1"/>
  <c r="C17" i="1"/>
  <c r="F16" i="1" s="1"/>
  <c r="C16" i="1"/>
  <c r="E16" i="1" s="1"/>
  <c r="C15" i="1"/>
  <c r="C14" i="1"/>
  <c r="C13" i="1"/>
  <c r="C12" i="1"/>
  <c r="J12" i="1" s="1"/>
  <c r="C8" i="1"/>
  <c r="C7" i="1"/>
  <c r="C6" i="1"/>
  <c r="C5" i="1"/>
  <c r="C4" i="1"/>
  <c r="F2" i="1" s="1"/>
  <c r="C3" i="1"/>
  <c r="C2" i="1"/>
  <c r="J2" i="1" s="1"/>
  <c r="B2" i="1"/>
</calcChain>
</file>

<file path=xl/sharedStrings.xml><?xml version="1.0" encoding="utf-8"?>
<sst xmlns="http://schemas.openxmlformats.org/spreadsheetml/2006/main" count="71" uniqueCount="26">
  <si>
    <t>bus</t>
  </si>
  <si>
    <t>carrier</t>
  </si>
  <si>
    <t>p_nom</t>
  </si>
  <si>
    <t>Oil</t>
  </si>
  <si>
    <t>Coal</t>
  </si>
  <si>
    <t>Biomass</t>
  </si>
  <si>
    <t>Hydro</t>
  </si>
  <si>
    <t>region</t>
  </si>
  <si>
    <t>coal</t>
  </si>
  <si>
    <t>biomass</t>
  </si>
  <si>
    <t>gas</t>
  </si>
  <si>
    <t>hydro</t>
  </si>
  <si>
    <t xml:space="preserve">oil </t>
  </si>
  <si>
    <t>solar</t>
  </si>
  <si>
    <t>wind</t>
  </si>
  <si>
    <t>geothermal</t>
  </si>
  <si>
    <t>tidal</t>
  </si>
  <si>
    <t>capacity (MW)</t>
  </si>
  <si>
    <t>efficiency</t>
  </si>
  <si>
    <t>actual capacity (MW)</t>
  </si>
  <si>
    <t>lon</t>
  </si>
  <si>
    <t>lat</t>
  </si>
  <si>
    <t>23-35</t>
  </si>
  <si>
    <t>38-46</t>
  </si>
  <si>
    <t>47-62</t>
  </si>
  <si>
    <t>60-63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</si>
</sst>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81FF"/>
        <bgColor indexed="64"/>
      </patternFill>
    </fill>
    <fill>
      <patternFill patternType="solid">
        <fgColor rgb="FFF6A5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4" fontId="0" fillId="7" borderId="0" xfId="0" applyNumberFormat="1" applyFill="1"/>
    <xf numFmtId="4" fontId="0" fillId="4" borderId="0" xfId="0" applyNumberFormat="1" applyFill="1"/>
    <xf numFmtId="4" fontId="0" fillId="8" borderId="0" xfId="0" applyNumberFormat="1" applyFill="1"/>
    <xf numFmtId="0" fontId="0" fillId="8" borderId="0" xfId="0" applyFill="1"/>
    <xf numFmtId="4" fontId="0" fillId="9" borderId="0" xfId="0" applyNumberFormat="1" applyFill="1"/>
    <xf numFmtId="0" fontId="0" fillId="9" borderId="0" xfId="0" applyFill="1"/>
    <xf numFmtId="4" fontId="0" fillId="6" borderId="0" xfId="0" applyNumberFormat="1" applyFill="1"/>
    <xf numFmtId="4" fontId="0" fillId="10" borderId="0" xfId="0" applyNumberFormat="1" applyFill="1"/>
    <xf numFmtId="0" fontId="0" fillId="10" borderId="0" xfId="0" applyFill="1"/>
    <xf numFmtId="4" fontId="0" fillId="11" borderId="0" xfId="0" applyNumberFormat="1" applyFill="1"/>
    <xf numFmtId="0" fontId="0" fillId="11" borderId="0" xfId="0" applyFill="1"/>
    <xf numFmtId="4" fontId="0" fillId="12" borderId="0" xfId="0" applyNumberFormat="1" applyFill="1"/>
    <xf numFmtId="0" fontId="0" fillId="12" borderId="0" xfId="0" applyFill="1"/>
    <xf numFmtId="4" fontId="0" fillId="13" borderId="0" xfId="0" applyNumberFormat="1" applyFill="1"/>
    <xf numFmtId="0" fontId="0" fillId="13" borderId="0" xfId="0" applyFill="1"/>
    <xf numFmtId="0" fontId="0" fillId="14" borderId="0" xfId="0" applyFill="1" applyAlignment="1">
      <alignment horizontal="right"/>
    </xf>
    <xf numFmtId="0" fontId="0" fillId="15" borderId="0" xfId="0" applyFill="1"/>
    <xf numFmtId="0" fontId="0" fillId="0" borderId="1" xfId="0" applyBorder="1" applyAlignment="1">
      <alignment horizontal="center" vertical="center"/>
    </xf>
    <xf numFmtId="4" fontId="0" fillId="4" borderId="2" xfId="0" applyNumberFormat="1" applyFill="1" applyBorder="1"/>
    <xf numFmtId="4" fontId="0" fillId="6" borderId="2" xfId="0" applyNumberFormat="1" applyFill="1" applyBorder="1"/>
    <xf numFmtId="4" fontId="0" fillId="8" borderId="2" xfId="0" applyNumberFormat="1" applyFill="1" applyBorder="1"/>
    <xf numFmtId="4" fontId="0" fillId="9" borderId="2" xfId="0" applyNumberFormat="1" applyFill="1" applyBorder="1"/>
    <xf numFmtId="4" fontId="0" fillId="13" borderId="2" xfId="0" applyNumberFormat="1" applyFill="1" applyBorder="1"/>
    <xf numFmtId="4" fontId="0" fillId="10" borderId="2" xfId="0" applyNumberFormat="1" applyFill="1" applyBorder="1"/>
    <xf numFmtId="4" fontId="0" fillId="11" borderId="2" xfId="0" applyNumberFormat="1" applyFill="1" applyBorder="1"/>
    <xf numFmtId="0" fontId="0" fillId="0" borderId="2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 applyAlignment="1">
      <alignment horizontal="center" vertical="center"/>
    </xf>
    <xf numFmtId="4" fontId="0" fillId="4" borderId="0" xfId="0" applyNumberFormat="1" applyFill="1" applyBorder="1"/>
    <xf numFmtId="4" fontId="0" fillId="6" borderId="0" xfId="0" applyNumberFormat="1" applyFill="1" applyBorder="1"/>
    <xf numFmtId="4" fontId="0" fillId="8" borderId="0" xfId="0" applyNumberFormat="1" applyFill="1" applyBorder="1"/>
    <xf numFmtId="4" fontId="0" fillId="9" borderId="0" xfId="0" applyNumberFormat="1" applyFill="1" applyBorder="1"/>
    <xf numFmtId="4" fontId="0" fillId="13" borderId="0" xfId="0" applyNumberFormat="1" applyFill="1" applyBorder="1"/>
    <xf numFmtId="4" fontId="0" fillId="10" borderId="0" xfId="0" applyNumberFormat="1" applyFill="1" applyBorder="1"/>
    <xf numFmtId="4" fontId="0" fillId="11" borderId="0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6" xfId="0" applyBorder="1" applyAlignment="1">
      <alignment horizontal="center" vertical="center"/>
    </xf>
    <xf numFmtId="4" fontId="0" fillId="4" borderId="7" xfId="0" applyNumberFormat="1" applyFill="1" applyBorder="1"/>
    <xf numFmtId="4" fontId="0" fillId="6" borderId="7" xfId="0" applyNumberFormat="1" applyFill="1" applyBorder="1"/>
    <xf numFmtId="4" fontId="0" fillId="8" borderId="7" xfId="0" applyNumberFormat="1" applyFill="1" applyBorder="1"/>
    <xf numFmtId="4" fontId="0" fillId="9" borderId="7" xfId="0" applyNumberFormat="1" applyFill="1" applyBorder="1"/>
    <xf numFmtId="4" fontId="0" fillId="13" borderId="7" xfId="0" applyNumberFormat="1" applyFill="1" applyBorder="1"/>
    <xf numFmtId="4" fontId="0" fillId="10" borderId="7" xfId="0" applyNumberFormat="1" applyFill="1" applyBorder="1"/>
    <xf numFmtId="4" fontId="0" fillId="11" borderId="7" xfId="0" applyNumberFormat="1" applyFill="1" applyBorder="1"/>
    <xf numFmtId="0" fontId="0" fillId="0" borderId="7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5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4" fontId="0" fillId="7" borderId="10" xfId="0" applyNumberFormat="1" applyFill="1" applyBorder="1"/>
    <xf numFmtId="4" fontId="0" fillId="4" borderId="10" xfId="0" applyNumberFormat="1" applyFill="1" applyBorder="1"/>
    <xf numFmtId="4" fontId="0" fillId="6" borderId="10" xfId="0" applyNumberFormat="1" applyFill="1" applyBorder="1"/>
    <xf numFmtId="4" fontId="0" fillId="8" borderId="10" xfId="0" applyNumberFormat="1" applyFill="1" applyBorder="1"/>
    <xf numFmtId="4" fontId="0" fillId="9" borderId="10" xfId="0" applyNumberFormat="1" applyFill="1" applyBorder="1"/>
    <xf numFmtId="4" fontId="0" fillId="13" borderId="10" xfId="0" applyNumberFormat="1" applyFill="1" applyBorder="1"/>
    <xf numFmtId="4" fontId="0" fillId="10" borderId="10" xfId="0" applyNumberFormat="1" applyFill="1" applyBorder="1"/>
    <xf numFmtId="4" fontId="0" fillId="11" borderId="10" xfId="0" applyNumberFormat="1" applyFill="1" applyBorder="1"/>
    <xf numFmtId="4" fontId="0" fillId="12" borderId="10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4" fontId="0" fillId="7" borderId="1" xfId="0" applyNumberFormat="1" applyFill="1" applyBorder="1"/>
    <xf numFmtId="4" fontId="0" fillId="12" borderId="3" xfId="0" applyNumberFormat="1" applyFill="1" applyBorder="1"/>
    <xf numFmtId="4" fontId="0" fillId="7" borderId="4" xfId="0" applyNumberFormat="1" applyFill="1" applyBorder="1"/>
    <xf numFmtId="4" fontId="0" fillId="12" borderId="5" xfId="0" applyNumberFormat="1" applyFill="1" applyBorder="1"/>
    <xf numFmtId="4" fontId="0" fillId="7" borderId="6" xfId="0" applyNumberFormat="1" applyFill="1" applyBorder="1"/>
    <xf numFmtId="4" fontId="0" fillId="12" borderId="8" xfId="0" applyNumberFormat="1" applyFill="1" applyBorder="1"/>
    <xf numFmtId="4" fontId="0" fillId="7" borderId="9" xfId="0" applyNumberFormat="1" applyFill="1" applyBorder="1"/>
    <xf numFmtId="4" fontId="0" fillId="12" borderId="11" xfId="0" applyNumberFormat="1" applyFill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10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6" borderId="0" xfId="0" applyFill="1" applyAlignment="1">
      <alignment horizontal="right"/>
    </xf>
    <xf numFmtId="2" fontId="0" fillId="0" borderId="10" xfId="0" applyNumberFormat="1" applyBorder="1"/>
    <xf numFmtId="2" fontId="0" fillId="0" borderId="11" xfId="0" applyNumberFormat="1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544"/>
      <color rgb="FFC0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liope_generators_kalimant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lma/Documents/Master_Thesis/Modelling/database/west_kalimantan/generators_kalimanta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F2">
            <v>0.41199999999999998</v>
          </cell>
        </row>
        <row r="3">
          <cell r="F3">
            <v>125</v>
          </cell>
        </row>
        <row r="4">
          <cell r="F4">
            <v>125</v>
          </cell>
        </row>
        <row r="5">
          <cell r="F5">
            <v>55</v>
          </cell>
        </row>
        <row r="6">
          <cell r="F6">
            <v>55</v>
          </cell>
        </row>
        <row r="7">
          <cell r="F7">
            <v>0.16</v>
          </cell>
        </row>
        <row r="8">
          <cell r="F8">
            <v>18.399999999999999</v>
          </cell>
        </row>
        <row r="9">
          <cell r="F9">
            <v>5.585</v>
          </cell>
        </row>
        <row r="10">
          <cell r="F10">
            <v>0</v>
          </cell>
        </row>
        <row r="11">
          <cell r="F11">
            <v>0.5</v>
          </cell>
        </row>
        <row r="12">
          <cell r="F12">
            <v>0.77</v>
          </cell>
        </row>
        <row r="13">
          <cell r="F13">
            <v>30</v>
          </cell>
        </row>
        <row r="14">
          <cell r="F14">
            <v>100</v>
          </cell>
        </row>
        <row r="15">
          <cell r="F15">
            <v>3.375</v>
          </cell>
        </row>
        <row r="16">
          <cell r="F16">
            <v>10</v>
          </cell>
        </row>
        <row r="17">
          <cell r="F17">
            <v>4.0949999999999998</v>
          </cell>
        </row>
        <row r="18">
          <cell r="F18">
            <v>49.9</v>
          </cell>
        </row>
        <row r="19">
          <cell r="F19">
            <v>34</v>
          </cell>
        </row>
        <row r="20">
          <cell r="F20">
            <v>20</v>
          </cell>
        </row>
        <row r="21">
          <cell r="F21">
            <v>50.4</v>
          </cell>
        </row>
        <row r="22">
          <cell r="F22">
            <v>45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5</v>
          </cell>
        </row>
        <row r="26">
          <cell r="F26">
            <v>1.196</v>
          </cell>
        </row>
        <row r="27">
          <cell r="F27">
            <v>0.5</v>
          </cell>
        </row>
        <row r="28">
          <cell r="F28">
            <v>0.57599999999999996</v>
          </cell>
        </row>
        <row r="30">
          <cell r="F30">
            <v>0.75</v>
          </cell>
        </row>
        <row r="31">
          <cell r="F31">
            <v>0.22500000000000001</v>
          </cell>
        </row>
        <row r="32">
          <cell r="F32">
            <v>0.8</v>
          </cell>
        </row>
        <row r="34">
          <cell r="F34">
            <v>1.5</v>
          </cell>
        </row>
        <row r="37">
          <cell r="F37">
            <v>1.72</v>
          </cell>
        </row>
        <row r="38">
          <cell r="F38">
            <v>0</v>
          </cell>
        </row>
        <row r="39">
          <cell r="F39">
            <v>10</v>
          </cell>
        </row>
        <row r="40">
          <cell r="F40">
            <v>10</v>
          </cell>
        </row>
        <row r="42">
          <cell r="F42">
            <v>7.5</v>
          </cell>
        </row>
        <row r="43">
          <cell r="F43">
            <v>7.5</v>
          </cell>
        </row>
        <row r="44">
          <cell r="F44">
            <v>3.5</v>
          </cell>
        </row>
        <row r="54">
          <cell r="F54">
            <v>90</v>
          </cell>
        </row>
        <row r="55">
          <cell r="F55">
            <v>1.1200000000000001</v>
          </cell>
        </row>
        <row r="61">
          <cell r="F61">
            <v>7</v>
          </cell>
        </row>
        <row r="62">
          <cell r="F62">
            <v>7</v>
          </cell>
        </row>
        <row r="81">
          <cell r="F81">
            <v>0.1</v>
          </cell>
        </row>
        <row r="89">
          <cell r="F89">
            <v>9</v>
          </cell>
        </row>
        <row r="90">
          <cell r="F90">
            <v>9</v>
          </cell>
        </row>
        <row r="91">
          <cell r="F91">
            <v>9</v>
          </cell>
        </row>
        <row r="109">
          <cell r="F109">
            <v>0.2</v>
          </cell>
        </row>
        <row r="111">
          <cell r="F111">
            <v>0.32</v>
          </cell>
        </row>
        <row r="138">
          <cell r="F138">
            <v>45</v>
          </cell>
        </row>
        <row r="141">
          <cell r="F141">
            <v>30</v>
          </cell>
        </row>
        <row r="143">
          <cell r="F143">
            <v>65</v>
          </cell>
        </row>
        <row r="144">
          <cell r="F144">
            <v>65</v>
          </cell>
        </row>
        <row r="145">
          <cell r="F145">
            <v>65</v>
          </cell>
        </row>
        <row r="146">
          <cell r="F146">
            <v>65</v>
          </cell>
        </row>
        <row r="151">
          <cell r="F151">
            <v>115</v>
          </cell>
        </row>
        <row r="152">
          <cell r="F152">
            <v>115</v>
          </cell>
        </row>
        <row r="153">
          <cell r="F153">
            <v>60</v>
          </cell>
        </row>
        <row r="155">
          <cell r="F155">
            <v>15</v>
          </cell>
        </row>
        <row r="156">
          <cell r="F156">
            <v>2.4</v>
          </cell>
        </row>
        <row r="160">
          <cell r="F160">
            <v>6</v>
          </cell>
        </row>
        <row r="163">
          <cell r="F163">
            <v>55</v>
          </cell>
        </row>
        <row r="164">
          <cell r="F164">
            <v>3.2</v>
          </cell>
        </row>
        <row r="201">
          <cell r="F201">
            <v>14</v>
          </cell>
        </row>
        <row r="208">
          <cell r="F208">
            <v>3</v>
          </cell>
        </row>
        <row r="211">
          <cell r="F211">
            <v>10</v>
          </cell>
        </row>
        <row r="217">
          <cell r="F217">
            <v>2.4</v>
          </cell>
        </row>
        <row r="218">
          <cell r="F218">
            <v>1</v>
          </cell>
        </row>
        <row r="230">
          <cell r="F230">
            <v>1</v>
          </cell>
        </row>
        <row r="241">
          <cell r="F241">
            <v>115.03400000000001</v>
          </cell>
        </row>
        <row r="242">
          <cell r="F242">
            <v>115.03400000000001</v>
          </cell>
        </row>
        <row r="257">
          <cell r="F257">
            <v>60</v>
          </cell>
        </row>
        <row r="258">
          <cell r="F258">
            <v>60</v>
          </cell>
        </row>
        <row r="275">
          <cell r="F275">
            <v>8.81</v>
          </cell>
        </row>
        <row r="279">
          <cell r="F279">
            <v>0.48</v>
          </cell>
        </row>
        <row r="280">
          <cell r="F280">
            <v>0.22</v>
          </cell>
        </row>
        <row r="281">
          <cell r="F281">
            <v>0.18</v>
          </cell>
        </row>
        <row r="282">
          <cell r="F282">
            <v>0.36</v>
          </cell>
        </row>
        <row r="283">
          <cell r="F283">
            <v>1.1299999999999999</v>
          </cell>
        </row>
        <row r="284">
          <cell r="F284">
            <v>7</v>
          </cell>
        </row>
        <row r="285">
          <cell r="F285">
            <v>39.076000000000001</v>
          </cell>
        </row>
        <row r="286">
          <cell r="F286">
            <v>39.076000000000001</v>
          </cell>
        </row>
        <row r="287">
          <cell r="F287">
            <v>39.076000000000001</v>
          </cell>
        </row>
        <row r="288">
          <cell r="F288">
            <v>39.076000000000001</v>
          </cell>
        </row>
        <row r="289">
          <cell r="F289">
            <v>0.38</v>
          </cell>
        </row>
        <row r="290">
          <cell r="F290">
            <v>8.4</v>
          </cell>
        </row>
        <row r="291">
          <cell r="F291">
            <v>2.79</v>
          </cell>
        </row>
        <row r="292">
          <cell r="F292">
            <v>0.52</v>
          </cell>
        </row>
        <row r="293">
          <cell r="F293">
            <v>0.53</v>
          </cell>
        </row>
        <row r="294">
          <cell r="F294">
            <v>0.64</v>
          </cell>
        </row>
        <row r="295">
          <cell r="F295">
            <v>0.6</v>
          </cell>
        </row>
        <row r="296">
          <cell r="F296">
            <v>0.96</v>
          </cell>
        </row>
        <row r="297">
          <cell r="F297">
            <v>1.88</v>
          </cell>
        </row>
        <row r="298">
          <cell r="F298">
            <v>3.19</v>
          </cell>
        </row>
        <row r="299">
          <cell r="F299">
            <v>0.42</v>
          </cell>
        </row>
        <row r="300">
          <cell r="F300">
            <v>0.56000000000000005</v>
          </cell>
        </row>
        <row r="301">
          <cell r="F301">
            <v>0.4</v>
          </cell>
        </row>
        <row r="302">
          <cell r="F302">
            <v>1.5</v>
          </cell>
        </row>
        <row r="303">
          <cell r="F303">
            <v>0.16</v>
          </cell>
        </row>
        <row r="304">
          <cell r="F304">
            <v>0.18</v>
          </cell>
        </row>
        <row r="305">
          <cell r="F305">
            <v>1</v>
          </cell>
        </row>
        <row r="306">
          <cell r="F306">
            <v>1</v>
          </cell>
        </row>
        <row r="307">
          <cell r="F307">
            <v>1</v>
          </cell>
        </row>
        <row r="308">
          <cell r="F308">
            <v>1</v>
          </cell>
        </row>
        <row r="309">
          <cell r="F309">
            <v>0.76</v>
          </cell>
        </row>
        <row r="310">
          <cell r="F310">
            <v>110</v>
          </cell>
        </row>
        <row r="311">
          <cell r="F311">
            <v>110</v>
          </cell>
        </row>
        <row r="312">
          <cell r="F312">
            <v>15</v>
          </cell>
        </row>
        <row r="313">
          <cell r="F313">
            <v>15</v>
          </cell>
        </row>
        <row r="314">
          <cell r="F314">
            <v>0.22</v>
          </cell>
        </row>
        <row r="315">
          <cell r="F315">
            <v>15</v>
          </cell>
        </row>
        <row r="316">
          <cell r="F316">
            <v>0.44</v>
          </cell>
        </row>
        <row r="317">
          <cell r="F317">
            <v>0.52</v>
          </cell>
        </row>
        <row r="318">
          <cell r="F318">
            <v>0.3</v>
          </cell>
        </row>
        <row r="319">
          <cell r="F319">
            <v>0.54</v>
          </cell>
        </row>
        <row r="320">
          <cell r="F320">
            <v>0.44</v>
          </cell>
        </row>
        <row r="321">
          <cell r="F321">
            <v>30</v>
          </cell>
        </row>
        <row r="322">
          <cell r="F322">
            <v>1.44</v>
          </cell>
        </row>
        <row r="323">
          <cell r="F323">
            <v>0.5</v>
          </cell>
        </row>
        <row r="324">
          <cell r="F324">
            <v>12.16</v>
          </cell>
        </row>
        <row r="325">
          <cell r="F325">
            <v>40</v>
          </cell>
        </row>
        <row r="330">
          <cell r="F330">
            <v>46</v>
          </cell>
        </row>
        <row r="331">
          <cell r="F331">
            <v>46</v>
          </cell>
        </row>
        <row r="332">
          <cell r="F332">
            <v>29.55</v>
          </cell>
        </row>
        <row r="333">
          <cell r="F333">
            <v>7.5</v>
          </cell>
        </row>
        <row r="334">
          <cell r="F334">
            <v>7.5</v>
          </cell>
        </row>
        <row r="340">
          <cell r="F340">
            <v>9.6</v>
          </cell>
        </row>
        <row r="341">
          <cell r="F341">
            <v>25</v>
          </cell>
        </row>
        <row r="342">
          <cell r="F342">
            <v>25</v>
          </cell>
        </row>
        <row r="343">
          <cell r="F343">
            <v>50</v>
          </cell>
        </row>
        <row r="344">
          <cell r="F344">
            <v>115</v>
          </cell>
        </row>
        <row r="345">
          <cell r="F345">
            <v>115</v>
          </cell>
        </row>
        <row r="346">
          <cell r="F346">
            <v>7.5</v>
          </cell>
        </row>
        <row r="354">
          <cell r="F354">
            <v>2</v>
          </cell>
        </row>
        <row r="363">
          <cell r="F363">
            <v>4</v>
          </cell>
        </row>
        <row r="364">
          <cell r="F364">
            <v>33</v>
          </cell>
        </row>
        <row r="365">
          <cell r="F365">
            <v>33</v>
          </cell>
        </row>
        <row r="370">
          <cell r="F370">
            <v>100</v>
          </cell>
        </row>
        <row r="371">
          <cell r="F371">
            <v>125</v>
          </cell>
        </row>
        <row r="372">
          <cell r="F372">
            <v>6.97</v>
          </cell>
        </row>
        <row r="373">
          <cell r="F373">
            <v>6.97</v>
          </cell>
        </row>
        <row r="374">
          <cell r="F374">
            <v>9.7799999999999994</v>
          </cell>
        </row>
        <row r="375">
          <cell r="F375">
            <v>9.7799999999999994</v>
          </cell>
        </row>
        <row r="376">
          <cell r="F376">
            <v>9.7799999999999994</v>
          </cell>
        </row>
        <row r="377">
          <cell r="F377">
            <v>9.7799999999999994</v>
          </cell>
        </row>
        <row r="379">
          <cell r="F379">
            <v>8</v>
          </cell>
        </row>
        <row r="380">
          <cell r="F380">
            <v>34</v>
          </cell>
        </row>
        <row r="385">
          <cell r="F385">
            <v>9.1300000000000008</v>
          </cell>
        </row>
        <row r="386">
          <cell r="F386">
            <v>9.5</v>
          </cell>
        </row>
        <row r="388">
          <cell r="F388">
            <v>18</v>
          </cell>
        </row>
        <row r="395">
          <cell r="F395">
            <v>0.35</v>
          </cell>
        </row>
        <row r="401">
          <cell r="F401">
            <v>0.26</v>
          </cell>
        </row>
        <row r="405">
          <cell r="F405">
            <v>21</v>
          </cell>
        </row>
        <row r="409">
          <cell r="F409">
            <v>0.2</v>
          </cell>
        </row>
        <row r="410">
          <cell r="F410">
            <v>1.2749999999999999</v>
          </cell>
        </row>
        <row r="411">
          <cell r="F411">
            <v>0.8</v>
          </cell>
        </row>
        <row r="412">
          <cell r="F412">
            <v>0.08</v>
          </cell>
        </row>
        <row r="413">
          <cell r="F413">
            <v>0.16</v>
          </cell>
        </row>
        <row r="414">
          <cell r="F414">
            <v>0.5</v>
          </cell>
        </row>
        <row r="415">
          <cell r="F415">
            <v>0.5</v>
          </cell>
        </row>
        <row r="416">
          <cell r="F416">
            <v>0.5</v>
          </cell>
        </row>
        <row r="418">
          <cell r="F418">
            <v>10.64</v>
          </cell>
        </row>
        <row r="419">
          <cell r="F419">
            <v>7.6719999999999997</v>
          </cell>
        </row>
        <row r="420">
          <cell r="F420">
            <v>2</v>
          </cell>
        </row>
        <row r="421">
          <cell r="F421">
            <v>0.443</v>
          </cell>
        </row>
        <row r="422">
          <cell r="F422">
            <v>3.68</v>
          </cell>
        </row>
        <row r="423">
          <cell r="F423">
            <v>3.81</v>
          </cell>
        </row>
        <row r="424">
          <cell r="F424">
            <v>1</v>
          </cell>
        </row>
        <row r="426">
          <cell r="F426">
            <v>0.69499999999999995</v>
          </cell>
        </row>
        <row r="428">
          <cell r="F428">
            <v>0.3</v>
          </cell>
        </row>
        <row r="429">
          <cell r="F429">
            <v>0.42599999999999999</v>
          </cell>
        </row>
        <row r="430">
          <cell r="F430">
            <v>0.6</v>
          </cell>
        </row>
        <row r="431">
          <cell r="F431">
            <v>0.6</v>
          </cell>
        </row>
        <row r="433">
          <cell r="F433">
            <v>8.9120000000000008</v>
          </cell>
        </row>
        <row r="434">
          <cell r="F434">
            <v>8.9120000000000008</v>
          </cell>
        </row>
        <row r="435">
          <cell r="F435">
            <v>19.384</v>
          </cell>
        </row>
        <row r="436">
          <cell r="F436">
            <v>2</v>
          </cell>
        </row>
        <row r="437">
          <cell r="F437">
            <v>7.3</v>
          </cell>
        </row>
        <row r="438">
          <cell r="F438">
            <v>7.5</v>
          </cell>
        </row>
        <row r="439">
          <cell r="F439">
            <v>0.6</v>
          </cell>
        </row>
        <row r="440">
          <cell r="F440">
            <v>0.43</v>
          </cell>
        </row>
        <row r="442">
          <cell r="F442">
            <v>15.263999999999999</v>
          </cell>
        </row>
        <row r="443">
          <cell r="F443">
            <v>17</v>
          </cell>
        </row>
        <row r="444">
          <cell r="F444">
            <v>6</v>
          </cell>
        </row>
        <row r="445">
          <cell r="F445">
            <v>6</v>
          </cell>
        </row>
        <row r="446">
          <cell r="F446">
            <v>15.7</v>
          </cell>
        </row>
        <row r="447">
          <cell r="F447">
            <v>30</v>
          </cell>
        </row>
        <row r="448">
          <cell r="F448">
            <v>23.6</v>
          </cell>
        </row>
        <row r="449">
          <cell r="F449">
            <v>1.7</v>
          </cell>
        </row>
        <row r="450">
          <cell r="F450">
            <v>1</v>
          </cell>
        </row>
        <row r="451">
          <cell r="F451">
            <v>7</v>
          </cell>
        </row>
        <row r="452">
          <cell r="F452">
            <v>11.198</v>
          </cell>
        </row>
        <row r="453">
          <cell r="F453">
            <v>7.02</v>
          </cell>
        </row>
        <row r="454">
          <cell r="F454">
            <v>6</v>
          </cell>
        </row>
        <row r="455">
          <cell r="F455">
            <v>1.6</v>
          </cell>
        </row>
        <row r="456">
          <cell r="F456">
            <v>1.7</v>
          </cell>
        </row>
        <row r="457">
          <cell r="F457">
            <v>4.5</v>
          </cell>
        </row>
        <row r="458">
          <cell r="F458">
            <v>3</v>
          </cell>
        </row>
        <row r="459">
          <cell r="F459">
            <v>2.5</v>
          </cell>
        </row>
        <row r="461">
          <cell r="F461">
            <v>1</v>
          </cell>
        </row>
        <row r="462">
          <cell r="F462">
            <v>2</v>
          </cell>
        </row>
        <row r="463">
          <cell r="F463">
            <v>6.7119999999999997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s_kalimantan"/>
    </sheetNames>
    <sheetDataSet>
      <sheetData sheetId="0">
        <row r="2">
          <cell r="C2">
            <v>4.0949999999999998</v>
          </cell>
          <cell r="D2" t="str">
            <v>Oil</v>
          </cell>
        </row>
        <row r="3">
          <cell r="C3">
            <v>0.16</v>
          </cell>
        </row>
        <row r="4">
          <cell r="C4">
            <v>18.399999999999999</v>
          </cell>
        </row>
        <row r="5">
          <cell r="C5">
            <v>5.585</v>
          </cell>
        </row>
        <row r="6">
          <cell r="C6">
            <v>125</v>
          </cell>
        </row>
        <row r="7">
          <cell r="C7">
            <v>125</v>
          </cell>
        </row>
        <row r="8">
          <cell r="C8">
            <v>0.41199999999999998</v>
          </cell>
        </row>
        <row r="9">
          <cell r="C9">
            <v>10</v>
          </cell>
        </row>
        <row r="10">
          <cell r="C10">
            <v>3.375</v>
          </cell>
        </row>
        <row r="11">
          <cell r="C11">
            <v>0.5</v>
          </cell>
        </row>
        <row r="12">
          <cell r="C12">
            <v>0.77</v>
          </cell>
        </row>
        <row r="13">
          <cell r="C13">
            <v>100</v>
          </cell>
        </row>
        <row r="14">
          <cell r="C14">
            <v>50.4</v>
          </cell>
        </row>
        <row r="15">
          <cell r="C15">
            <v>49.9</v>
          </cell>
        </row>
        <row r="16">
          <cell r="C16">
            <v>34</v>
          </cell>
        </row>
        <row r="17">
          <cell r="C17">
            <v>5</v>
          </cell>
        </row>
        <row r="18">
          <cell r="C18">
            <v>1.196</v>
          </cell>
        </row>
        <row r="19">
          <cell r="C19">
            <v>3.5</v>
          </cell>
        </row>
        <row r="20">
          <cell r="C20">
            <v>10</v>
          </cell>
        </row>
        <row r="21">
          <cell r="C21">
            <v>10</v>
          </cell>
        </row>
        <row r="22">
          <cell r="C22">
            <v>7</v>
          </cell>
        </row>
        <row r="23">
          <cell r="C23">
            <v>7</v>
          </cell>
        </row>
        <row r="24">
          <cell r="C24">
            <v>7.5</v>
          </cell>
        </row>
        <row r="25">
          <cell r="C25">
            <v>7.5</v>
          </cell>
        </row>
        <row r="26">
          <cell r="C26">
            <v>1.05</v>
          </cell>
        </row>
        <row r="27">
          <cell r="C27">
            <v>0.69499999999999995</v>
          </cell>
        </row>
        <row r="28">
          <cell r="C28">
            <v>2.7549999999999999</v>
          </cell>
        </row>
        <row r="29">
          <cell r="C29">
            <v>2.085</v>
          </cell>
        </row>
        <row r="30">
          <cell r="C30">
            <v>3.0089999999999999</v>
          </cell>
        </row>
        <row r="31">
          <cell r="C31">
            <v>1.0780000000000001</v>
          </cell>
        </row>
        <row r="32">
          <cell r="C32">
            <v>0.17</v>
          </cell>
        </row>
        <row r="33">
          <cell r="C33">
            <v>0.33700000000000002</v>
          </cell>
        </row>
        <row r="34">
          <cell r="C34">
            <v>0.82299999999999995</v>
          </cell>
        </row>
        <row r="35">
          <cell r="C35">
            <v>0.33100000000000002</v>
          </cell>
        </row>
        <row r="36">
          <cell r="C36">
            <v>1.5740000000000001</v>
          </cell>
        </row>
        <row r="37">
          <cell r="C37">
            <v>0.23200000000000001</v>
          </cell>
        </row>
        <row r="38">
          <cell r="C38">
            <v>0.246</v>
          </cell>
        </row>
        <row r="39">
          <cell r="C39">
            <v>1.4450000000000001</v>
          </cell>
        </row>
        <row r="40">
          <cell r="C40">
            <v>1.0289999999999999</v>
          </cell>
        </row>
        <row r="41">
          <cell r="C41">
            <v>0.748</v>
          </cell>
        </row>
        <row r="42">
          <cell r="C42">
            <v>0.75</v>
          </cell>
        </row>
        <row r="43">
          <cell r="C43">
            <v>0.44</v>
          </cell>
        </row>
        <row r="44">
          <cell r="C44">
            <v>0.156</v>
          </cell>
        </row>
        <row r="45">
          <cell r="C45">
            <v>0.23599999999999999</v>
          </cell>
        </row>
        <row r="46">
          <cell r="C46">
            <v>1.4379999999999999</v>
          </cell>
        </row>
        <row r="47">
          <cell r="C47">
            <v>0.16200000000000001</v>
          </cell>
        </row>
        <row r="48">
          <cell r="C48">
            <v>2.3450000000000002</v>
          </cell>
        </row>
        <row r="49">
          <cell r="C49">
            <v>4.7480000000000002</v>
          </cell>
        </row>
        <row r="50">
          <cell r="C50">
            <v>1.8959999999999999</v>
          </cell>
        </row>
        <row r="51">
          <cell r="C51">
            <v>0.57599999999999996</v>
          </cell>
        </row>
        <row r="52">
          <cell r="C52">
            <v>14.798999999999999</v>
          </cell>
        </row>
        <row r="53">
          <cell r="C53">
            <v>1.0840000000000001</v>
          </cell>
        </row>
        <row r="54">
          <cell r="C54">
            <v>7.98</v>
          </cell>
        </row>
        <row r="55">
          <cell r="C55">
            <v>0.36799999999999999</v>
          </cell>
        </row>
        <row r="56">
          <cell r="C56">
            <v>0.216</v>
          </cell>
        </row>
        <row r="57">
          <cell r="C57">
            <v>1.35</v>
          </cell>
        </row>
        <row r="58">
          <cell r="C58">
            <v>0.04</v>
          </cell>
        </row>
        <row r="59">
          <cell r="C59">
            <v>0.1</v>
          </cell>
        </row>
        <row r="60">
          <cell r="C60">
            <v>0.2</v>
          </cell>
        </row>
        <row r="62">
          <cell r="C62">
            <v>9</v>
          </cell>
        </row>
        <row r="63">
          <cell r="C63">
            <v>9</v>
          </cell>
        </row>
        <row r="64">
          <cell r="C64">
            <v>9</v>
          </cell>
        </row>
        <row r="65">
          <cell r="C65">
            <v>4.6900000000000004</v>
          </cell>
        </row>
        <row r="66">
          <cell r="C66">
            <v>0.996</v>
          </cell>
        </row>
        <row r="67">
          <cell r="C67">
            <v>0.3</v>
          </cell>
        </row>
        <row r="68">
          <cell r="C68">
            <v>3.3</v>
          </cell>
        </row>
        <row r="69">
          <cell r="C69">
            <v>0.56999999999999995</v>
          </cell>
        </row>
        <row r="70">
          <cell r="C70">
            <v>0.28000000000000003</v>
          </cell>
        </row>
        <row r="71">
          <cell r="C71">
            <v>0.60099999999999998</v>
          </cell>
        </row>
        <row r="72">
          <cell r="C72">
            <v>0.30599999999999999</v>
          </cell>
        </row>
        <row r="73">
          <cell r="C73">
            <v>1.39</v>
          </cell>
        </row>
        <row r="74">
          <cell r="C74">
            <v>0.14000000000000001</v>
          </cell>
        </row>
        <row r="75">
          <cell r="C75">
            <v>0.216</v>
          </cell>
        </row>
        <row r="76">
          <cell r="C76">
            <v>0.21299999999999999</v>
          </cell>
        </row>
        <row r="77">
          <cell r="C77">
            <v>0.66</v>
          </cell>
        </row>
        <row r="78">
          <cell r="C78">
            <v>0.23200000000000001</v>
          </cell>
        </row>
        <row r="79">
          <cell r="C79">
            <v>12.21</v>
          </cell>
        </row>
        <row r="80">
          <cell r="C80">
            <v>0.56999999999999995</v>
          </cell>
        </row>
        <row r="81">
          <cell r="C81">
            <v>0.218</v>
          </cell>
        </row>
        <row r="82">
          <cell r="C82">
            <v>0.6</v>
          </cell>
        </row>
        <row r="83">
          <cell r="C83">
            <v>0.08</v>
          </cell>
        </row>
        <row r="84">
          <cell r="C84">
            <v>0.222</v>
          </cell>
        </row>
        <row r="85">
          <cell r="C85">
            <v>12.484999999999999</v>
          </cell>
        </row>
        <row r="86">
          <cell r="C86">
            <v>6</v>
          </cell>
        </row>
        <row r="87">
          <cell r="C87">
            <v>0.48799999999999999</v>
          </cell>
        </row>
        <row r="88">
          <cell r="C88">
            <v>0.505</v>
          </cell>
        </row>
        <row r="89">
          <cell r="C89">
            <v>0.36</v>
          </cell>
        </row>
        <row r="90">
          <cell r="C90">
            <v>3.99</v>
          </cell>
        </row>
        <row r="91">
          <cell r="C91">
            <v>0.496</v>
          </cell>
        </row>
        <row r="92">
          <cell r="C92">
            <v>0.23799999999999999</v>
          </cell>
        </row>
        <row r="93">
          <cell r="C93">
            <v>90</v>
          </cell>
        </row>
        <row r="95">
          <cell r="C95">
            <v>55</v>
          </cell>
        </row>
        <row r="96">
          <cell r="C96">
            <v>55</v>
          </cell>
        </row>
        <row r="97">
          <cell r="C97">
            <v>0.57599999999999996</v>
          </cell>
        </row>
        <row r="98">
          <cell r="C98">
            <v>0.5</v>
          </cell>
        </row>
        <row r="99">
          <cell r="C99">
            <v>1.72</v>
          </cell>
        </row>
        <row r="100">
          <cell r="C100">
            <v>0.75</v>
          </cell>
        </row>
        <row r="101">
          <cell r="C101">
            <v>1.5</v>
          </cell>
        </row>
        <row r="102">
          <cell r="C102">
            <v>0.22500000000000001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3535-D95A-4D36-8C1E-9289FDA2D070}">
  <dimension ref="A1:AE93"/>
  <sheetViews>
    <sheetView tabSelected="1" zoomScale="90" zoomScaleNormal="90" workbookViewId="0">
      <pane xSplit="4" ySplit="2" topLeftCell="N21" activePane="bottomRight" state="frozen"/>
      <selection pane="topRight" activeCell="D1" sqref="D1"/>
      <selection pane="bottomLeft" activeCell="A3" sqref="A3"/>
      <selection pane="bottomRight" activeCell="V29" sqref="V29"/>
    </sheetView>
  </sheetViews>
  <sheetFormatPr defaultRowHeight="14.4" x14ac:dyDescent="0.3"/>
  <cols>
    <col min="5" max="5" width="8.88671875" style="8"/>
    <col min="6" max="6" width="8.88671875" style="3"/>
    <col min="7" max="7" width="8.88671875" style="7"/>
    <col min="8" max="8" width="8.88671875" style="12"/>
    <col min="9" max="9" width="8.88671875" style="14"/>
    <col min="10" max="10" width="8.88671875" style="23"/>
    <col min="11" max="11" width="8.88671875" style="17"/>
    <col min="12" max="12" width="8.88671875" style="19" customWidth="1"/>
    <col min="13" max="13" width="8.88671875" style="21"/>
  </cols>
  <sheetData>
    <row r="1" spans="1:31" ht="15" thickBot="1" x14ac:dyDescent="0.35">
      <c r="E1" s="5" t="s">
        <v>17</v>
      </c>
      <c r="F1" s="5"/>
      <c r="G1" s="5"/>
      <c r="H1" s="5"/>
      <c r="I1" s="5"/>
      <c r="J1" s="5"/>
      <c r="K1" s="5"/>
      <c r="L1" s="5"/>
      <c r="M1" s="5"/>
      <c r="N1" s="5" t="s">
        <v>18</v>
      </c>
      <c r="O1" s="5"/>
      <c r="P1" s="5"/>
      <c r="Q1" s="5"/>
      <c r="R1" s="5"/>
      <c r="S1" s="5"/>
      <c r="T1" s="5"/>
      <c r="U1" s="5"/>
      <c r="V1" s="5"/>
      <c r="W1" s="103" t="s">
        <v>19</v>
      </c>
      <c r="X1" s="103"/>
      <c r="Y1" s="103"/>
      <c r="Z1" s="103"/>
      <c r="AA1" s="103"/>
      <c r="AB1" s="103"/>
      <c r="AC1" s="103"/>
      <c r="AD1" s="103"/>
      <c r="AE1" s="103"/>
    </row>
    <row r="2" spans="1:31" ht="15" thickBot="1" x14ac:dyDescent="0.35">
      <c r="A2" t="s">
        <v>20</v>
      </c>
      <c r="B2" t="s">
        <v>21</v>
      </c>
      <c r="C2" s="4" t="s">
        <v>0</v>
      </c>
      <c r="D2" s="74" t="s">
        <v>7</v>
      </c>
      <c r="E2" s="84" t="s">
        <v>9</v>
      </c>
      <c r="F2" s="75" t="s">
        <v>8</v>
      </c>
      <c r="G2" s="76" t="s">
        <v>10</v>
      </c>
      <c r="H2" s="77" t="s">
        <v>15</v>
      </c>
      <c r="I2" s="78" t="s">
        <v>11</v>
      </c>
      <c r="J2" s="79" t="s">
        <v>12</v>
      </c>
      <c r="K2" s="80" t="s">
        <v>13</v>
      </c>
      <c r="L2" s="81" t="s">
        <v>16</v>
      </c>
      <c r="M2" s="85" t="s">
        <v>14</v>
      </c>
      <c r="N2" s="74" t="s">
        <v>9</v>
      </c>
      <c r="O2" s="82" t="s">
        <v>8</v>
      </c>
      <c r="P2" s="82" t="s">
        <v>10</v>
      </c>
      <c r="Q2" s="82" t="s">
        <v>15</v>
      </c>
      <c r="R2" s="82" t="s">
        <v>11</v>
      </c>
      <c r="S2" s="82" t="s">
        <v>12</v>
      </c>
      <c r="T2" s="82" t="s">
        <v>13</v>
      </c>
      <c r="U2" s="82" t="s">
        <v>16</v>
      </c>
      <c r="V2" s="83" t="s">
        <v>14</v>
      </c>
      <c r="W2" s="82" t="s">
        <v>9</v>
      </c>
      <c r="X2" s="82" t="s">
        <v>8</v>
      </c>
      <c r="Y2" s="82" t="s">
        <v>10</v>
      </c>
      <c r="Z2" s="82" t="s">
        <v>15</v>
      </c>
      <c r="AA2" s="82" t="s">
        <v>11</v>
      </c>
      <c r="AB2" s="82" t="s">
        <v>12</v>
      </c>
      <c r="AC2" s="82" t="s">
        <v>13</v>
      </c>
      <c r="AD2" s="82" t="s">
        <v>16</v>
      </c>
      <c r="AE2" s="83" t="s">
        <v>14</v>
      </c>
    </row>
    <row r="3" spans="1:31" x14ac:dyDescent="0.3">
      <c r="C3" s="3">
        <v>0</v>
      </c>
      <c r="D3" s="26">
        <v>1</v>
      </c>
      <c r="E3" s="86">
        <f>'[1]Sheet 1'!$F$16</f>
        <v>10</v>
      </c>
      <c r="F3" s="27">
        <f>'[1]Sheet 1'!$F$3+'[1]Sheet 1'!$F$4+'[1]Sheet 1'!$F$5+'[1]Sheet 1'!$F$6</f>
        <v>360</v>
      </c>
      <c r="G3" s="28"/>
      <c r="H3" s="29"/>
      <c r="I3" s="30">
        <f>'[1]Sheet 1'!$F$31+'[1]Sheet 1'!$F$32+'[1]Sheet 1'!$F$34+'[1]Sheet 1'!$F$55+'[1]Sheet 1'!$F$111</f>
        <v>3.9650000000000003</v>
      </c>
      <c r="J3" s="31">
        <f>'[1]Sheet 1'!$F$2+'[1]Sheet 1'!$F$7+'[1]Sheet 1'!$F$8+'[1]Sheet 1'!$F$9+'[1]Sheet 1'!$F$10+'[1]Sheet 1'!$F$11+'[1]Sheet 1'!$F$12+'[1]Sheet 1'!$F$13+'[1]Sheet 1'!$F$14+'[1]Sheet 1'!$F$15+'[1]Sheet 1'!$F$17+'[1]Sheet 1'!$F$27+'[1]Sheet 1'!$F$28+'[1]Sheet 1'!$F$30+'[1]Sheet 1'!$F$37+'[1]Sheet 1'!$F$38</f>
        <v>166.84299999999999</v>
      </c>
      <c r="K3" s="32"/>
      <c r="L3" s="33"/>
      <c r="M3" s="87"/>
      <c r="N3" s="94">
        <v>0.28999999999999998</v>
      </c>
      <c r="O3" s="34">
        <v>0.28999999999999998</v>
      </c>
      <c r="P3" s="34">
        <v>0.56000000000000005</v>
      </c>
      <c r="Q3" s="34">
        <v>1</v>
      </c>
      <c r="R3" s="34">
        <v>0.33</v>
      </c>
      <c r="S3" s="34">
        <v>0.25</v>
      </c>
      <c r="T3" s="34">
        <v>1</v>
      </c>
      <c r="U3" s="34">
        <v>1</v>
      </c>
      <c r="V3" s="73">
        <v>1</v>
      </c>
      <c r="W3" s="35">
        <f>E3*N3</f>
        <v>2.9</v>
      </c>
      <c r="X3" s="35">
        <f t="shared" ref="X3:AE3" si="0">F3*O3</f>
        <v>104.39999999999999</v>
      </c>
      <c r="Y3" s="35">
        <f t="shared" si="0"/>
        <v>0</v>
      </c>
      <c r="Z3" s="35">
        <f t="shared" si="0"/>
        <v>0</v>
      </c>
      <c r="AA3" s="35">
        <f t="shared" si="0"/>
        <v>1.3084500000000001</v>
      </c>
      <c r="AB3" s="35">
        <f t="shared" si="0"/>
        <v>41.710749999999997</v>
      </c>
      <c r="AC3" s="35">
        <f t="shared" si="0"/>
        <v>0</v>
      </c>
      <c r="AD3" s="35">
        <f t="shared" si="0"/>
        <v>0</v>
      </c>
      <c r="AE3" s="36">
        <f t="shared" si="0"/>
        <v>0</v>
      </c>
    </row>
    <row r="4" spans="1:31" x14ac:dyDescent="0.3">
      <c r="C4" s="3">
        <v>1</v>
      </c>
      <c r="D4" s="37"/>
      <c r="E4" s="88"/>
      <c r="F4" s="38"/>
      <c r="G4" s="39"/>
      <c r="H4" s="40"/>
      <c r="I4" s="41"/>
      <c r="J4" s="42"/>
      <c r="K4" s="43"/>
      <c r="L4" s="44"/>
      <c r="M4" s="89"/>
      <c r="N4" s="95"/>
      <c r="O4" s="45"/>
      <c r="P4" s="45"/>
      <c r="Q4" s="45"/>
      <c r="R4" s="45"/>
      <c r="S4" s="45"/>
      <c r="T4" s="45"/>
      <c r="U4" s="45"/>
      <c r="V4" s="59"/>
      <c r="W4" s="46"/>
      <c r="X4" s="46"/>
      <c r="Y4" s="46"/>
      <c r="Z4" s="46"/>
      <c r="AA4" s="46"/>
      <c r="AB4" s="46"/>
      <c r="AC4" s="46"/>
      <c r="AD4" s="46"/>
      <c r="AE4" s="47"/>
    </row>
    <row r="5" spans="1:31" x14ac:dyDescent="0.3">
      <c r="C5" s="3">
        <v>2</v>
      </c>
      <c r="D5" s="37"/>
      <c r="E5" s="88"/>
      <c r="F5" s="38"/>
      <c r="G5" s="39"/>
      <c r="H5" s="40"/>
      <c r="I5" s="41"/>
      <c r="J5" s="42"/>
      <c r="K5" s="43"/>
      <c r="L5" s="44"/>
      <c r="M5" s="89"/>
      <c r="N5" s="95"/>
      <c r="O5" s="45"/>
      <c r="P5" s="45"/>
      <c r="Q5" s="45"/>
      <c r="R5" s="45"/>
      <c r="S5" s="45"/>
      <c r="T5" s="45"/>
      <c r="U5" s="45"/>
      <c r="V5" s="59"/>
      <c r="W5" s="46"/>
      <c r="X5" s="46"/>
      <c r="Y5" s="46"/>
      <c r="Z5" s="46"/>
      <c r="AA5" s="46"/>
      <c r="AB5" s="46"/>
      <c r="AC5" s="46"/>
      <c r="AD5" s="46"/>
      <c r="AE5" s="47"/>
    </row>
    <row r="6" spans="1:31" x14ac:dyDescent="0.3">
      <c r="C6" s="3">
        <v>3</v>
      </c>
      <c r="D6" s="37"/>
      <c r="E6" s="88"/>
      <c r="F6" s="38"/>
      <c r="G6" s="39"/>
      <c r="H6" s="40"/>
      <c r="I6" s="41"/>
      <c r="J6" s="42"/>
      <c r="K6" s="43"/>
      <c r="L6" s="44"/>
      <c r="M6" s="89"/>
      <c r="N6" s="95"/>
      <c r="O6" s="45"/>
      <c r="P6" s="45"/>
      <c r="Q6" s="45"/>
      <c r="R6" s="45"/>
      <c r="S6" s="45"/>
      <c r="T6" s="45"/>
      <c r="U6" s="45"/>
      <c r="V6" s="59"/>
      <c r="W6" s="46"/>
      <c r="X6" s="46"/>
      <c r="Y6" s="46"/>
      <c r="Z6" s="46"/>
      <c r="AA6" s="46"/>
      <c r="AB6" s="46"/>
      <c r="AC6" s="46"/>
      <c r="AD6" s="46"/>
      <c r="AE6" s="47"/>
    </row>
    <row r="7" spans="1:31" x14ac:dyDescent="0.3">
      <c r="C7" s="3">
        <v>4</v>
      </c>
      <c r="D7" s="37"/>
      <c r="E7" s="88"/>
      <c r="F7" s="38"/>
      <c r="G7" s="39"/>
      <c r="H7" s="40"/>
      <c r="I7" s="41"/>
      <c r="J7" s="42"/>
      <c r="K7" s="43"/>
      <c r="L7" s="44"/>
      <c r="M7" s="89"/>
      <c r="N7" s="95"/>
      <c r="O7" s="45"/>
      <c r="P7" s="45"/>
      <c r="Q7" s="45"/>
      <c r="R7" s="45"/>
      <c r="S7" s="45"/>
      <c r="T7" s="45"/>
      <c r="U7" s="45"/>
      <c r="V7" s="59"/>
      <c r="W7" s="46"/>
      <c r="X7" s="46"/>
      <c r="Y7" s="46"/>
      <c r="Z7" s="46"/>
      <c r="AA7" s="46"/>
      <c r="AB7" s="46"/>
      <c r="AC7" s="46"/>
      <c r="AD7" s="46"/>
      <c r="AE7" s="47"/>
    </row>
    <row r="8" spans="1:31" x14ac:dyDescent="0.3">
      <c r="C8" s="3">
        <v>5</v>
      </c>
      <c r="D8" s="37"/>
      <c r="E8" s="88"/>
      <c r="F8" s="38"/>
      <c r="G8" s="39"/>
      <c r="H8" s="40"/>
      <c r="I8" s="41"/>
      <c r="J8" s="42"/>
      <c r="K8" s="43"/>
      <c r="L8" s="44"/>
      <c r="M8" s="89"/>
      <c r="N8" s="95"/>
      <c r="O8" s="45"/>
      <c r="P8" s="45"/>
      <c r="Q8" s="45"/>
      <c r="R8" s="45"/>
      <c r="S8" s="45"/>
      <c r="T8" s="45"/>
      <c r="U8" s="45"/>
      <c r="V8" s="59"/>
      <c r="W8" s="46"/>
      <c r="X8" s="46"/>
      <c r="Y8" s="46"/>
      <c r="Z8" s="46"/>
      <c r="AA8" s="46"/>
      <c r="AB8" s="46"/>
      <c r="AC8" s="46"/>
      <c r="AD8" s="46"/>
      <c r="AE8" s="47"/>
    </row>
    <row r="9" spans="1:31" ht="15" thickBot="1" x14ac:dyDescent="0.35">
      <c r="C9" s="3">
        <v>11</v>
      </c>
      <c r="D9" s="48"/>
      <c r="E9" s="90"/>
      <c r="F9" s="49"/>
      <c r="G9" s="50"/>
      <c r="H9" s="51"/>
      <c r="I9" s="52"/>
      <c r="J9" s="53"/>
      <c r="K9" s="54"/>
      <c r="L9" s="55"/>
      <c r="M9" s="91"/>
      <c r="N9" s="96"/>
      <c r="O9" s="56"/>
      <c r="P9" s="56"/>
      <c r="Q9" s="56"/>
      <c r="R9" s="56"/>
      <c r="S9" s="56"/>
      <c r="T9" s="56"/>
      <c r="U9" s="56"/>
      <c r="V9" s="60"/>
      <c r="W9" s="57"/>
      <c r="X9" s="57"/>
      <c r="Y9" s="57"/>
      <c r="Z9" s="57"/>
      <c r="AA9" s="57"/>
      <c r="AB9" s="57"/>
      <c r="AC9" s="57"/>
      <c r="AD9" s="57"/>
      <c r="AE9" s="58"/>
    </row>
    <row r="10" spans="1:31" x14ac:dyDescent="0.3">
      <c r="C10" s="2">
        <v>9</v>
      </c>
      <c r="D10" s="26">
        <v>2</v>
      </c>
      <c r="E10" s="86">
        <f>'[1]Sheet 1'!$F$44</f>
        <v>3.5</v>
      </c>
      <c r="F10" s="27">
        <f>'[1]Sheet 1'!$F$39+'[1]Sheet 1'!$F$40+'[1]Sheet 1'!$F$42+'[1]Sheet 1'!$F$43+'[1]Sheet 1'!$F$61+'[1]Sheet 1'!$F$62+'[1]Sheet 1'!$F$89+'[1]Sheet 1'!$F$90+'[1]Sheet 1'!$F$91</f>
        <v>76</v>
      </c>
      <c r="G10" s="28"/>
      <c r="H10" s="29"/>
      <c r="I10" s="30">
        <f>'[1]Sheet 1'!$F$54+'[1]Sheet 1'!$F$81+'[1]Sheet 1'!$F$109</f>
        <v>90.3</v>
      </c>
      <c r="J10" s="31">
        <v>168.04699999999997</v>
      </c>
      <c r="K10" s="32"/>
      <c r="L10" s="33"/>
      <c r="M10" s="87"/>
      <c r="N10" s="94">
        <v>0.28999999999999998</v>
      </c>
      <c r="O10" s="34">
        <v>0.28999999999999998</v>
      </c>
      <c r="P10" s="34">
        <v>0.56000000000000005</v>
      </c>
      <c r="Q10" s="34">
        <v>1</v>
      </c>
      <c r="R10" s="34">
        <v>0.33</v>
      </c>
      <c r="S10" s="34">
        <v>0.25</v>
      </c>
      <c r="T10" s="34">
        <v>1</v>
      </c>
      <c r="U10" s="34">
        <v>1</v>
      </c>
      <c r="V10" s="73">
        <v>1</v>
      </c>
      <c r="W10" s="35">
        <f t="shared" ref="W10:W12" si="1">E10*N10</f>
        <v>1.0149999999999999</v>
      </c>
      <c r="X10" s="35">
        <f t="shared" ref="X10:X12" si="2">F10*O10</f>
        <v>22.04</v>
      </c>
      <c r="Y10" s="35">
        <f t="shared" ref="Y10:Y12" si="3">G10*P10</f>
        <v>0</v>
      </c>
      <c r="Z10" s="35">
        <f t="shared" ref="Z10:Z12" si="4">H10*Q10</f>
        <v>0</v>
      </c>
      <c r="AA10" s="35">
        <f t="shared" ref="AA10:AA12" si="5">I10*R10</f>
        <v>29.798999999999999</v>
      </c>
      <c r="AB10" s="35">
        <f t="shared" ref="AB10:AB12" si="6">J10*S10</f>
        <v>42.011749999999992</v>
      </c>
      <c r="AC10" s="35">
        <f t="shared" ref="AC10:AC12" si="7">K10*T10</f>
        <v>0</v>
      </c>
      <c r="AD10" s="35">
        <f t="shared" ref="AD10:AD12" si="8">L10*U10</f>
        <v>0</v>
      </c>
      <c r="AE10" s="36">
        <f t="shared" ref="AE10:AE12" si="9">M10*V10</f>
        <v>0</v>
      </c>
    </row>
    <row r="11" spans="1:31" ht="15" thickBot="1" x14ac:dyDescent="0.35">
      <c r="C11" s="2">
        <v>10</v>
      </c>
      <c r="D11" s="48"/>
      <c r="E11" s="90"/>
      <c r="F11" s="49"/>
      <c r="G11" s="50"/>
      <c r="H11" s="51"/>
      <c r="I11" s="52"/>
      <c r="J11" s="53"/>
      <c r="K11" s="54"/>
      <c r="L11" s="55"/>
      <c r="M11" s="91"/>
      <c r="N11" s="96"/>
      <c r="O11" s="56"/>
      <c r="P11" s="56"/>
      <c r="Q11" s="56"/>
      <c r="R11" s="56"/>
      <c r="S11" s="56"/>
      <c r="T11" s="56"/>
      <c r="U11" s="56"/>
      <c r="V11" s="60"/>
      <c r="W11" s="57"/>
      <c r="X11" s="57"/>
      <c r="Y11" s="57"/>
      <c r="Z11" s="57"/>
      <c r="AA11" s="57"/>
      <c r="AB11" s="57"/>
      <c r="AC11" s="57"/>
      <c r="AD11" s="57"/>
      <c r="AE11" s="58"/>
    </row>
    <row r="12" spans="1:31" x14ac:dyDescent="0.3">
      <c r="C12" s="1">
        <v>6</v>
      </c>
      <c r="D12" s="26">
        <v>3</v>
      </c>
      <c r="E12" s="86">
        <f>'[1]Sheet 1'!$F$25</f>
        <v>5</v>
      </c>
      <c r="F12" s="27">
        <v>0</v>
      </c>
      <c r="G12" s="28">
        <f>'[1]Sheet 1'!$F$19</f>
        <v>34</v>
      </c>
      <c r="H12" s="29"/>
      <c r="I12" s="30"/>
      <c r="J12" s="31">
        <f>'[1]Sheet 1'!$F$18+'[1]Sheet 1'!$F$20+'[1]Sheet 1'!$F$21+'[1]Sheet 1'!$F$22+'[1]Sheet 1'!$F$23+'[1]Sheet 1'!$F$24+'[1]Sheet 1'!$F$26</f>
        <v>166.49600000000001</v>
      </c>
      <c r="K12" s="32"/>
      <c r="L12" s="33"/>
      <c r="M12" s="87"/>
      <c r="N12" s="94">
        <v>0.28999999999999998</v>
      </c>
      <c r="O12" s="34">
        <v>0.28999999999999998</v>
      </c>
      <c r="P12" s="34">
        <v>0.56000000000000005</v>
      </c>
      <c r="Q12" s="34">
        <v>1</v>
      </c>
      <c r="R12" s="34">
        <v>0.33</v>
      </c>
      <c r="S12" s="34">
        <v>0.25</v>
      </c>
      <c r="T12" s="34">
        <v>1</v>
      </c>
      <c r="U12" s="34">
        <v>1</v>
      </c>
      <c r="V12" s="73">
        <v>1</v>
      </c>
      <c r="W12" s="35">
        <f t="shared" si="1"/>
        <v>1.45</v>
      </c>
      <c r="X12" s="35">
        <f t="shared" si="2"/>
        <v>0</v>
      </c>
      <c r="Y12" s="35">
        <f t="shared" si="3"/>
        <v>19.040000000000003</v>
      </c>
      <c r="Z12" s="35">
        <f t="shared" si="4"/>
        <v>0</v>
      </c>
      <c r="AA12" s="35">
        <f t="shared" si="5"/>
        <v>0</v>
      </c>
      <c r="AB12" s="35">
        <f t="shared" si="6"/>
        <v>41.624000000000002</v>
      </c>
      <c r="AC12" s="35">
        <f t="shared" si="7"/>
        <v>0</v>
      </c>
      <c r="AD12" s="35">
        <f t="shared" si="8"/>
        <v>0</v>
      </c>
      <c r="AE12" s="36">
        <f t="shared" si="9"/>
        <v>0</v>
      </c>
    </row>
    <row r="13" spans="1:31" x14ac:dyDescent="0.3">
      <c r="C13" s="1">
        <v>7</v>
      </c>
      <c r="D13" s="37"/>
      <c r="E13" s="88"/>
      <c r="F13" s="38"/>
      <c r="G13" s="39"/>
      <c r="H13" s="40"/>
      <c r="I13" s="41"/>
      <c r="J13" s="42"/>
      <c r="K13" s="43"/>
      <c r="L13" s="44"/>
      <c r="M13" s="89"/>
      <c r="N13" s="95"/>
      <c r="O13" s="45"/>
      <c r="P13" s="45"/>
      <c r="Q13" s="45"/>
      <c r="R13" s="45"/>
      <c r="S13" s="45"/>
      <c r="T13" s="45"/>
      <c r="U13" s="45"/>
      <c r="V13" s="59"/>
      <c r="W13" s="45"/>
      <c r="X13" s="45"/>
      <c r="Y13" s="45"/>
      <c r="Z13" s="45"/>
      <c r="AA13" s="45"/>
      <c r="AB13" s="45"/>
      <c r="AC13" s="45"/>
      <c r="AD13" s="45"/>
      <c r="AE13" s="59"/>
    </row>
    <row r="14" spans="1:31" ht="15" thickBot="1" x14ac:dyDescent="0.35">
      <c r="C14" s="1">
        <v>8</v>
      </c>
      <c r="D14" s="48"/>
      <c r="E14" s="90"/>
      <c r="F14" s="49"/>
      <c r="G14" s="50"/>
      <c r="H14" s="51"/>
      <c r="I14" s="52"/>
      <c r="J14" s="53"/>
      <c r="K14" s="54"/>
      <c r="L14" s="55"/>
      <c r="M14" s="91"/>
      <c r="N14" s="96"/>
      <c r="O14" s="56"/>
      <c r="P14" s="56"/>
      <c r="Q14" s="56"/>
      <c r="R14" s="56"/>
      <c r="S14" s="56"/>
      <c r="T14" s="56"/>
      <c r="U14" s="56"/>
      <c r="V14" s="60"/>
      <c r="W14" s="56"/>
      <c r="X14" s="56"/>
      <c r="Y14" s="56"/>
      <c r="Z14" s="56"/>
      <c r="AA14" s="56"/>
      <c r="AB14" s="56"/>
      <c r="AC14" s="56"/>
      <c r="AD14" s="56"/>
      <c r="AE14" s="60"/>
    </row>
    <row r="15" spans="1:31" x14ac:dyDescent="0.3">
      <c r="A15">
        <v>112.5115</v>
      </c>
      <c r="B15">
        <v>-2.6197666669999999</v>
      </c>
      <c r="C15" s="6">
        <v>13</v>
      </c>
      <c r="D15" s="26">
        <v>4</v>
      </c>
      <c r="E15" s="86">
        <f>'[1]Sheet 1'!$F$208+'[1]Sheet 1'!$F$211+'[1]Sheet 1'!$F$217+'[1]Sheet 1'!$F$218+'[1]Sheet 1'!$F$230</f>
        <v>17.399999999999999</v>
      </c>
      <c r="F15" s="27">
        <f>'[1]Sheet 1'!$F$201</f>
        <v>14</v>
      </c>
      <c r="G15" s="28"/>
      <c r="H15" s="29"/>
      <c r="I15" s="30"/>
      <c r="J15" s="31">
        <v>96.453999999999994</v>
      </c>
      <c r="K15" s="32"/>
      <c r="L15" s="33"/>
      <c r="M15" s="87"/>
      <c r="N15" s="94">
        <v>0.28999999999999998</v>
      </c>
      <c r="O15" s="34">
        <v>0.28999999999999998</v>
      </c>
      <c r="P15" s="34">
        <v>0.56000000000000005</v>
      </c>
      <c r="Q15" s="34">
        <v>1</v>
      </c>
      <c r="R15" s="34">
        <v>0.33</v>
      </c>
      <c r="S15" s="34">
        <v>0.25</v>
      </c>
      <c r="T15" s="34">
        <v>1</v>
      </c>
      <c r="U15" s="34">
        <v>1</v>
      </c>
      <c r="V15" s="73">
        <v>1</v>
      </c>
      <c r="W15" s="35">
        <f t="shared" ref="W15" si="10">E15*N15</f>
        <v>5.0459999999999994</v>
      </c>
      <c r="X15" s="35">
        <f t="shared" ref="X15" si="11">F15*O15</f>
        <v>4.0599999999999996</v>
      </c>
      <c r="Y15" s="35">
        <f t="shared" ref="Y15" si="12">G15*P15</f>
        <v>0</v>
      </c>
      <c r="Z15" s="35">
        <f t="shared" ref="Z15" si="13">H15*Q15</f>
        <v>0</v>
      </c>
      <c r="AA15" s="35">
        <f t="shared" ref="AA15" si="14">I15*R15</f>
        <v>0</v>
      </c>
      <c r="AB15" s="35">
        <f t="shared" ref="AB15" si="15">J15*S15</f>
        <v>24.113499999999998</v>
      </c>
      <c r="AC15" s="35">
        <f t="shared" ref="AC15" si="16">K15*T15</f>
        <v>0</v>
      </c>
      <c r="AD15" s="35">
        <f t="shared" ref="AD15" si="17">L15*U15</f>
        <v>0</v>
      </c>
      <c r="AE15" s="36">
        <f t="shared" ref="AE15" si="18">M15*V15</f>
        <v>0</v>
      </c>
    </row>
    <row r="16" spans="1:31" x14ac:dyDescent="0.3">
      <c r="C16" s="6">
        <v>14</v>
      </c>
      <c r="D16" s="37"/>
      <c r="E16" s="88"/>
      <c r="F16" s="38"/>
      <c r="G16" s="39"/>
      <c r="H16" s="40"/>
      <c r="I16" s="41"/>
      <c r="J16" s="42"/>
      <c r="K16" s="43"/>
      <c r="L16" s="44"/>
      <c r="M16" s="89"/>
      <c r="N16" s="95"/>
      <c r="O16" s="45"/>
      <c r="P16" s="45"/>
      <c r="Q16" s="45"/>
      <c r="R16" s="45"/>
      <c r="S16" s="45"/>
      <c r="T16" s="45"/>
      <c r="U16" s="45"/>
      <c r="V16" s="59"/>
      <c r="W16" s="45"/>
      <c r="X16" s="45"/>
      <c r="Y16" s="45"/>
      <c r="Z16" s="45"/>
      <c r="AA16" s="45"/>
      <c r="AB16" s="45"/>
      <c r="AC16" s="45"/>
      <c r="AD16" s="45"/>
      <c r="AE16" s="59"/>
    </row>
    <row r="17" spans="1:31" ht="15" thickBot="1" x14ac:dyDescent="0.35">
      <c r="C17" s="6">
        <v>15</v>
      </c>
      <c r="D17" s="48"/>
      <c r="E17" s="90"/>
      <c r="F17" s="49"/>
      <c r="G17" s="50"/>
      <c r="H17" s="51"/>
      <c r="I17" s="52"/>
      <c r="J17" s="53"/>
      <c r="K17" s="54"/>
      <c r="L17" s="55"/>
      <c r="M17" s="91"/>
      <c r="N17" s="96"/>
      <c r="O17" s="56"/>
      <c r="P17" s="56"/>
      <c r="Q17" s="56"/>
      <c r="R17" s="56"/>
      <c r="S17" s="56"/>
      <c r="T17" s="56"/>
      <c r="U17" s="56"/>
      <c r="V17" s="60"/>
      <c r="W17" s="56"/>
      <c r="X17" s="56"/>
      <c r="Y17" s="56"/>
      <c r="Z17" s="56"/>
      <c r="AA17" s="56"/>
      <c r="AB17" s="56"/>
      <c r="AC17" s="56"/>
      <c r="AD17" s="56"/>
      <c r="AE17" s="60"/>
    </row>
    <row r="18" spans="1:31" x14ac:dyDescent="0.3">
      <c r="A18">
        <v>114.01245</v>
      </c>
      <c r="B18">
        <v>-2.4858166669999999</v>
      </c>
      <c r="C18" s="7">
        <v>16</v>
      </c>
      <c r="D18" s="26">
        <v>5</v>
      </c>
      <c r="E18" s="86"/>
      <c r="F18" s="27">
        <f>'[1]Sheet 1'!$F$241+'[1]Sheet 1'!$F$242+'[1]Sheet 1'!$F$257+'[1]Sheet 1'!$F$258</f>
        <v>350.06799999999998</v>
      </c>
      <c r="G18" s="28"/>
      <c r="H18" s="29"/>
      <c r="I18" s="30"/>
      <c r="J18" s="31">
        <v>84.405000000000015</v>
      </c>
      <c r="K18" s="32"/>
      <c r="L18" s="33"/>
      <c r="M18" s="87"/>
      <c r="N18" s="94">
        <v>0.28999999999999998</v>
      </c>
      <c r="O18" s="34">
        <v>0.28999999999999998</v>
      </c>
      <c r="P18" s="34">
        <v>0.56000000000000005</v>
      </c>
      <c r="Q18" s="34">
        <v>1</v>
      </c>
      <c r="R18" s="34">
        <v>0.33</v>
      </c>
      <c r="S18" s="34">
        <v>0.25</v>
      </c>
      <c r="T18" s="34">
        <v>1</v>
      </c>
      <c r="U18" s="34">
        <v>1</v>
      </c>
      <c r="V18" s="73">
        <v>1</v>
      </c>
      <c r="W18" s="35">
        <f t="shared" ref="W18" si="19">E18*N18</f>
        <v>0</v>
      </c>
      <c r="X18" s="35">
        <f t="shared" ref="X18" si="20">F18*O18</f>
        <v>101.51971999999999</v>
      </c>
      <c r="Y18" s="35">
        <f t="shared" ref="Y18" si="21">G18*P18</f>
        <v>0</v>
      </c>
      <c r="Z18" s="35">
        <f t="shared" ref="Z18" si="22">H18*Q18</f>
        <v>0</v>
      </c>
      <c r="AA18" s="35">
        <f t="shared" ref="AA18" si="23">I18*R18</f>
        <v>0</v>
      </c>
      <c r="AB18" s="35">
        <f t="shared" ref="AB18" si="24">J18*S18</f>
        <v>21.101250000000004</v>
      </c>
      <c r="AC18" s="35">
        <f t="shared" ref="AC18" si="25">K18*T18</f>
        <v>0</v>
      </c>
      <c r="AD18" s="35">
        <f t="shared" ref="AD18" si="26">L18*U18</f>
        <v>0</v>
      </c>
      <c r="AE18" s="36">
        <f t="shared" ref="AE18" si="27">M18*V18</f>
        <v>0</v>
      </c>
    </row>
    <row r="19" spans="1:31" x14ac:dyDescent="0.3">
      <c r="C19" s="7">
        <v>17</v>
      </c>
      <c r="D19" s="37"/>
      <c r="E19" s="88"/>
      <c r="F19" s="38"/>
      <c r="G19" s="39"/>
      <c r="H19" s="40"/>
      <c r="I19" s="41"/>
      <c r="J19" s="42"/>
      <c r="K19" s="43"/>
      <c r="L19" s="44"/>
      <c r="M19" s="89"/>
      <c r="N19" s="95"/>
      <c r="O19" s="45"/>
      <c r="P19" s="45"/>
      <c r="Q19" s="45"/>
      <c r="R19" s="45"/>
      <c r="S19" s="45"/>
      <c r="T19" s="45"/>
      <c r="U19" s="45"/>
      <c r="V19" s="59"/>
      <c r="W19" s="45"/>
      <c r="X19" s="45"/>
      <c r="Y19" s="45"/>
      <c r="Z19" s="45"/>
      <c r="AA19" s="45"/>
      <c r="AB19" s="45"/>
      <c r="AC19" s="45"/>
      <c r="AD19" s="45"/>
      <c r="AE19" s="59"/>
    </row>
    <row r="20" spans="1:31" x14ac:dyDescent="0.3">
      <c r="C20" s="7">
        <v>18</v>
      </c>
      <c r="D20" s="37"/>
      <c r="E20" s="88"/>
      <c r="F20" s="38"/>
      <c r="G20" s="39"/>
      <c r="H20" s="40"/>
      <c r="I20" s="41"/>
      <c r="J20" s="42"/>
      <c r="K20" s="43"/>
      <c r="L20" s="44"/>
      <c r="M20" s="89"/>
      <c r="N20" s="95"/>
      <c r="O20" s="45"/>
      <c r="P20" s="45"/>
      <c r="Q20" s="45"/>
      <c r="R20" s="45"/>
      <c r="S20" s="45"/>
      <c r="T20" s="45"/>
      <c r="U20" s="45"/>
      <c r="V20" s="59"/>
      <c r="W20" s="45"/>
      <c r="X20" s="45"/>
      <c r="Y20" s="45"/>
      <c r="Z20" s="45"/>
      <c r="AA20" s="45"/>
      <c r="AB20" s="45"/>
      <c r="AC20" s="45"/>
      <c r="AD20" s="45"/>
      <c r="AE20" s="59"/>
    </row>
    <row r="21" spans="1:31" x14ac:dyDescent="0.3">
      <c r="C21" s="7">
        <v>19</v>
      </c>
      <c r="D21" s="37"/>
      <c r="E21" s="88"/>
      <c r="F21" s="38"/>
      <c r="G21" s="39"/>
      <c r="H21" s="40"/>
      <c r="I21" s="41"/>
      <c r="J21" s="42"/>
      <c r="K21" s="43"/>
      <c r="L21" s="44"/>
      <c r="M21" s="89"/>
      <c r="N21" s="95"/>
      <c r="O21" s="45"/>
      <c r="P21" s="45"/>
      <c r="Q21" s="45"/>
      <c r="R21" s="45"/>
      <c r="S21" s="45"/>
      <c r="T21" s="45"/>
      <c r="U21" s="45"/>
      <c r="V21" s="59"/>
      <c r="W21" s="45"/>
      <c r="X21" s="45"/>
      <c r="Y21" s="45"/>
      <c r="Z21" s="45"/>
      <c r="AA21" s="45"/>
      <c r="AB21" s="45"/>
      <c r="AC21" s="45"/>
      <c r="AD21" s="45"/>
      <c r="AE21" s="59"/>
    </row>
    <row r="22" spans="1:31" x14ac:dyDescent="0.3">
      <c r="C22" s="7">
        <v>20</v>
      </c>
      <c r="D22" s="37"/>
      <c r="E22" s="88"/>
      <c r="F22" s="38"/>
      <c r="G22" s="39"/>
      <c r="H22" s="40"/>
      <c r="I22" s="41"/>
      <c r="J22" s="42"/>
      <c r="K22" s="43"/>
      <c r="L22" s="44"/>
      <c r="M22" s="89"/>
      <c r="N22" s="95"/>
      <c r="O22" s="45"/>
      <c r="P22" s="45"/>
      <c r="Q22" s="45"/>
      <c r="R22" s="45"/>
      <c r="S22" s="45"/>
      <c r="T22" s="45"/>
      <c r="U22" s="45"/>
      <c r="V22" s="59"/>
      <c r="W22" s="45"/>
      <c r="X22" s="45"/>
      <c r="Y22" s="45"/>
      <c r="Z22" s="45"/>
      <c r="AA22" s="45"/>
      <c r="AB22" s="45"/>
      <c r="AC22" s="45"/>
      <c r="AD22" s="45"/>
      <c r="AE22" s="59"/>
    </row>
    <row r="23" spans="1:31" ht="15" thickBot="1" x14ac:dyDescent="0.35">
      <c r="C23" s="7">
        <v>21</v>
      </c>
      <c r="D23" s="48"/>
      <c r="E23" s="90"/>
      <c r="F23" s="49"/>
      <c r="G23" s="50"/>
      <c r="H23" s="51"/>
      <c r="I23" s="52"/>
      <c r="J23" s="53"/>
      <c r="K23" s="54"/>
      <c r="L23" s="55"/>
      <c r="M23" s="91"/>
      <c r="N23" s="96"/>
      <c r="O23" s="56"/>
      <c r="P23" s="56"/>
      <c r="Q23" s="56"/>
      <c r="R23" s="56"/>
      <c r="S23" s="56"/>
      <c r="T23" s="56"/>
      <c r="U23" s="56"/>
      <c r="V23" s="60"/>
      <c r="W23" s="56"/>
      <c r="X23" s="56"/>
      <c r="Y23" s="56"/>
      <c r="Z23" s="56"/>
      <c r="AA23" s="56"/>
      <c r="AB23" s="56"/>
      <c r="AC23" s="56"/>
      <c r="AD23" s="56"/>
      <c r="AE23" s="60"/>
    </row>
    <row r="24" spans="1:31" x14ac:dyDescent="0.3">
      <c r="A24">
        <v>115.2663167</v>
      </c>
      <c r="B24">
        <v>-1.6124499999999999</v>
      </c>
      <c r="C24" s="8">
        <v>36</v>
      </c>
      <c r="D24" s="26">
        <v>7</v>
      </c>
      <c r="E24" s="86"/>
      <c r="F24" s="27">
        <f>'[1]Sheet 1'!$F$284</f>
        <v>7</v>
      </c>
      <c r="G24" s="28">
        <f>'[1]Sheet 1'!$F$285+'[1]Sheet 1'!$F$286+'[1]Sheet 1'!$F$287+'[1]Sheet 1'!$F$288</f>
        <v>156.304</v>
      </c>
      <c r="H24" s="29"/>
      <c r="I24" s="30"/>
      <c r="J24" s="31">
        <f>'[1]Sheet 1'!$F$275+'[1]Sheet 1'!$F$279+'[1]Sheet 1'!$F$280+'[1]Sheet 1'!$F$281+'[1]Sheet 1'!$F$282+'[1]Sheet 1'!$F$283+'[1]Sheet 1'!$F$289</f>
        <v>11.56</v>
      </c>
      <c r="K24" s="32"/>
      <c r="L24" s="33"/>
      <c r="M24" s="87"/>
      <c r="N24" s="94">
        <v>0.28999999999999998</v>
      </c>
      <c r="O24" s="34">
        <v>0.28999999999999998</v>
      </c>
      <c r="P24" s="34">
        <v>0.56000000000000005</v>
      </c>
      <c r="Q24" s="34">
        <v>1</v>
      </c>
      <c r="R24" s="34">
        <v>0.33</v>
      </c>
      <c r="S24" s="34">
        <v>0.25</v>
      </c>
      <c r="T24" s="34">
        <v>1</v>
      </c>
      <c r="U24" s="34">
        <v>1</v>
      </c>
      <c r="V24" s="73">
        <v>1</v>
      </c>
      <c r="W24" s="35">
        <f t="shared" ref="W24" si="28">E24*N24</f>
        <v>0</v>
      </c>
      <c r="X24" s="35">
        <f t="shared" ref="X24" si="29">F24*O24</f>
        <v>2.0299999999999998</v>
      </c>
      <c r="Y24" s="35">
        <f t="shared" ref="Y24" si="30">G24*P24</f>
        <v>87.530240000000006</v>
      </c>
      <c r="Z24" s="35">
        <f t="shared" ref="Z24" si="31">H24*Q24</f>
        <v>0</v>
      </c>
      <c r="AA24" s="35">
        <f t="shared" ref="AA24" si="32">I24*R24</f>
        <v>0</v>
      </c>
      <c r="AB24" s="35">
        <f t="shared" ref="AB24" si="33">J24*S24</f>
        <v>2.89</v>
      </c>
      <c r="AC24" s="35">
        <f t="shared" ref="AC24" si="34">K24*T24</f>
        <v>0</v>
      </c>
      <c r="AD24" s="35">
        <f t="shared" ref="AD24" si="35">L24*U24</f>
        <v>0</v>
      </c>
      <c r="AE24" s="36">
        <f t="shared" ref="AE24" si="36">M24*V24</f>
        <v>0</v>
      </c>
    </row>
    <row r="25" spans="1:31" x14ac:dyDescent="0.3">
      <c r="C25" s="8">
        <v>37</v>
      </c>
      <c r="D25" s="37"/>
      <c r="E25" s="88"/>
      <c r="F25" s="38"/>
      <c r="G25" s="39"/>
      <c r="H25" s="40"/>
      <c r="I25" s="41"/>
      <c r="J25" s="42"/>
      <c r="K25" s="43"/>
      <c r="L25" s="44"/>
      <c r="M25" s="89"/>
      <c r="N25" s="95"/>
      <c r="O25" s="45"/>
      <c r="P25" s="45"/>
      <c r="Q25" s="45"/>
      <c r="R25" s="45"/>
      <c r="S25" s="45"/>
      <c r="T25" s="45"/>
      <c r="U25" s="45"/>
      <c r="V25" s="59"/>
      <c r="W25" s="45"/>
      <c r="X25" s="45"/>
      <c r="Y25" s="45"/>
      <c r="Z25" s="45"/>
      <c r="AA25" s="45"/>
      <c r="AB25" s="45"/>
      <c r="AC25" s="45"/>
      <c r="AD25" s="45"/>
      <c r="AE25" s="59"/>
    </row>
    <row r="26" spans="1:31" ht="15" thickBot="1" x14ac:dyDescent="0.35">
      <c r="C26" s="8">
        <v>38</v>
      </c>
      <c r="D26" s="48"/>
      <c r="E26" s="90"/>
      <c r="F26" s="49"/>
      <c r="G26" s="50"/>
      <c r="H26" s="51"/>
      <c r="I26" s="52"/>
      <c r="J26" s="53"/>
      <c r="K26" s="54"/>
      <c r="L26" s="55"/>
      <c r="M26" s="91"/>
      <c r="N26" s="96"/>
      <c r="O26" s="56"/>
      <c r="P26" s="56"/>
      <c r="Q26" s="56"/>
      <c r="R26" s="56"/>
      <c r="S26" s="56"/>
      <c r="T26" s="56"/>
      <c r="U26" s="56"/>
      <c r="V26" s="60"/>
      <c r="W26" s="56"/>
      <c r="X26" s="56"/>
      <c r="Y26" s="56"/>
      <c r="Z26" s="56"/>
      <c r="AA26" s="56"/>
      <c r="AB26" s="56"/>
      <c r="AC26" s="56"/>
      <c r="AD26" s="56"/>
      <c r="AE26" s="60"/>
    </row>
    <row r="27" spans="1:31" ht="15" thickBot="1" x14ac:dyDescent="0.35">
      <c r="C27" s="24" t="s">
        <v>22</v>
      </c>
      <c r="D27" s="61">
        <v>6</v>
      </c>
      <c r="E27" s="92">
        <f>'[1]Sheet 1'!$F$156</f>
        <v>2.4</v>
      </c>
      <c r="F27" s="63">
        <f>'[1]Sheet 1'!$F$138+'[1]Sheet 1'!$F$143+'[1]Sheet 1'!$F$144+'[1]Sheet 1'!$F$145+'[1]Sheet 1'!$F$146+'[1]Sheet 1'!$F$151+'[1]Sheet 1'!$F$152+'[1]Sheet 1'!$F$153+'[1]Sheet 1'!$F$155+'[1]Sheet 1'!$F$160+'[1]Sheet 1'!$F$163+'[1]Sheet 1'!$F$164</f>
        <v>674.2</v>
      </c>
      <c r="G27" s="64"/>
      <c r="H27" s="65"/>
      <c r="I27" s="66">
        <f>'[1]Sheet 1'!$F$141</f>
        <v>30</v>
      </c>
      <c r="J27" s="67">
        <v>143.15600000000001</v>
      </c>
      <c r="K27" s="68"/>
      <c r="L27" s="69"/>
      <c r="M27" s="93"/>
      <c r="N27" s="94">
        <v>0.28999999999999998</v>
      </c>
      <c r="O27" s="34">
        <v>0.28999999999999998</v>
      </c>
      <c r="P27" s="34">
        <v>0.56000000000000005</v>
      </c>
      <c r="Q27" s="34">
        <v>1</v>
      </c>
      <c r="R27" s="34">
        <v>0.33</v>
      </c>
      <c r="S27" s="34">
        <v>0.25</v>
      </c>
      <c r="T27" s="34">
        <v>1</v>
      </c>
      <c r="U27" s="34">
        <v>1</v>
      </c>
      <c r="V27" s="73">
        <v>1</v>
      </c>
      <c r="W27" s="35">
        <f t="shared" ref="W27:W28" si="37">E27*N27</f>
        <v>0.69599999999999995</v>
      </c>
      <c r="X27" s="35">
        <f t="shared" ref="X27:X28" si="38">F27*O27</f>
        <v>195.518</v>
      </c>
      <c r="Y27" s="35">
        <f t="shared" ref="Y27:Y28" si="39">G27*P27</f>
        <v>0</v>
      </c>
      <c r="Z27" s="35">
        <f t="shared" ref="Z27:Z28" si="40">H27*Q27</f>
        <v>0</v>
      </c>
      <c r="AA27" s="35">
        <f t="shared" ref="AA27:AA28" si="41">I27*R27</f>
        <v>9.9</v>
      </c>
      <c r="AB27" s="35">
        <f t="shared" ref="AB27:AB28" si="42">J27*S27</f>
        <v>35.789000000000001</v>
      </c>
      <c r="AC27" s="35">
        <f t="shared" ref="AC27:AC28" si="43">K27*T27</f>
        <v>0</v>
      </c>
      <c r="AD27" s="35">
        <f t="shared" ref="AD27:AD28" si="44">L27*U27</f>
        <v>0</v>
      </c>
      <c r="AE27" s="36">
        <f t="shared" ref="AE27:AE28" si="45">M27*V27</f>
        <v>0</v>
      </c>
    </row>
    <row r="28" spans="1:31" x14ac:dyDescent="0.3">
      <c r="A28">
        <v>116.64996669999999</v>
      </c>
      <c r="B28">
        <v>-1.3733555559999999</v>
      </c>
      <c r="C28" s="98" t="s">
        <v>23</v>
      </c>
      <c r="D28" s="26">
        <v>8</v>
      </c>
      <c r="E28" s="86"/>
      <c r="F28" s="27">
        <f>'[1]Sheet 1'!$F$310+'[1]Sheet 1'!$F$311+'[1]Sheet 1'!$F$312+'[1]Sheet 1'!$F$313+'[1]Sheet 1'!$F$315</f>
        <v>265</v>
      </c>
      <c r="G28" s="28">
        <f>'[1]Sheet 1'!$F$305+'[1]Sheet 1'!$F$306+'[1]Sheet 1'!$F$307+'[1]Sheet 1'!$F$308</f>
        <v>4</v>
      </c>
      <c r="H28" s="29"/>
      <c r="I28" s="30"/>
      <c r="J28" s="31">
        <f>'[1]Sheet 1'!$F$290+'[1]Sheet 1'!$F$291+'[1]Sheet 1'!$F$292+'[1]Sheet 1'!$F$293+'[1]Sheet 1'!$F$294+'[1]Sheet 1'!$F$295+'[1]Sheet 1'!$F$296+'[1]Sheet 1'!$F$297+'[1]Sheet 1'!$F$298+'[1]Sheet 1'!$F$299+'[1]Sheet 1'!$F$300+'[1]Sheet 1'!$F$301+'[1]Sheet 1'!$F$302+'[1]Sheet 1'!$F$303+'[1]Sheet 1'!$F$304+'[1]Sheet 1'!$F$309+'[1]Sheet 1'!$F$314+'[1]Sheet 1'!$F$316+'[1]Sheet 1'!$F$317+'[1]Sheet 1'!$F$318+'[1]Sheet 1'!$F$319+'[1]Sheet 1'!$F$320+'[1]Sheet 1'!$F$321+'[1]Sheet 1'!$F$322+'[1]Sheet 1'!$F$323+'[1]Sheet 1'!$F$324+'[1]Sheet 1'!$F$325</f>
        <v>110.05</v>
      </c>
      <c r="K28" s="32"/>
      <c r="L28" s="33"/>
      <c r="M28" s="87"/>
      <c r="N28" s="94">
        <v>0.28999999999999998</v>
      </c>
      <c r="O28" s="34">
        <v>0.28999999999999998</v>
      </c>
      <c r="P28" s="34">
        <v>0.56000000000000005</v>
      </c>
      <c r="Q28" s="34">
        <v>1</v>
      </c>
      <c r="R28" s="34">
        <v>0.33</v>
      </c>
      <c r="S28" s="34">
        <v>0.25</v>
      </c>
      <c r="T28" s="34">
        <v>1</v>
      </c>
      <c r="U28" s="34">
        <v>1</v>
      </c>
      <c r="V28" s="73">
        <v>1</v>
      </c>
      <c r="W28" s="35">
        <f t="shared" si="37"/>
        <v>0</v>
      </c>
      <c r="X28" s="35">
        <f t="shared" si="38"/>
        <v>76.849999999999994</v>
      </c>
      <c r="Y28" s="35">
        <f t="shared" si="39"/>
        <v>2.2400000000000002</v>
      </c>
      <c r="Z28" s="35">
        <f t="shared" si="40"/>
        <v>0</v>
      </c>
      <c r="AA28" s="35">
        <f t="shared" si="41"/>
        <v>0</v>
      </c>
      <c r="AB28" s="35">
        <f t="shared" si="42"/>
        <v>27.512499999999999</v>
      </c>
      <c r="AC28" s="35">
        <f t="shared" si="43"/>
        <v>0</v>
      </c>
      <c r="AD28" s="35">
        <f t="shared" si="44"/>
        <v>0</v>
      </c>
      <c r="AE28" s="36">
        <f t="shared" si="45"/>
        <v>0</v>
      </c>
    </row>
    <row r="29" spans="1:31" x14ac:dyDescent="0.3">
      <c r="C29" s="17"/>
      <c r="D29" s="37"/>
      <c r="E29" s="88"/>
      <c r="F29" s="38"/>
      <c r="G29" s="39"/>
      <c r="H29" s="40"/>
      <c r="I29" s="41"/>
      <c r="J29" s="42"/>
      <c r="K29" s="43"/>
      <c r="L29" s="44"/>
      <c r="M29" s="89"/>
      <c r="N29" s="95"/>
      <c r="O29" s="45"/>
      <c r="P29" s="45"/>
      <c r="Q29" s="45"/>
      <c r="R29" s="45"/>
      <c r="S29" s="45"/>
      <c r="T29" s="45"/>
      <c r="U29" s="45"/>
      <c r="V29" s="59"/>
      <c r="W29" s="45"/>
      <c r="X29" s="45"/>
      <c r="Y29" s="45"/>
      <c r="Z29" s="45"/>
      <c r="AA29" s="45"/>
      <c r="AB29" s="45"/>
      <c r="AC29" s="45"/>
      <c r="AD29" s="45"/>
      <c r="AE29" s="59"/>
    </row>
    <row r="30" spans="1:31" x14ac:dyDescent="0.3">
      <c r="C30" s="17"/>
      <c r="D30" s="37"/>
      <c r="E30" s="88"/>
      <c r="F30" s="38"/>
      <c r="G30" s="39"/>
      <c r="H30" s="40"/>
      <c r="I30" s="41"/>
      <c r="J30" s="42"/>
      <c r="K30" s="43"/>
      <c r="L30" s="44"/>
      <c r="M30" s="89"/>
      <c r="N30" s="95"/>
      <c r="O30" s="45"/>
      <c r="P30" s="45"/>
      <c r="Q30" s="45"/>
      <c r="R30" s="45"/>
      <c r="S30" s="45"/>
      <c r="T30" s="45"/>
      <c r="U30" s="45"/>
      <c r="V30" s="59"/>
      <c r="W30" s="45"/>
      <c r="X30" s="45"/>
      <c r="Y30" s="45"/>
      <c r="Z30" s="45"/>
      <c r="AA30" s="45"/>
      <c r="AB30" s="45"/>
      <c r="AC30" s="45"/>
      <c r="AD30" s="45"/>
      <c r="AE30" s="59"/>
    </row>
    <row r="31" spans="1:31" x14ac:dyDescent="0.3">
      <c r="C31" s="17"/>
      <c r="D31" s="37"/>
      <c r="E31" s="88"/>
      <c r="F31" s="38"/>
      <c r="G31" s="39"/>
      <c r="H31" s="40"/>
      <c r="I31" s="41"/>
      <c r="J31" s="42"/>
      <c r="K31" s="43"/>
      <c r="L31" s="44"/>
      <c r="M31" s="89"/>
      <c r="N31" s="95"/>
      <c r="O31" s="45"/>
      <c r="P31" s="45"/>
      <c r="Q31" s="45"/>
      <c r="R31" s="45"/>
      <c r="S31" s="45"/>
      <c r="T31" s="45"/>
      <c r="U31" s="45"/>
      <c r="V31" s="59"/>
      <c r="W31" s="45"/>
      <c r="X31" s="45"/>
      <c r="Y31" s="45"/>
      <c r="Z31" s="45"/>
      <c r="AA31" s="45"/>
      <c r="AB31" s="45"/>
      <c r="AC31" s="45"/>
      <c r="AD31" s="45"/>
      <c r="AE31" s="59"/>
    </row>
    <row r="32" spans="1:31" x14ac:dyDescent="0.3">
      <c r="C32" s="17"/>
      <c r="D32" s="37"/>
      <c r="E32" s="88"/>
      <c r="F32" s="38"/>
      <c r="G32" s="39"/>
      <c r="H32" s="40"/>
      <c r="I32" s="41"/>
      <c r="J32" s="42"/>
      <c r="K32" s="43"/>
      <c r="L32" s="44"/>
      <c r="M32" s="89"/>
      <c r="N32" s="95"/>
      <c r="O32" s="45"/>
      <c r="P32" s="45"/>
      <c r="Q32" s="45"/>
      <c r="R32" s="45"/>
      <c r="S32" s="45"/>
      <c r="T32" s="45"/>
      <c r="U32" s="45"/>
      <c r="V32" s="59"/>
      <c r="W32" s="45"/>
      <c r="X32" s="45"/>
      <c r="Y32" s="45"/>
      <c r="Z32" s="45"/>
      <c r="AA32" s="45"/>
      <c r="AB32" s="45"/>
      <c r="AC32" s="45"/>
      <c r="AD32" s="45"/>
      <c r="AE32" s="59"/>
    </row>
    <row r="33" spans="1:31" ht="15" thickBot="1" x14ac:dyDescent="0.35">
      <c r="C33" s="17"/>
      <c r="D33" s="48"/>
      <c r="E33" s="90"/>
      <c r="F33" s="49"/>
      <c r="G33" s="50"/>
      <c r="H33" s="51"/>
      <c r="I33" s="52"/>
      <c r="J33" s="53"/>
      <c r="K33" s="54"/>
      <c r="L33" s="55"/>
      <c r="M33" s="91"/>
      <c r="N33" s="96"/>
      <c r="O33" s="56"/>
      <c r="P33" s="56"/>
      <c r="Q33" s="56"/>
      <c r="R33" s="56"/>
      <c r="S33" s="56"/>
      <c r="T33" s="56"/>
      <c r="U33" s="56"/>
      <c r="V33" s="60"/>
      <c r="W33" s="56"/>
      <c r="X33" s="56"/>
      <c r="Y33" s="56"/>
      <c r="Z33" s="56"/>
      <c r="AA33" s="56"/>
      <c r="AB33" s="56"/>
      <c r="AC33" s="56"/>
      <c r="AD33" s="56"/>
      <c r="AE33" s="60"/>
    </row>
    <row r="34" spans="1:31" x14ac:dyDescent="0.3">
      <c r="A34">
        <v>117.1382333</v>
      </c>
      <c r="B34">
        <v>-0.22314999999999999</v>
      </c>
      <c r="C34" s="99" t="s">
        <v>24</v>
      </c>
      <c r="D34" s="26">
        <v>9</v>
      </c>
      <c r="E34" s="86">
        <f>'[1]Sheet 1'!$F$354+'[1]Sheet 1'!$F$395+'[1]Sheet 1'!$F$401+'[1]Sheet 1'!$F$409</f>
        <v>2.8100000000000005</v>
      </c>
      <c r="F34" s="27">
        <f>'[1]Sheet 1'!$F$333+'[1]Sheet 1'!$F$334+'[1]Sheet 1'!$F$341+'[1]Sheet 1'!$F$342+'[1]Sheet 1'!$F$343+'[1]Sheet 1'!$F$344+'[1]Sheet 1'!$F$345+'[1]Sheet 1'!$F$346+'[1]Sheet 1'!$F$363+'[1]Sheet 1'!$F$364+'[1]Sheet 1'!$F$365+'[1]Sheet 1'!$F$370+'[1]Sheet 1'!$F$371+'[1]Sheet 1'!$F$380+'[1]Sheet 1'!$F$385+'[1]Sheet 1'!$F$386+'[1]Sheet 1'!$F$388+'[1]Sheet 1'!$F$405</f>
        <v>739.13</v>
      </c>
      <c r="G34" s="28">
        <f>'[1]Sheet 1'!$F$330+'[1]Sheet 1'!$F$331+'[1]Sheet 1'!$F$332+'[1]Sheet 1'!$F$340+'[1]Sheet 1'!$F$372+'[1]Sheet 1'!$F$373+'[1]Sheet 1'!$F$374+'[1]Sheet 1'!$F$375+'[1]Sheet 1'!$F$376+'[1]Sheet 1'!$F$377+'[1]Sheet 1'!$F$379</f>
        <v>192.21</v>
      </c>
      <c r="H34" s="29"/>
      <c r="I34" s="30"/>
      <c r="J34" s="31">
        <v>502.76099999999997</v>
      </c>
      <c r="K34" s="32"/>
      <c r="L34" s="33"/>
      <c r="M34" s="87"/>
      <c r="N34" s="94">
        <v>0.28999999999999998</v>
      </c>
      <c r="O34" s="34">
        <v>0.28999999999999998</v>
      </c>
      <c r="P34" s="34">
        <v>0.56000000000000005</v>
      </c>
      <c r="Q34" s="34">
        <v>1</v>
      </c>
      <c r="R34" s="34">
        <v>0.33</v>
      </c>
      <c r="S34" s="34">
        <v>0.25</v>
      </c>
      <c r="T34" s="34">
        <v>1</v>
      </c>
      <c r="U34" s="34">
        <v>1</v>
      </c>
      <c r="V34" s="73">
        <v>1</v>
      </c>
      <c r="W34" s="35">
        <f t="shared" ref="W34" si="46">E34*N34</f>
        <v>0.81490000000000007</v>
      </c>
      <c r="X34" s="35">
        <f t="shared" ref="X34" si="47">F34*O34</f>
        <v>214.34769999999997</v>
      </c>
      <c r="Y34" s="35">
        <f t="shared" ref="Y34" si="48">G34*P34</f>
        <v>107.63760000000002</v>
      </c>
      <c r="Z34" s="35">
        <f t="shared" ref="Z34" si="49">H34*Q34</f>
        <v>0</v>
      </c>
      <c r="AA34" s="35">
        <f t="shared" ref="AA34" si="50">I34*R34</f>
        <v>0</v>
      </c>
      <c r="AB34" s="35">
        <f t="shared" ref="AB34" si="51">J34*S34</f>
        <v>125.69024999999999</v>
      </c>
      <c r="AC34" s="35">
        <f t="shared" ref="AC34" si="52">K34*T34</f>
        <v>0</v>
      </c>
      <c r="AD34" s="35">
        <f t="shared" ref="AD34" si="53">L34*U34</f>
        <v>0</v>
      </c>
      <c r="AE34" s="36">
        <f t="shared" ref="AE34" si="54">M34*V34</f>
        <v>0</v>
      </c>
    </row>
    <row r="35" spans="1:31" x14ac:dyDescent="0.3">
      <c r="C35" s="25"/>
      <c r="D35" s="37"/>
      <c r="E35" s="88"/>
      <c r="F35" s="38"/>
      <c r="G35" s="39"/>
      <c r="H35" s="40"/>
      <c r="I35" s="41"/>
      <c r="J35" s="42"/>
      <c r="K35" s="43"/>
      <c r="L35" s="44"/>
      <c r="M35" s="89"/>
      <c r="N35" s="95"/>
      <c r="O35" s="45"/>
      <c r="P35" s="45"/>
      <c r="Q35" s="45"/>
      <c r="R35" s="45"/>
      <c r="S35" s="45"/>
      <c r="T35" s="45"/>
      <c r="U35" s="45"/>
      <c r="V35" s="59"/>
      <c r="W35" s="45"/>
      <c r="X35" s="45"/>
      <c r="Y35" s="45"/>
      <c r="Z35" s="45"/>
      <c r="AA35" s="45"/>
      <c r="AB35" s="45"/>
      <c r="AC35" s="45"/>
      <c r="AD35" s="45"/>
      <c r="AE35" s="59"/>
    </row>
    <row r="36" spans="1:31" x14ac:dyDescent="0.3">
      <c r="C36" s="25"/>
      <c r="D36" s="37"/>
      <c r="E36" s="88"/>
      <c r="F36" s="38"/>
      <c r="G36" s="39"/>
      <c r="H36" s="40"/>
      <c r="I36" s="41"/>
      <c r="J36" s="42"/>
      <c r="K36" s="43"/>
      <c r="L36" s="44"/>
      <c r="M36" s="89"/>
      <c r="N36" s="95"/>
      <c r="O36" s="45"/>
      <c r="P36" s="45"/>
      <c r="Q36" s="45"/>
      <c r="R36" s="45"/>
      <c r="S36" s="45"/>
      <c r="T36" s="45"/>
      <c r="U36" s="45"/>
      <c r="V36" s="59"/>
      <c r="W36" s="45"/>
      <c r="X36" s="45"/>
      <c r="Y36" s="45"/>
      <c r="Z36" s="45"/>
      <c r="AA36" s="45"/>
      <c r="AB36" s="45"/>
      <c r="AC36" s="45"/>
      <c r="AD36" s="45"/>
      <c r="AE36" s="59"/>
    </row>
    <row r="37" spans="1:31" x14ac:dyDescent="0.3">
      <c r="C37" s="25"/>
      <c r="D37" s="37"/>
      <c r="E37" s="88"/>
      <c r="F37" s="38"/>
      <c r="G37" s="39"/>
      <c r="H37" s="40"/>
      <c r="I37" s="41"/>
      <c r="J37" s="42"/>
      <c r="K37" s="43"/>
      <c r="L37" s="44"/>
      <c r="M37" s="89"/>
      <c r="N37" s="95"/>
      <c r="O37" s="45"/>
      <c r="P37" s="45"/>
      <c r="Q37" s="45"/>
      <c r="R37" s="45"/>
      <c r="S37" s="45"/>
      <c r="T37" s="45"/>
      <c r="U37" s="45"/>
      <c r="V37" s="59"/>
      <c r="W37" s="45"/>
      <c r="X37" s="45"/>
      <c r="Y37" s="45"/>
      <c r="Z37" s="45"/>
      <c r="AA37" s="45"/>
      <c r="AB37" s="45"/>
      <c r="AC37" s="45"/>
      <c r="AD37" s="45"/>
      <c r="AE37" s="59"/>
    </row>
    <row r="38" spans="1:31" x14ac:dyDescent="0.3">
      <c r="C38" s="25"/>
      <c r="D38" s="37"/>
      <c r="E38" s="88"/>
      <c r="F38" s="38"/>
      <c r="G38" s="39"/>
      <c r="H38" s="40"/>
      <c r="I38" s="41"/>
      <c r="J38" s="42"/>
      <c r="K38" s="43"/>
      <c r="L38" s="44"/>
      <c r="M38" s="89"/>
      <c r="N38" s="95"/>
      <c r="O38" s="45"/>
      <c r="P38" s="45"/>
      <c r="Q38" s="45"/>
      <c r="R38" s="45"/>
      <c r="S38" s="45"/>
      <c r="T38" s="45"/>
      <c r="U38" s="45"/>
      <c r="V38" s="59"/>
      <c r="W38" s="45"/>
      <c r="X38" s="45"/>
      <c r="Y38" s="45"/>
      <c r="Z38" s="45"/>
      <c r="AA38" s="45"/>
      <c r="AB38" s="45"/>
      <c r="AC38" s="45"/>
      <c r="AD38" s="45"/>
      <c r="AE38" s="59"/>
    </row>
    <row r="39" spans="1:31" ht="15" thickBot="1" x14ac:dyDescent="0.35">
      <c r="C39" s="25"/>
      <c r="D39" s="48"/>
      <c r="E39" s="90"/>
      <c r="F39" s="49"/>
      <c r="G39" s="50"/>
      <c r="H39" s="51"/>
      <c r="I39" s="52"/>
      <c r="J39" s="53"/>
      <c r="K39" s="54"/>
      <c r="L39" s="55"/>
      <c r="M39" s="91"/>
      <c r="N39" s="96"/>
      <c r="O39" s="56"/>
      <c r="P39" s="56"/>
      <c r="Q39" s="56"/>
      <c r="R39" s="56"/>
      <c r="S39" s="56"/>
      <c r="T39" s="56"/>
      <c r="U39" s="56"/>
      <c r="V39" s="60"/>
      <c r="W39" s="56"/>
      <c r="X39" s="56"/>
      <c r="Y39" s="56"/>
      <c r="Z39" s="56"/>
      <c r="AA39" s="56"/>
      <c r="AB39" s="56"/>
      <c r="AC39" s="56"/>
      <c r="AD39" s="56"/>
      <c r="AE39" s="60"/>
    </row>
    <row r="40" spans="1:31" ht="15" thickBot="1" x14ac:dyDescent="0.35">
      <c r="C40" s="100" t="s">
        <v>25</v>
      </c>
      <c r="D40" s="61">
        <v>10</v>
      </c>
      <c r="E40" s="62"/>
      <c r="F40" s="63">
        <f>'[1]Sheet 1'!$F$438+'[1]Sheet 1'!$F$451</f>
        <v>14.5</v>
      </c>
      <c r="G40" s="64">
        <f>'[1]Sheet 1'!$F$433+'[1]Sheet 1'!$F$434+'[1]Sheet 1'!$F$439+'[1]Sheet 1'!$F$444+'[1]Sheet 1'!$F$445+'[1]Sheet 1'!$F$446+'[1]Sheet 1'!$F$447+'[1]Sheet 1'!$F$448+'[1]Sheet 1'!$F$449+'[1]Sheet 1'!$F$450+'[1]Sheet 1'!$F$454+'[1]Sheet 1'!$F$455+'[1]Sheet 1'!$F$456+'[1]Sheet 1'!$F$457+'[1]Sheet 1'!$F$458+'[1]Sheet 1'!$F$459+'[1]Sheet 1'!$F$462</f>
        <v>123.72399999999999</v>
      </c>
      <c r="H40" s="65"/>
      <c r="I40" s="66">
        <f>'[1]Sheet 1'!$F$412+'[1]Sheet 1'!$F$413</f>
        <v>0.24</v>
      </c>
      <c r="J40" s="67">
        <f>'[1]Sheet 1'!$F$410+'[1]Sheet 1'!$F$411+'[1]Sheet 1'!$F$414+'[1]Sheet 1'!$F$415+'[1]Sheet 1'!$F$416+'[1]Sheet 1'!$F$418+'[1]Sheet 1'!$F$419+'[1]Sheet 1'!$F$420+'[1]Sheet 1'!$F$421+'[1]Sheet 1'!$F$422+'[1]Sheet 1'!$F$423+'[1]Sheet 1'!$F$424+'[1]Sheet 1'!$F$426+'[1]Sheet 1'!$F$428+'[1]Sheet 1'!$F$429+'[1]Sheet 1'!$F$430+'[1]Sheet 1'!$F$431+'[1]Sheet 1'!$F$435+'[1]Sheet 1'!$F$436+'[1]Sheet 1'!$F$437+'[1]Sheet 1'!$F$440+'[1]Sheet 1'!$F$442+'[1]Sheet 1'!$F$443+'[1]Sheet 1'!$F$452+'[1]Sheet 1'!$F$453+'[1]Sheet 1'!$F$461+'[1]Sheet 1'!$F$463</f>
        <v>122.749</v>
      </c>
      <c r="K40" s="68"/>
      <c r="L40" s="69"/>
      <c r="M40" s="70"/>
      <c r="N40" s="97">
        <v>0.28999999999999998</v>
      </c>
      <c r="O40" s="71">
        <v>0.28999999999999998</v>
      </c>
      <c r="P40" s="71">
        <v>0.56000000000000005</v>
      </c>
      <c r="Q40" s="71">
        <v>1</v>
      </c>
      <c r="R40" s="71">
        <v>0.33</v>
      </c>
      <c r="S40" s="71">
        <v>0.25</v>
      </c>
      <c r="T40" s="71">
        <v>1</v>
      </c>
      <c r="U40" s="71">
        <v>1</v>
      </c>
      <c r="V40" s="72">
        <v>1</v>
      </c>
      <c r="W40" s="101">
        <f t="shared" ref="W40" si="55">E40*N40</f>
        <v>0</v>
      </c>
      <c r="X40" s="101">
        <f t="shared" ref="X40" si="56">F40*O40</f>
        <v>4.2050000000000001</v>
      </c>
      <c r="Y40" s="101">
        <f t="shared" ref="Y40" si="57">G40*P40</f>
        <v>69.285439999999994</v>
      </c>
      <c r="Z40" s="101">
        <f t="shared" ref="Z40" si="58">H40*Q40</f>
        <v>0</v>
      </c>
      <c r="AA40" s="101">
        <f t="shared" ref="AA40" si="59">I40*R40</f>
        <v>7.9200000000000007E-2</v>
      </c>
      <c r="AB40" s="101">
        <f t="shared" ref="AB40" si="60">J40*S40</f>
        <v>30.687249999999999</v>
      </c>
      <c r="AC40" s="101">
        <f t="shared" ref="AC40" si="61">K40*T40</f>
        <v>0</v>
      </c>
      <c r="AD40" s="101">
        <f t="shared" ref="AD40" si="62">L40*U40</f>
        <v>0</v>
      </c>
      <c r="AE40" s="102">
        <f t="shared" ref="AE40" si="63">M40*V40</f>
        <v>0</v>
      </c>
    </row>
    <row r="41" spans="1:31" x14ac:dyDescent="0.3">
      <c r="E41" s="9"/>
      <c r="F41" s="10"/>
      <c r="G41" s="15"/>
      <c r="H41" s="11"/>
      <c r="I41" s="13"/>
      <c r="J41" s="22"/>
      <c r="K41" s="16"/>
      <c r="L41" s="18"/>
      <c r="M41" s="20"/>
    </row>
    <row r="42" spans="1:31" x14ac:dyDescent="0.3">
      <c r="E42" s="9"/>
      <c r="F42" s="10"/>
      <c r="G42" s="15"/>
      <c r="H42" s="11"/>
      <c r="I42" s="13"/>
      <c r="J42" s="22"/>
      <c r="K42" s="16"/>
      <c r="L42" s="18"/>
      <c r="M42" s="20"/>
    </row>
    <row r="43" spans="1:31" x14ac:dyDescent="0.3">
      <c r="E43" s="9"/>
      <c r="F43" s="10"/>
      <c r="G43" s="15"/>
      <c r="H43" s="11"/>
      <c r="I43" s="13"/>
      <c r="J43" s="22"/>
      <c r="K43" s="16"/>
      <c r="L43" s="18"/>
      <c r="M43" s="20"/>
    </row>
    <row r="44" spans="1:31" x14ac:dyDescent="0.3">
      <c r="E44" s="9"/>
      <c r="F44" s="10"/>
      <c r="G44" s="15"/>
      <c r="H44" s="11"/>
      <c r="I44" s="13"/>
      <c r="J44" s="22"/>
      <c r="K44" s="16"/>
      <c r="L44" s="18"/>
      <c r="M44" s="20"/>
    </row>
    <row r="45" spans="1:31" x14ac:dyDescent="0.3">
      <c r="E45" s="9"/>
      <c r="F45" s="10"/>
      <c r="G45" s="15"/>
      <c r="H45" s="11"/>
      <c r="I45" s="13"/>
      <c r="J45" s="22"/>
      <c r="K45" s="16"/>
      <c r="L45" s="18"/>
      <c r="M45" s="20"/>
    </row>
    <row r="46" spans="1:31" x14ac:dyDescent="0.3">
      <c r="E46" s="9"/>
      <c r="F46" s="10"/>
      <c r="G46" s="15"/>
      <c r="H46" s="11"/>
      <c r="I46" s="13"/>
      <c r="J46" s="22"/>
      <c r="K46" s="16"/>
      <c r="L46" s="18"/>
      <c r="M46" s="20"/>
    </row>
    <row r="47" spans="1:31" x14ac:dyDescent="0.3">
      <c r="E47" s="9"/>
      <c r="F47" s="10"/>
      <c r="G47" s="15"/>
      <c r="H47" s="11"/>
      <c r="I47" s="13"/>
      <c r="J47" s="22"/>
      <c r="K47" s="16"/>
      <c r="L47" s="18"/>
      <c r="M47" s="20"/>
    </row>
    <row r="48" spans="1:31" x14ac:dyDescent="0.3">
      <c r="E48" s="9"/>
      <c r="F48" s="10"/>
      <c r="G48" s="15"/>
      <c r="H48" s="11"/>
      <c r="I48" s="13"/>
      <c r="J48" s="22"/>
      <c r="K48" s="16"/>
      <c r="L48" s="18"/>
      <c r="M48" s="20"/>
    </row>
    <row r="49" spans="5:13" x14ac:dyDescent="0.3">
      <c r="E49" s="9"/>
      <c r="F49" s="10"/>
      <c r="G49" s="15"/>
      <c r="H49" s="11"/>
      <c r="I49" s="13"/>
      <c r="J49" s="22"/>
      <c r="K49" s="16"/>
      <c r="L49" s="18"/>
      <c r="M49" s="20"/>
    </row>
    <row r="50" spans="5:13" x14ac:dyDescent="0.3">
      <c r="E50" s="9"/>
      <c r="F50" s="10"/>
      <c r="G50" s="15"/>
      <c r="H50" s="11"/>
      <c r="I50" s="13"/>
      <c r="J50" s="22"/>
      <c r="K50" s="16"/>
      <c r="L50" s="18"/>
      <c r="M50" s="20"/>
    </row>
    <row r="51" spans="5:13" x14ac:dyDescent="0.3">
      <c r="E51" s="9"/>
      <c r="F51" s="10"/>
      <c r="G51" s="15"/>
      <c r="H51" s="11"/>
      <c r="I51" s="13"/>
      <c r="J51" s="22"/>
      <c r="K51" s="16"/>
      <c r="L51" s="18"/>
      <c r="M51" s="20"/>
    </row>
    <row r="52" spans="5:13" x14ac:dyDescent="0.3">
      <c r="E52" s="9"/>
      <c r="F52" s="10"/>
      <c r="G52" s="15"/>
      <c r="H52" s="11"/>
      <c r="I52" s="13"/>
      <c r="J52" s="22"/>
      <c r="K52" s="16"/>
      <c r="L52" s="18"/>
      <c r="M52" s="20"/>
    </row>
    <row r="53" spans="5:13" x14ac:dyDescent="0.3">
      <c r="E53" s="9"/>
      <c r="F53" s="10"/>
      <c r="G53" s="15"/>
      <c r="H53" s="11"/>
      <c r="I53" s="13"/>
      <c r="J53" s="22"/>
      <c r="K53" s="16"/>
      <c r="L53" s="18"/>
      <c r="M53" s="20"/>
    </row>
    <row r="54" spans="5:13" x14ac:dyDescent="0.3">
      <c r="E54" s="9"/>
      <c r="F54" s="10"/>
      <c r="G54" s="15"/>
      <c r="H54" s="11"/>
      <c r="I54" s="13"/>
      <c r="J54" s="22"/>
      <c r="K54" s="16"/>
      <c r="L54" s="18"/>
      <c r="M54" s="20"/>
    </row>
    <row r="55" spans="5:13" x14ac:dyDescent="0.3">
      <c r="E55" s="9"/>
      <c r="F55" s="10"/>
      <c r="G55" s="15"/>
      <c r="H55" s="11"/>
      <c r="I55" s="13"/>
      <c r="J55" s="22"/>
      <c r="K55" s="16"/>
      <c r="L55" s="18"/>
      <c r="M55" s="20"/>
    </row>
    <row r="56" spans="5:13" x14ac:dyDescent="0.3">
      <c r="E56" s="9"/>
      <c r="F56" s="10"/>
      <c r="G56" s="15"/>
      <c r="H56" s="11"/>
      <c r="I56" s="13"/>
      <c r="J56" s="22"/>
      <c r="K56" s="16"/>
      <c r="L56" s="18"/>
      <c r="M56" s="20"/>
    </row>
    <row r="57" spans="5:13" x14ac:dyDescent="0.3">
      <c r="E57" s="9"/>
      <c r="F57" s="10"/>
      <c r="G57" s="15"/>
      <c r="H57" s="11"/>
      <c r="I57" s="13"/>
      <c r="J57" s="22"/>
      <c r="K57" s="16"/>
      <c r="L57" s="18"/>
      <c r="M57" s="20"/>
    </row>
    <row r="58" spans="5:13" x14ac:dyDescent="0.3">
      <c r="E58" s="9"/>
      <c r="F58" s="10"/>
      <c r="G58" s="15"/>
      <c r="H58" s="11"/>
      <c r="I58" s="13"/>
      <c r="J58" s="22"/>
      <c r="K58" s="16"/>
      <c r="L58" s="18"/>
      <c r="M58" s="20"/>
    </row>
    <row r="59" spans="5:13" x14ac:dyDescent="0.3">
      <c r="E59" s="9"/>
      <c r="F59" s="10"/>
      <c r="G59" s="15"/>
      <c r="H59" s="11"/>
      <c r="I59" s="13"/>
      <c r="J59" s="22"/>
      <c r="K59" s="16"/>
      <c r="L59" s="18"/>
      <c r="M59" s="20"/>
    </row>
    <row r="60" spans="5:13" x14ac:dyDescent="0.3">
      <c r="E60" s="9"/>
      <c r="F60" s="10"/>
      <c r="G60" s="15"/>
      <c r="H60" s="11"/>
      <c r="I60" s="13"/>
      <c r="J60" s="22"/>
      <c r="K60" s="16"/>
      <c r="L60" s="18"/>
      <c r="M60" s="20"/>
    </row>
    <row r="61" spans="5:13" x14ac:dyDescent="0.3">
      <c r="E61" s="9"/>
      <c r="F61" s="10"/>
      <c r="G61" s="15"/>
      <c r="H61" s="11"/>
      <c r="I61" s="13"/>
      <c r="J61" s="22"/>
      <c r="K61" s="16"/>
      <c r="L61" s="18"/>
      <c r="M61" s="20"/>
    </row>
    <row r="62" spans="5:13" x14ac:dyDescent="0.3">
      <c r="E62" s="9"/>
      <c r="F62" s="10"/>
      <c r="G62" s="15"/>
      <c r="H62" s="11"/>
      <c r="I62" s="13"/>
      <c r="J62" s="22"/>
      <c r="K62" s="16"/>
      <c r="L62" s="18"/>
      <c r="M62" s="20"/>
    </row>
    <row r="63" spans="5:13" x14ac:dyDescent="0.3">
      <c r="E63" s="9"/>
      <c r="F63" s="10"/>
      <c r="G63" s="15"/>
      <c r="H63" s="11"/>
      <c r="I63" s="13"/>
      <c r="J63" s="22"/>
      <c r="K63" s="16"/>
      <c r="L63" s="18"/>
      <c r="M63" s="20"/>
    </row>
    <row r="64" spans="5:13" x14ac:dyDescent="0.3">
      <c r="E64" s="9"/>
      <c r="F64" s="10"/>
      <c r="G64" s="15"/>
      <c r="H64" s="11"/>
      <c r="I64" s="13"/>
      <c r="J64" s="22"/>
      <c r="K64" s="16"/>
      <c r="L64" s="18"/>
      <c r="M64" s="20"/>
    </row>
    <row r="65" spans="5:13" x14ac:dyDescent="0.3">
      <c r="E65" s="9"/>
      <c r="F65" s="10"/>
      <c r="G65" s="15"/>
      <c r="H65" s="11"/>
      <c r="I65" s="13"/>
      <c r="J65" s="22"/>
      <c r="K65" s="16"/>
      <c r="L65" s="18"/>
      <c r="M65" s="20"/>
    </row>
    <row r="66" spans="5:13" x14ac:dyDescent="0.3">
      <c r="E66" s="9"/>
      <c r="F66" s="10"/>
      <c r="G66" s="15"/>
      <c r="H66" s="11"/>
      <c r="I66" s="13"/>
      <c r="J66" s="22"/>
      <c r="K66" s="16"/>
      <c r="L66" s="18"/>
      <c r="M66" s="20"/>
    </row>
    <row r="67" spans="5:13" x14ac:dyDescent="0.3">
      <c r="E67" s="9"/>
      <c r="F67" s="10"/>
      <c r="G67" s="15"/>
      <c r="H67" s="11"/>
      <c r="I67" s="13"/>
      <c r="J67" s="22"/>
      <c r="K67" s="16"/>
      <c r="L67" s="18"/>
      <c r="M67" s="20"/>
    </row>
    <row r="68" spans="5:13" x14ac:dyDescent="0.3">
      <c r="E68" s="9"/>
      <c r="F68" s="10"/>
      <c r="G68" s="15"/>
      <c r="H68" s="11"/>
      <c r="I68" s="13"/>
      <c r="J68" s="22"/>
      <c r="K68" s="16"/>
      <c r="L68" s="18"/>
      <c r="M68" s="20"/>
    </row>
    <row r="69" spans="5:13" x14ac:dyDescent="0.3">
      <c r="E69" s="9"/>
      <c r="F69" s="10"/>
      <c r="G69" s="15"/>
      <c r="H69" s="11"/>
      <c r="I69" s="13"/>
      <c r="J69" s="22"/>
      <c r="K69" s="16"/>
      <c r="L69" s="18"/>
      <c r="M69" s="20"/>
    </row>
    <row r="70" spans="5:13" x14ac:dyDescent="0.3">
      <c r="E70" s="9"/>
      <c r="F70" s="10"/>
      <c r="G70" s="15"/>
      <c r="H70" s="11"/>
      <c r="I70" s="13"/>
      <c r="J70" s="22"/>
      <c r="K70" s="16"/>
      <c r="L70" s="18"/>
      <c r="M70" s="20"/>
    </row>
    <row r="71" spans="5:13" x14ac:dyDescent="0.3">
      <c r="E71" s="9"/>
      <c r="F71" s="10"/>
      <c r="G71" s="15"/>
      <c r="H71" s="11"/>
      <c r="I71" s="13"/>
      <c r="J71" s="22"/>
      <c r="K71" s="16"/>
      <c r="L71" s="18"/>
      <c r="M71" s="20"/>
    </row>
    <row r="72" spans="5:13" x14ac:dyDescent="0.3">
      <c r="E72" s="9"/>
      <c r="F72" s="10"/>
      <c r="G72" s="15"/>
      <c r="H72" s="11"/>
      <c r="I72" s="13"/>
      <c r="J72" s="22"/>
      <c r="K72" s="16"/>
      <c r="L72" s="18"/>
      <c r="M72" s="20"/>
    </row>
    <row r="73" spans="5:13" x14ac:dyDescent="0.3">
      <c r="E73" s="9"/>
      <c r="F73" s="10"/>
      <c r="G73" s="15"/>
      <c r="H73" s="11"/>
      <c r="I73" s="13"/>
      <c r="J73" s="22"/>
      <c r="K73" s="16"/>
      <c r="L73" s="18"/>
      <c r="M73" s="20"/>
    </row>
    <row r="74" spans="5:13" x14ac:dyDescent="0.3">
      <c r="E74" s="9"/>
      <c r="F74" s="10"/>
      <c r="G74" s="15"/>
      <c r="H74" s="11"/>
      <c r="I74" s="13"/>
      <c r="J74" s="22"/>
      <c r="K74" s="16"/>
      <c r="L74" s="18"/>
      <c r="M74" s="20"/>
    </row>
    <row r="75" spans="5:13" x14ac:dyDescent="0.3">
      <c r="E75" s="9"/>
      <c r="F75" s="10"/>
      <c r="G75" s="15"/>
      <c r="H75" s="11"/>
      <c r="I75" s="13"/>
      <c r="J75" s="22"/>
      <c r="K75" s="16"/>
      <c r="L75" s="18"/>
      <c r="M75" s="20"/>
    </row>
    <row r="76" spans="5:13" x14ac:dyDescent="0.3">
      <c r="E76" s="9"/>
      <c r="F76" s="10"/>
      <c r="G76" s="15"/>
      <c r="H76" s="11"/>
      <c r="I76" s="13"/>
      <c r="J76" s="22"/>
      <c r="K76" s="16"/>
      <c r="L76" s="18"/>
      <c r="M76" s="20"/>
    </row>
    <row r="77" spans="5:13" x14ac:dyDescent="0.3">
      <c r="E77" s="9"/>
      <c r="F77" s="10"/>
      <c r="G77" s="15"/>
      <c r="H77" s="11"/>
      <c r="I77" s="13"/>
      <c r="J77" s="22"/>
      <c r="K77" s="16"/>
      <c r="L77" s="18"/>
      <c r="M77" s="20"/>
    </row>
    <row r="78" spans="5:13" x14ac:dyDescent="0.3">
      <c r="E78" s="9"/>
      <c r="F78" s="10"/>
      <c r="G78" s="15"/>
      <c r="H78" s="11"/>
      <c r="I78" s="13"/>
      <c r="J78" s="22"/>
      <c r="K78" s="16"/>
      <c r="L78" s="18"/>
      <c r="M78" s="20"/>
    </row>
    <row r="79" spans="5:13" x14ac:dyDescent="0.3">
      <c r="E79" s="9"/>
      <c r="F79" s="10"/>
      <c r="G79" s="15"/>
      <c r="H79" s="11"/>
      <c r="I79" s="13"/>
      <c r="J79" s="22"/>
      <c r="K79" s="16"/>
      <c r="L79" s="18"/>
      <c r="M79" s="20"/>
    </row>
    <row r="80" spans="5:13" x14ac:dyDescent="0.3">
      <c r="E80" s="9"/>
      <c r="F80" s="10"/>
      <c r="G80" s="15"/>
      <c r="H80" s="11"/>
      <c r="I80" s="13"/>
      <c r="J80" s="22"/>
      <c r="K80" s="16"/>
      <c r="L80" s="18"/>
      <c r="M80" s="20"/>
    </row>
    <row r="81" spans="5:13" x14ac:dyDescent="0.3">
      <c r="E81" s="9"/>
      <c r="F81" s="10"/>
      <c r="G81" s="15"/>
      <c r="H81" s="11"/>
      <c r="I81" s="13"/>
      <c r="J81" s="22"/>
      <c r="K81" s="16"/>
      <c r="L81" s="18"/>
      <c r="M81" s="20"/>
    </row>
    <row r="82" spans="5:13" x14ac:dyDescent="0.3">
      <c r="E82" s="9"/>
      <c r="F82" s="10"/>
      <c r="G82" s="15"/>
      <c r="H82" s="11"/>
      <c r="I82" s="13"/>
      <c r="J82" s="22"/>
      <c r="K82" s="16"/>
      <c r="L82" s="18"/>
      <c r="M82" s="20"/>
    </row>
    <row r="83" spans="5:13" x14ac:dyDescent="0.3">
      <c r="E83" s="9"/>
      <c r="F83" s="10"/>
      <c r="G83" s="15"/>
      <c r="H83" s="11"/>
      <c r="I83" s="13"/>
      <c r="J83" s="22"/>
      <c r="K83" s="16"/>
      <c r="L83" s="18"/>
      <c r="M83" s="20"/>
    </row>
    <row r="84" spans="5:13" x14ac:dyDescent="0.3">
      <c r="E84" s="9"/>
      <c r="F84" s="10"/>
      <c r="G84" s="15"/>
      <c r="H84" s="11"/>
      <c r="I84" s="13"/>
      <c r="J84" s="22"/>
      <c r="K84" s="16"/>
      <c r="L84" s="18"/>
      <c r="M84" s="20"/>
    </row>
    <row r="85" spans="5:13" x14ac:dyDescent="0.3">
      <c r="E85" s="9"/>
      <c r="F85" s="10"/>
      <c r="G85" s="15"/>
      <c r="H85" s="11"/>
      <c r="I85" s="13"/>
      <c r="J85" s="22"/>
      <c r="K85" s="16"/>
      <c r="L85" s="18"/>
      <c r="M85" s="20"/>
    </row>
    <row r="86" spans="5:13" x14ac:dyDescent="0.3">
      <c r="E86" s="9"/>
      <c r="F86" s="10"/>
      <c r="G86" s="15"/>
      <c r="H86" s="11"/>
      <c r="I86" s="13"/>
      <c r="J86" s="22"/>
      <c r="K86" s="16"/>
      <c r="L86" s="18"/>
      <c r="M86" s="20"/>
    </row>
    <row r="87" spans="5:13" x14ac:dyDescent="0.3">
      <c r="E87" s="9"/>
      <c r="F87" s="10"/>
      <c r="G87" s="15"/>
      <c r="H87" s="11"/>
      <c r="I87" s="13"/>
      <c r="J87" s="22"/>
      <c r="K87" s="16"/>
      <c r="L87" s="18"/>
      <c r="M87" s="20"/>
    </row>
    <row r="88" spans="5:13" x14ac:dyDescent="0.3">
      <c r="E88" s="9"/>
      <c r="F88" s="10"/>
      <c r="G88" s="15"/>
      <c r="H88" s="11"/>
      <c r="I88" s="13"/>
      <c r="J88" s="22"/>
      <c r="K88" s="16"/>
      <c r="L88" s="18"/>
      <c r="M88" s="20"/>
    </row>
    <row r="89" spans="5:13" x14ac:dyDescent="0.3">
      <c r="E89" s="9"/>
      <c r="F89" s="10"/>
      <c r="G89" s="15"/>
      <c r="H89" s="11"/>
      <c r="I89" s="13"/>
      <c r="J89" s="22"/>
      <c r="K89" s="16"/>
      <c r="L89" s="18"/>
      <c r="M89" s="20"/>
    </row>
    <row r="90" spans="5:13" x14ac:dyDescent="0.3">
      <c r="E90" s="9"/>
      <c r="F90" s="10"/>
      <c r="G90" s="15"/>
      <c r="H90" s="11"/>
      <c r="I90" s="13"/>
      <c r="J90" s="22"/>
      <c r="K90" s="16"/>
      <c r="L90" s="18"/>
      <c r="M90" s="20"/>
    </row>
    <row r="91" spans="5:13" x14ac:dyDescent="0.3">
      <c r="E91" s="9"/>
      <c r="F91" s="10"/>
      <c r="G91" s="15"/>
      <c r="H91" s="11"/>
      <c r="I91" s="13"/>
      <c r="J91" s="22"/>
      <c r="K91" s="16"/>
      <c r="L91" s="18"/>
      <c r="M91" s="20"/>
    </row>
    <row r="92" spans="5:13" x14ac:dyDescent="0.3">
      <c r="E92" s="9"/>
      <c r="F92" s="10"/>
      <c r="G92" s="15"/>
      <c r="H92" s="11"/>
      <c r="I92" s="13"/>
      <c r="J92" s="22"/>
      <c r="K92" s="16"/>
      <c r="L92" s="18"/>
      <c r="M92" s="20"/>
    </row>
    <row r="93" spans="5:13" x14ac:dyDescent="0.3">
      <c r="E93" s="9"/>
      <c r="F93" s="10"/>
      <c r="G93" s="15"/>
      <c r="H93" s="11"/>
      <c r="I93" s="13"/>
      <c r="J93" s="22"/>
      <c r="K93" s="16"/>
      <c r="L93" s="18"/>
      <c r="M93" s="20"/>
    </row>
  </sheetData>
  <mergeCells count="11">
    <mergeCell ref="D34:D39"/>
    <mergeCell ref="W1:AE1"/>
    <mergeCell ref="D15:D17"/>
    <mergeCell ref="D18:D23"/>
    <mergeCell ref="D24:D26"/>
    <mergeCell ref="D28:D33"/>
    <mergeCell ref="D3:D9"/>
    <mergeCell ref="D10:D11"/>
    <mergeCell ref="D12:D14"/>
    <mergeCell ref="E1:M1"/>
    <mergeCell ref="N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0967-938E-4AEF-B084-DA659F2B9109}">
  <dimension ref="A1:M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8</v>
      </c>
      <c r="G1" t="s">
        <v>10</v>
      </c>
      <c r="H1" t="s">
        <v>15</v>
      </c>
      <c r="I1" t="s">
        <v>11</v>
      </c>
      <c r="J1" t="s">
        <v>12</v>
      </c>
      <c r="K1" t="s">
        <v>13</v>
      </c>
      <c r="L1" t="s">
        <v>16</v>
      </c>
      <c r="M1" t="s">
        <v>14</v>
      </c>
    </row>
    <row r="2" spans="1:13" x14ac:dyDescent="0.3">
      <c r="A2" s="3">
        <v>0</v>
      </c>
      <c r="B2" s="3" t="str">
        <f>[2]generators_kalimantan!D2</f>
        <v>Oil</v>
      </c>
      <c r="C2" s="3">
        <f>[2]generators_kalimantan!C2</f>
        <v>4.0949999999999998</v>
      </c>
      <c r="D2">
        <v>1</v>
      </c>
      <c r="E2">
        <v>10</v>
      </c>
      <c r="F2">
        <f>C4+C5</f>
        <v>250</v>
      </c>
      <c r="G2">
        <v>0</v>
      </c>
      <c r="H2">
        <v>0</v>
      </c>
      <c r="I2">
        <v>0</v>
      </c>
      <c r="J2">
        <f>C2+C3+C6+C8</f>
        <v>133.297</v>
      </c>
      <c r="K2">
        <v>0</v>
      </c>
      <c r="L2">
        <v>0</v>
      </c>
      <c r="M2">
        <v>0</v>
      </c>
    </row>
    <row r="3" spans="1:13" x14ac:dyDescent="0.3">
      <c r="A3" s="3">
        <v>1</v>
      </c>
      <c r="B3" s="3" t="s">
        <v>3</v>
      </c>
      <c r="C3" s="3">
        <f>SUM([2]generators_kalimantan!C3:C5)</f>
        <v>24.145</v>
      </c>
    </row>
    <row r="4" spans="1:13" x14ac:dyDescent="0.3">
      <c r="A4" s="3">
        <v>2</v>
      </c>
      <c r="B4" s="3" t="s">
        <v>4</v>
      </c>
      <c r="C4" s="3">
        <f>[2]generators_kalimantan!C6</f>
        <v>125</v>
      </c>
    </row>
    <row r="5" spans="1:13" x14ac:dyDescent="0.3">
      <c r="A5" s="3">
        <v>3</v>
      </c>
      <c r="B5" s="3" t="s">
        <v>4</v>
      </c>
      <c r="C5" s="3">
        <f>[2]generators_kalimantan!C7</f>
        <v>125</v>
      </c>
    </row>
    <row r="6" spans="1:13" x14ac:dyDescent="0.3">
      <c r="A6" s="3">
        <v>4</v>
      </c>
      <c r="B6" s="3" t="s">
        <v>3</v>
      </c>
      <c r="C6" s="3">
        <f>[2]generators_kalimantan!C8</f>
        <v>0.41199999999999998</v>
      </c>
    </row>
    <row r="7" spans="1:13" x14ac:dyDescent="0.3">
      <c r="A7" s="3">
        <v>5</v>
      </c>
      <c r="B7" s="3" t="s">
        <v>5</v>
      </c>
      <c r="C7" s="3">
        <f>[2]generators_kalimantan!C9</f>
        <v>10</v>
      </c>
    </row>
    <row r="8" spans="1:13" x14ac:dyDescent="0.3">
      <c r="A8" s="3">
        <v>5</v>
      </c>
      <c r="B8" s="3" t="s">
        <v>3</v>
      </c>
      <c r="C8" s="3">
        <f>SUM([2]generators_kalimantan!C10:C13)</f>
        <v>104.645</v>
      </c>
    </row>
    <row r="9" spans="1:13" x14ac:dyDescent="0.3">
      <c r="A9" s="3">
        <v>11</v>
      </c>
      <c r="B9" s="3" t="s">
        <v>4</v>
      </c>
      <c r="C9" s="3">
        <f>SUM([2]generators_kalimantan!C95:C96)</f>
        <v>110</v>
      </c>
    </row>
    <row r="10" spans="1:13" x14ac:dyDescent="0.3">
      <c r="A10" s="3">
        <v>11</v>
      </c>
      <c r="B10" s="3" t="s">
        <v>3</v>
      </c>
      <c r="C10" s="3">
        <f>SUM([2]generators_kalimantan!C97:C100)</f>
        <v>3.5460000000000003</v>
      </c>
    </row>
    <row r="11" spans="1:13" x14ac:dyDescent="0.3">
      <c r="A11" s="3">
        <v>11</v>
      </c>
      <c r="B11" s="3" t="s">
        <v>6</v>
      </c>
      <c r="C11" s="3">
        <f>SUM([2]generators_kalimantan!C101:C102)</f>
        <v>1.7250000000000001</v>
      </c>
    </row>
    <row r="12" spans="1:13" x14ac:dyDescent="0.3">
      <c r="A12" s="1">
        <v>6</v>
      </c>
      <c r="B12" s="1" t="s">
        <v>3</v>
      </c>
      <c r="C12" s="1">
        <f>[2]generators_kalimantan!C14</f>
        <v>50.4</v>
      </c>
      <c r="D12">
        <v>3</v>
      </c>
      <c r="E12">
        <f>C14</f>
        <v>5</v>
      </c>
      <c r="F12">
        <v>0</v>
      </c>
      <c r="G12">
        <v>0</v>
      </c>
      <c r="H12">
        <v>0</v>
      </c>
      <c r="I12">
        <v>0</v>
      </c>
      <c r="J12">
        <f>C12+C13+C15</f>
        <v>135.49600000000001</v>
      </c>
      <c r="K12">
        <v>0</v>
      </c>
      <c r="L12">
        <v>0</v>
      </c>
      <c r="M12">
        <v>0</v>
      </c>
    </row>
    <row r="13" spans="1:13" x14ac:dyDescent="0.3">
      <c r="A13" s="1">
        <v>7</v>
      </c>
      <c r="B13" s="1" t="s">
        <v>3</v>
      </c>
      <c r="C13" s="1">
        <f>SUM([2]generators_kalimantan!C15:C16)</f>
        <v>83.9</v>
      </c>
    </row>
    <row r="14" spans="1:13" x14ac:dyDescent="0.3">
      <c r="A14" s="1">
        <v>8</v>
      </c>
      <c r="B14" s="1" t="s">
        <v>5</v>
      </c>
      <c r="C14" s="1">
        <f>[2]generators_kalimantan!C17</f>
        <v>5</v>
      </c>
    </row>
    <row r="15" spans="1:13" x14ac:dyDescent="0.3">
      <c r="A15" s="1">
        <v>8</v>
      </c>
      <c r="B15" s="1" t="s">
        <v>3</v>
      </c>
      <c r="C15" s="1">
        <f>[2]generators_kalimantan!C18</f>
        <v>1.196</v>
      </c>
    </row>
    <row r="16" spans="1:13" x14ac:dyDescent="0.3">
      <c r="A16" s="2">
        <v>9</v>
      </c>
      <c r="B16" s="2" t="s">
        <v>5</v>
      </c>
      <c r="C16" s="2">
        <f>[2]generators_kalimantan!C19</f>
        <v>3.5</v>
      </c>
      <c r="D16">
        <v>2</v>
      </c>
      <c r="E16">
        <f>C16</f>
        <v>3.5</v>
      </c>
      <c r="F16">
        <f>C17+C20+C9</f>
        <v>186</v>
      </c>
      <c r="G16">
        <v>0</v>
      </c>
      <c r="H16">
        <v>0</v>
      </c>
      <c r="I16">
        <f>C19+C22+C11</f>
        <v>92.024999999999991</v>
      </c>
      <c r="J16">
        <f>C18+C21+C10</f>
        <v>112.093</v>
      </c>
      <c r="K16">
        <v>0</v>
      </c>
      <c r="L16">
        <v>0</v>
      </c>
      <c r="M16">
        <v>0</v>
      </c>
    </row>
    <row r="17" spans="1:3" x14ac:dyDescent="0.3">
      <c r="A17" s="2">
        <v>9</v>
      </c>
      <c r="B17" s="2" t="s">
        <v>4</v>
      </c>
      <c r="C17" s="2">
        <f>SUM([2]generators_kalimantan!C20:C25)</f>
        <v>49</v>
      </c>
    </row>
    <row r="18" spans="1:3" x14ac:dyDescent="0.3">
      <c r="A18" s="2">
        <v>9</v>
      </c>
      <c r="B18" s="2" t="s">
        <v>3</v>
      </c>
      <c r="C18" s="2">
        <f>SUM([2]generators_kalimantan!C26:C58)</f>
        <v>56.191000000000003</v>
      </c>
    </row>
    <row r="19" spans="1:3" x14ac:dyDescent="0.3">
      <c r="A19" s="2">
        <v>9</v>
      </c>
      <c r="B19" s="2" t="s">
        <v>6</v>
      </c>
      <c r="C19" s="2">
        <f>SUM([2]generators_kalimantan!C59:C60)</f>
        <v>0.30000000000000004</v>
      </c>
    </row>
    <row r="20" spans="1:3" x14ac:dyDescent="0.3">
      <c r="A20" s="2">
        <v>10</v>
      </c>
      <c r="B20" s="2" t="s">
        <v>4</v>
      </c>
      <c r="C20" s="2">
        <f>SUM([2]generators_kalimantan!C62:C64)</f>
        <v>27</v>
      </c>
    </row>
    <row r="21" spans="1:3" x14ac:dyDescent="0.3">
      <c r="A21" s="2">
        <v>10</v>
      </c>
      <c r="B21" s="2" t="s">
        <v>3</v>
      </c>
      <c r="C21" s="2">
        <f>SUM([2]generators_kalimantan!C65:C92)</f>
        <v>52.356000000000002</v>
      </c>
    </row>
    <row r="22" spans="1:3" x14ac:dyDescent="0.3">
      <c r="A22" s="2">
        <v>10</v>
      </c>
      <c r="B22" s="2" t="s">
        <v>6</v>
      </c>
      <c r="C22" s="2">
        <f>SUM([2]generators_kalimantan!C93)</f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 Dwi Putra</dc:creator>
  <cp:lastModifiedBy>Hilman Putra</cp:lastModifiedBy>
  <dcterms:created xsi:type="dcterms:W3CDTF">2022-03-13T21:24:53Z</dcterms:created>
  <dcterms:modified xsi:type="dcterms:W3CDTF">2022-04-06T13:26:52Z</dcterms:modified>
</cp:coreProperties>
</file>