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20" windowHeight="9740"/>
  </bookViews>
  <sheets>
    <sheet name="EXTRA ORDER" sheetId="1" r:id="rId1"/>
    <sheet name="Sheet1" sheetId="2" r:id="rId2"/>
    <sheet name="Sheet2" sheetId="3" r:id="rId3"/>
  </sheets>
  <definedNames>
    <definedName name="_xlnm._FilterDatabase" localSheetId="0" hidden="1">'EXTRA ORDER'!$A$1:$I$107</definedName>
  </definedNames>
  <calcPr calcId="124519"/>
</workbook>
</file>

<file path=xl/calcChain.xml><?xml version="1.0" encoding="utf-8"?>
<calcChain xmlns="http://schemas.openxmlformats.org/spreadsheetml/2006/main">
  <c r="F105" i="1"/>
  <c r="E64" l="1"/>
  <c r="G64" s="1"/>
  <c r="E73"/>
  <c r="G73" s="1"/>
  <c r="B13" i="2" l="1"/>
  <c r="L90" i="3" l="1"/>
  <c r="I90"/>
  <c r="L82"/>
  <c r="E82"/>
  <c r="F32"/>
  <c r="D52"/>
  <c r="D69"/>
  <c r="K52" l="1"/>
  <c r="J80"/>
  <c r="I80"/>
  <c r="K80" s="1"/>
  <c r="J69"/>
  <c r="I69"/>
  <c r="K69" s="1"/>
  <c r="J52"/>
  <c r="I52"/>
  <c r="J35"/>
  <c r="I35"/>
  <c r="J15"/>
  <c r="K15" s="1"/>
  <c r="I15"/>
  <c r="D80"/>
  <c r="C80"/>
  <c r="B80"/>
  <c r="C69"/>
  <c r="B69"/>
  <c r="C52"/>
  <c r="B52"/>
  <c r="C35"/>
  <c r="B35"/>
  <c r="D35" s="1"/>
  <c r="D82" s="1"/>
  <c r="D15"/>
  <c r="C15"/>
  <c r="B15"/>
  <c r="K82" l="1"/>
  <c r="K35"/>
  <c r="D55" i="1" l="1"/>
  <c r="D28" l="1"/>
  <c r="E28" s="1"/>
  <c r="G28" s="1"/>
  <c r="D29"/>
  <c r="E72" l="1"/>
  <c r="G72" s="1"/>
  <c r="E81" l="1"/>
  <c r="G81" s="1"/>
  <c r="E6" l="1"/>
  <c r="G6" s="1"/>
  <c r="G42"/>
  <c r="E78"/>
  <c r="G78" s="1"/>
  <c r="E97" l="1"/>
  <c r="E96"/>
  <c r="E95"/>
  <c r="E94"/>
  <c r="E93"/>
  <c r="E92"/>
  <c r="E57"/>
  <c r="D104"/>
  <c r="E104" s="1"/>
  <c r="G104" s="1"/>
  <c r="E90"/>
  <c r="G90" s="1"/>
  <c r="E89"/>
  <c r="G89" s="1"/>
  <c r="G93" l="1"/>
  <c r="G94"/>
  <c r="G95"/>
  <c r="G96"/>
  <c r="G97"/>
  <c r="D59" l="1"/>
  <c r="E59" s="1"/>
  <c r="G59" s="1"/>
  <c r="E22"/>
  <c r="G22" s="1"/>
  <c r="E4"/>
  <c r="G4" s="1"/>
  <c r="G92"/>
  <c r="G43"/>
  <c r="E100"/>
  <c r="G100" s="1"/>
  <c r="E12"/>
  <c r="G12" s="1"/>
  <c r="E11"/>
  <c r="G11" s="1"/>
  <c r="E67"/>
  <c r="G67" s="1"/>
  <c r="E66"/>
  <c r="G66" s="1"/>
  <c r="E65"/>
  <c r="G65" s="1"/>
  <c r="E60"/>
  <c r="G60" s="1"/>
  <c r="E69" l="1"/>
  <c r="G69" s="1"/>
  <c r="E10" l="1"/>
  <c r="G10" s="1"/>
  <c r="E91"/>
  <c r="G91" s="1"/>
  <c r="E88"/>
  <c r="G88" s="1"/>
  <c r="E87"/>
  <c r="G87" s="1"/>
  <c r="G57" l="1"/>
  <c r="E86" l="1"/>
  <c r="G86" s="1"/>
  <c r="E26"/>
  <c r="G26" s="1"/>
  <c r="E34"/>
  <c r="G34" s="1"/>
  <c r="E18"/>
  <c r="G18" s="1"/>
  <c r="E83"/>
  <c r="G83" s="1"/>
  <c r="E84"/>
  <c r="G84" s="1"/>
  <c r="E99"/>
  <c r="G99" s="1"/>
  <c r="E98"/>
  <c r="G98" s="1"/>
  <c r="E33"/>
  <c r="G33" s="1"/>
  <c r="E82"/>
  <c r="G82" s="1"/>
  <c r="E3" l="1"/>
  <c r="G3" s="1"/>
  <c r="E5"/>
  <c r="G5" s="1"/>
  <c r="E24" l="1"/>
  <c r="G24" s="1"/>
  <c r="E39" l="1"/>
  <c r="G39" s="1"/>
  <c r="E37"/>
  <c r="G37" s="1"/>
  <c r="E21"/>
  <c r="G21" s="1"/>
  <c r="E25"/>
  <c r="G25" s="1"/>
  <c r="E58"/>
  <c r="G58" s="1"/>
  <c r="E101"/>
  <c r="G101" s="1"/>
  <c r="E102"/>
  <c r="G102" s="1"/>
  <c r="E103"/>
  <c r="G103" s="1"/>
  <c r="E16"/>
  <c r="G16" s="1"/>
  <c r="E23"/>
  <c r="G23" s="1"/>
  <c r="D9"/>
  <c r="E9" s="1"/>
  <c r="G9" s="1"/>
  <c r="E32"/>
  <c r="G32" s="1"/>
  <c r="E31"/>
  <c r="G31" s="1"/>
  <c r="E29"/>
  <c r="G29" s="1"/>
  <c r="E56"/>
  <c r="G56" s="1"/>
  <c r="E14"/>
  <c r="G14" s="1"/>
  <c r="E30"/>
  <c r="G30" s="1"/>
  <c r="E75"/>
  <c r="G75" s="1"/>
  <c r="E74"/>
  <c r="G74" s="1"/>
  <c r="E76"/>
  <c r="G76" s="1"/>
  <c r="E77"/>
  <c r="G77" s="1"/>
  <c r="E71"/>
  <c r="G71" s="1"/>
  <c r="E70"/>
  <c r="G70" s="1"/>
  <c r="E68"/>
  <c r="G68" s="1"/>
  <c r="E63"/>
  <c r="G63" s="1"/>
  <c r="E62"/>
  <c r="G62" s="1"/>
  <c r="E61"/>
  <c r="G61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85"/>
  <c r="G85" s="1"/>
  <c r="E79"/>
  <c r="G79" s="1"/>
  <c r="E80"/>
  <c r="G80" s="1"/>
  <c r="E27"/>
  <c r="G27" s="1"/>
  <c r="E17"/>
  <c r="G17" s="1"/>
  <c r="E20"/>
  <c r="G20" s="1"/>
  <c r="E19"/>
  <c r="G19" s="1"/>
  <c r="E15"/>
  <c r="G15" s="1"/>
  <c r="E13"/>
  <c r="G13" s="1"/>
  <c r="E41"/>
  <c r="G41" s="1"/>
  <c r="E40"/>
  <c r="G40" s="1"/>
  <c r="E36"/>
  <c r="G36" s="1"/>
  <c r="E38"/>
  <c r="G38" s="1"/>
  <c r="E35"/>
  <c r="G35" s="1"/>
  <c r="E8"/>
  <c r="G8" s="1"/>
  <c r="E7"/>
  <c r="G7" s="1"/>
  <c r="G105" l="1"/>
  <c r="I1" s="1"/>
</calcChain>
</file>

<file path=xl/sharedStrings.xml><?xml version="1.0" encoding="utf-8"?>
<sst xmlns="http://schemas.openxmlformats.org/spreadsheetml/2006/main" count="166" uniqueCount="120">
  <si>
    <t>SKU</t>
  </si>
  <si>
    <t>MRP</t>
  </si>
  <si>
    <t>RATE / CBB</t>
  </si>
  <si>
    <t>NET RATE / CBB</t>
  </si>
  <si>
    <t>VALUE</t>
  </si>
  <si>
    <t xml:space="preserve"> </t>
  </si>
  <si>
    <t>Material</t>
  </si>
  <si>
    <t>Material Description</t>
  </si>
  <si>
    <t xml:space="preserve">50-50 200 GM 36 FP CBB -DH </t>
  </si>
  <si>
    <t>50-50 MASKA CHASKA 120 GM 72 PP CBB-DH</t>
  </si>
  <si>
    <t>50-50 MASKA CHASKA 50 GM 80 PP CBB-DH</t>
  </si>
  <si>
    <t>BOURBON TREAT 150 GM 36FP CBB</t>
  </si>
  <si>
    <t>LITTLE HEARTS CLASSIC  75 GM 48 PP CBB-DH</t>
  </si>
  <si>
    <t>MARIEGOLD 250 GM 36 FP CBB-DH</t>
  </si>
  <si>
    <t>MILK BIKIS 200 GM 32 PKT</t>
  </si>
  <si>
    <t>MILK BIKIS MILK CREAM 200 GM 30FP CBB</t>
  </si>
  <si>
    <t>NICE TIME 73 GM 60PP CBB</t>
  </si>
  <si>
    <t>NICE TIME 150 GM 40FP CBB</t>
  </si>
  <si>
    <t>P.MAGIC CHOCOLATE CRM100G 72PK CBB</t>
  </si>
  <si>
    <t>P.MAGIC VANILLA CRM 100G 72PK CBB</t>
  </si>
  <si>
    <t>TOTAL CBB</t>
  </si>
  <si>
    <t>TIMEPASS CLASSIC SALTED 78G 72 FP CBB</t>
  </si>
  <si>
    <t>NC SIMPLYLITE  100G 60PP CBB</t>
  </si>
  <si>
    <t>GD WONDERFULLS CHOCNUT 75G 72PK CBB</t>
  </si>
  <si>
    <t>P.MAGIC CHOCOLUSH 75 GM 50 PK CBB</t>
  </si>
  <si>
    <t>GD WONDERFULLS BERRIESNUT 75G 72PK CBB</t>
  </si>
  <si>
    <t>BOURBON TREAT 120 GM x 80 P CBB</t>
  </si>
  <si>
    <t>TIGER KRUNCH CHOCOCHIPS 64 GM 108 PP</t>
  </si>
  <si>
    <t xml:space="preserve">EXTRA ORDER QTY </t>
  </si>
  <si>
    <t>GOODDAY CHOCO CHIPS 100 GM 60PP CBB</t>
  </si>
  <si>
    <t>TREAT ORANGE 64 GM 72 PKT</t>
  </si>
  <si>
    <t xml:space="preserve">50-50 95 GM 84 FP CBB -DH </t>
  </si>
  <si>
    <t>TREAT CHOCOLATE 60 GM 72 PKT</t>
  </si>
  <si>
    <t>TREAT JIMJAM 150 GM 30 FP CBB</t>
  </si>
  <si>
    <t xml:space="preserve">50-50 47 GM 140 FP CBB -DH </t>
  </si>
  <si>
    <t>GD WF BUTTER JEERA 75G 72PK CBB</t>
  </si>
  <si>
    <t>PREMIUM BAKE SUJI TOAST 273 GM 30PKT</t>
  </si>
  <si>
    <t>VITA MARIE GOLD 75 GM 80 PK</t>
  </si>
  <si>
    <t>VITA MARIE GOLD 150 GM 40 PK</t>
  </si>
  <si>
    <t>TREAT JIMJAM 100 GM 75 FP CBB</t>
  </si>
  <si>
    <t>GD WF MIXED FRUIT 75G 72PK CBB</t>
  </si>
  <si>
    <t>BOURBON TREAT 60 GM 100 PP CBB</t>
  </si>
  <si>
    <t>TIGER KRUCNH CHOCOCHIPS 32+8  GM 180 PK</t>
  </si>
  <si>
    <t>WINKIN COW VANILA TETRA 180 ML 30 PK CBB</t>
  </si>
  <si>
    <t>WINKIN COW CHOCO TETRA 180 ML 30 PK CBB</t>
  </si>
  <si>
    <t>NC OATS ORANGE 75 GM 105  PKT CBB</t>
  </si>
  <si>
    <t>GD WONDERFULLS ALMOND BUTTER 75G 72PK CBB</t>
  </si>
  <si>
    <t>NC CHOCO ALMOND MILK 75 GM 105 PKT CBB</t>
  </si>
  <si>
    <t>BROWNIE  CHOCO 40 GM 90 PKT</t>
  </si>
  <si>
    <t>TREAT JIMJAM 62 GM 100 PKT FP CBB</t>
  </si>
  <si>
    <t>WINKIN BADAM 200 ML 30 PKCBB</t>
  </si>
  <si>
    <t>TIMEPASS CLASSIC SALTED 39 G 120 PP</t>
  </si>
  <si>
    <t>SWISS ROLL CHOCO 30G 180PK WC PR</t>
  </si>
  <si>
    <t>SWISS ROLL STRAWBEERRY 30G 180PK WC PR</t>
  </si>
  <si>
    <t>CROISSANT COCOA 45G 12PK CBB</t>
  </si>
  <si>
    <t>CROISSANT VANILLA 45G 12PK CBB</t>
  </si>
  <si>
    <t>WINKIN MANGO MILKSHAKE 180 ML 30 PKT</t>
  </si>
  <si>
    <t>NUTRICHOICE OATS  150 GM 48  PKT CBB</t>
  </si>
  <si>
    <t>TREAT VANILLA 120 GM 42 FP CBB</t>
  </si>
  <si>
    <t>GOOD DAY CHUNKY CHOCO 75 GM 40 PKT</t>
  </si>
  <si>
    <t>NC 5 GRAIN 200 GM 32  PKT CBB</t>
  </si>
  <si>
    <t>TREAT BURST CHOCO  60 GM 72 PKT</t>
  </si>
  <si>
    <t>TREAT WAFERS STB 15 GM 15 JAR FP CBB</t>
  </si>
  <si>
    <t>TREAT WAFERS CHOCO 15 GM 15 JAR FP CBB</t>
  </si>
  <si>
    <t>TREAT WAFERS STB 75 GM 48 FP CBB</t>
  </si>
  <si>
    <t>TREAT WAFERS VANILLA 75 GM 48 FP CBB</t>
  </si>
  <si>
    <t>TREAT WAFERS ORANGE 75 GM 48  FP CBB</t>
  </si>
  <si>
    <t>TREAT WAFERS CHOCO 75 GM 48  FP CBB</t>
  </si>
  <si>
    <t>TREAT STAR MILK CHOCO 60 GM 72 PKT</t>
  </si>
  <si>
    <t>TREAT STAR WHITE CHOCO 60 GM 72 PKT</t>
  </si>
  <si>
    <t>NC OATS MILK ALMOND 75 GM 105 PKT CBB</t>
  </si>
  <si>
    <t>MILK BIKIS 50+5 GM 144 PP CBB - D</t>
  </si>
  <si>
    <t>MARIEGOLD 68+15 GM 60 SP CBB-DH</t>
  </si>
  <si>
    <t>NC DIGESTIVE 50+8 G 72 PP</t>
  </si>
  <si>
    <t>TREAT ORANGE 120 GM 42 FP CBB</t>
  </si>
  <si>
    <t>TREAT BURST CHOCO 20 GM 105 PKT</t>
  </si>
  <si>
    <t>TIGER CREAM CHOCO 36 GM 144PK CBB- SQR</t>
  </si>
  <si>
    <t>TIGER CREAM ELAICHI 36 GM 144PK CBB-</t>
  </si>
  <si>
    <t>TIGER CREAM ORANGE 36 GM 144PK CBB</t>
  </si>
  <si>
    <t>TREAT VANILLA 60 GM 42 PKT</t>
  </si>
  <si>
    <t>GOODDAY CHOCO CHIPS 44+12 GM 72 PP CBB</t>
  </si>
  <si>
    <t xml:space="preserve">50-50 JEERA 80+20 GM 70 FP CBB </t>
  </si>
  <si>
    <t xml:space="preserve">LITTLE HEARTS CLASSIC  34.5 GM 96 PP </t>
  </si>
  <si>
    <t>GOOBLES CHOCOLATE 120 GM 30 PK CBB</t>
  </si>
  <si>
    <t>GOOBLES CAKE FRUIT 120 GM 30PK CBB</t>
  </si>
  <si>
    <t>GOBBLES CHOCOLATE 55 GM 60 PK CBB</t>
  </si>
  <si>
    <t>GOOBLES FRUIT 55 GM 60 PK CBB</t>
  </si>
  <si>
    <t>GOOBLES ORANGE 60 GM 60 PK CBB</t>
  </si>
  <si>
    <t>GOOBLES NUT RAISIN 60 GM 60 PK CBB</t>
  </si>
  <si>
    <t>GOOBLES VEG CAKE FRUIT 70 GM 60 PK</t>
  </si>
  <si>
    <t>GD BUTTER 33+5 GM 168 PP CBB</t>
  </si>
  <si>
    <t>GD BUTTER 100 GM 60 PP CBB</t>
  </si>
  <si>
    <t>GD BUTTER 150 GM 48 PP CBB</t>
  </si>
  <si>
    <t>GD BUTTER 200 GM 20 CBB</t>
  </si>
  <si>
    <t xml:space="preserve">GD CASHEW 100 GM 60 PK </t>
  </si>
  <si>
    <t>GD CASHEW 200 GM 20 PK</t>
  </si>
  <si>
    <t xml:space="preserve">GD CASHEW 53+7 GM 72 PK </t>
  </si>
  <si>
    <t xml:space="preserve">GD PISTA BADAM 53 GM 72 PK </t>
  </si>
  <si>
    <t>GD CHUNKY CHOCO 120 GM 40 PKT</t>
  </si>
  <si>
    <t>GOOBLES VEG CAKE CHOCOLATE 70 GM 60 PK</t>
  </si>
  <si>
    <t>TREAT PINEAPPLE  64 GM 72 PKT</t>
  </si>
  <si>
    <t>GD BUTTER 53+30 GM 60 PP</t>
  </si>
  <si>
    <t>TIGER CREAM CHVANILLA 36 GM  144 PK CBB</t>
  </si>
  <si>
    <t>TREAT CHOCOLATE 100 GM 60 FP CBB</t>
  </si>
  <si>
    <t>WINKIN COW STRAWBERRY 180+20 ML 30 PKT</t>
  </si>
  <si>
    <t>GOOBLES PINEAPPLE  55 GM 60 PK CBB</t>
  </si>
  <si>
    <t>PO No.</t>
  </si>
  <si>
    <t>Site Name</t>
  </si>
  <si>
    <t>Amount</t>
  </si>
  <si>
    <t>Valid Upto</t>
  </si>
  <si>
    <t>5th Floor, Novus Tower</t>
  </si>
  <si>
    <t>3rd Floor, Novus Tower</t>
  </si>
  <si>
    <t>10th Floor, Tower C</t>
  </si>
  <si>
    <t>8th Floor, Tower B</t>
  </si>
  <si>
    <t>8th Floor, Tower C</t>
  </si>
  <si>
    <t>NC DIGESTIVE 100 GM 72 PP</t>
  </si>
  <si>
    <t xml:space="preserve">50-50  JEERA MASTI 38+9 GM 140 FP CBB -DH </t>
  </si>
  <si>
    <t>TIGER COCONUT 103 GM X 36 PKT</t>
  </si>
  <si>
    <t>TIGER GLUCOSE 50+12  GM 144 PK</t>
  </si>
  <si>
    <t>P.MAGIC CHOCOLUSH 12 GM 9 JAR CBB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</si>
</sst>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4">
    <font>
      <sz val="10"/>
      <name val="Arial"/>
      <charset val="134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b/>
      <u val="singleAccounting"/>
      <sz val="11"/>
      <color rgb="FFFF000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sz val="10"/>
      <color rgb="FFFF0000"/>
      <name val="Arial"/>
      <family val="2"/>
    </font>
    <font>
      <b/>
      <sz val="11"/>
      <color rgb="FFFF0000"/>
      <name val="Cambria"/>
      <family val="1"/>
      <scheme val="maj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sz val="12"/>
      <color rgb="FF25252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top"/>
    </xf>
    <xf numFmtId="165" fontId="10" fillId="0" borderId="0" applyFont="0" applyFill="0" applyBorder="0" applyAlignment="0" applyProtection="0"/>
    <xf numFmtId="0" fontId="22" fillId="0" borderId="0"/>
  </cellStyleXfs>
  <cellXfs count="66"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65" fontId="0" fillId="0" borderId="0" xfId="1" applyFont="1" applyBorder="1" applyAlignment="1">
      <alignment vertical="center"/>
    </xf>
    <xf numFmtId="165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5" fontId="2" fillId="0" borderId="0" xfId="1" applyFont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165" fontId="5" fillId="5" borderId="5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1" applyFont="1" applyBorder="1" applyAlignment="1">
      <alignment vertical="center"/>
    </xf>
    <xf numFmtId="165" fontId="6" fillId="0" borderId="0" xfId="1" applyFont="1" applyBorder="1" applyAlignment="1">
      <alignment horizontal="center" vertical="center"/>
    </xf>
    <xf numFmtId="166" fontId="7" fillId="6" borderId="0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6" fillId="0" borderId="0" xfId="1" applyFont="1" applyFill="1" applyBorder="1" applyAlignment="1">
      <alignment vertical="center"/>
    </xf>
    <xf numFmtId="165" fontId="8" fillId="0" borderId="0" xfId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1" applyFont="1" applyBorder="1" applyAlignment="1">
      <alignment vertical="center"/>
    </xf>
    <xf numFmtId="165" fontId="6" fillId="0" borderId="0" xfId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5" fontId="6" fillId="0" borderId="0" xfId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1" fillId="0" borderId="0" xfId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65" fontId="5" fillId="0" borderId="8" xfId="1" applyFont="1" applyBorder="1" applyAlignment="1">
      <alignment horizontal="center" vertical="center"/>
    </xf>
    <xf numFmtId="165" fontId="12" fillId="0" borderId="8" xfId="1" applyFont="1" applyBorder="1" applyAlignment="1">
      <alignment horizontal="center" vertical="center"/>
    </xf>
    <xf numFmtId="166" fontId="13" fillId="3" borderId="8" xfId="1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165" fontId="14" fillId="0" borderId="0" xfId="1" applyFont="1" applyAlignment="1">
      <alignment horizontal="left" vertical="center"/>
    </xf>
    <xf numFmtId="165" fontId="14" fillId="0" borderId="0" xfId="1" applyFont="1" applyBorder="1" applyAlignment="1">
      <alignment horizontal="center" vertical="center"/>
    </xf>
    <xf numFmtId="0" fontId="16" fillId="0" borderId="0" xfId="1" applyNumberFormat="1" applyFont="1" applyAlignment="1">
      <alignment horizontal="center" vertical="center"/>
    </xf>
    <xf numFmtId="165" fontId="14" fillId="0" borderId="0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66" fontId="19" fillId="0" borderId="0" xfId="1" applyNumberFormat="1" applyFont="1" applyFill="1" applyBorder="1" applyAlignment="1">
      <alignment horizontal="center"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0" xfId="0" applyNumberFormat="1" applyFont="1" applyBorder="1" applyAlignment="1">
      <alignment vertical="center"/>
    </xf>
    <xf numFmtId="165" fontId="3" fillId="3" borderId="2" xfId="1" applyFont="1" applyFill="1" applyBorder="1" applyAlignment="1">
      <alignment vertical="center" wrapText="1"/>
    </xf>
    <xf numFmtId="166" fontId="7" fillId="0" borderId="0" xfId="1" applyNumberFormat="1" applyFont="1" applyFill="1" applyBorder="1" applyAlignment="1">
      <alignment horizontal="center" vertical="center"/>
    </xf>
    <xf numFmtId="165" fontId="6" fillId="0" borderId="0" xfId="1" applyFont="1" applyAlignment="1">
      <alignment horizontal="left" vertical="center"/>
    </xf>
    <xf numFmtId="164" fontId="8" fillId="0" borderId="0" xfId="1" applyNumberFormat="1" applyFont="1" applyAlignment="1">
      <alignment horizontal="left" vertical="center"/>
    </xf>
    <xf numFmtId="13" fontId="0" fillId="0" borderId="0" xfId="1" applyNumberFormat="1" applyFont="1" applyBorder="1" applyAlignment="1">
      <alignment vertical="center"/>
    </xf>
    <xf numFmtId="165" fontId="8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1" applyNumberFormat="1" applyFont="1" applyAlignment="1">
      <alignment horizontal="center"/>
    </xf>
    <xf numFmtId="165" fontId="3" fillId="0" borderId="0" xfId="1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0" fontId="10" fillId="0" borderId="0" xfId="0" applyFont="1" applyAlignment="1"/>
    <xf numFmtId="0" fontId="23" fillId="0" borderId="0" xfId="0" applyFont="1" applyAlignment="1"/>
    <xf numFmtId="17" fontId="0" fillId="0" borderId="0" xfId="0" applyNumberFormat="1" applyAlignment="1"/>
    <xf numFmtId="165" fontId="0" fillId="0" borderId="0" xfId="1" applyFont="1" applyAlignment="1"/>
    <xf numFmtId="43" fontId="7" fillId="0" borderId="0" xfId="1" applyNumberFormat="1" applyFont="1" applyFill="1" applyBorder="1" applyAlignment="1">
      <alignment horizontal="center" vertical="center"/>
    </xf>
    <xf numFmtId="16" fontId="0" fillId="0" borderId="0" xfId="0" applyNumberFormat="1" applyAlignment="1"/>
    <xf numFmtId="165" fontId="0" fillId="0" borderId="0" xfId="0" applyNumberFormat="1" applyAlignment="1"/>
    <xf numFmtId="43" fontId="0" fillId="0" borderId="0" xfId="0" applyNumberFormat="1" applyAlignment="1"/>
    <xf numFmtId="165" fontId="18" fillId="3" borderId="0" xfId="1" applyFont="1" applyFill="1" applyBorder="1" applyAlignment="1">
      <alignment horizontal="center" vertical="center" wrapText="1"/>
    </xf>
    <xf numFmtId="165" fontId="9" fillId="3" borderId="0" xfId="1" applyFont="1" applyFill="1" applyBorder="1" applyAlignment="1">
      <alignment horizontal="center" vertical="center" wrapText="1"/>
    </xf>
    <xf numFmtId="165" fontId="3" fillId="4" borderId="3" xfId="1" applyFont="1" applyFill="1" applyBorder="1" applyAlignment="1">
      <alignment horizontal="center" vertical="center" wrapText="1"/>
    </xf>
    <xf numFmtId="165" fontId="4" fillId="4" borderId="3" xfId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9"/>
  <sheetViews>
    <sheetView tabSelected="1" workbookViewId="0">
      <pane ySplit="2" topLeftCell="A3" activePane="bottomLeft" state="frozen"/>
      <selection pane="bottomLeft" activeCell="B1" sqref="B1"/>
    </sheetView>
  </sheetViews>
  <sheetFormatPr defaultColWidth="8.7265625" defaultRowHeight="13"/>
  <cols>
    <col min="1" max="1" width="8.453125" style="4" customWidth="1"/>
    <col min="2" max="2" width="46.54296875" style="5" customWidth="1"/>
    <col min="3" max="3" width="9.453125" style="6" customWidth="1"/>
    <col min="4" max="5" width="11.453125" style="5" customWidth="1"/>
    <col min="6" max="6" width="9.7265625" style="7" customWidth="1"/>
    <col min="7" max="7" width="14.54296875" style="8" customWidth="1"/>
    <col min="8" max="8" width="9.453125" style="7" hidden="1" customWidth="1"/>
    <col min="9" max="9" width="16.26953125" style="7" customWidth="1"/>
    <col min="10" max="16384" width="8.7265625" style="7"/>
  </cols>
  <sheetData>
    <row r="1" spans="1:9" s="1" customFormat="1" ht="30" customHeight="1">
      <c r="A1" s="35" t="s">
        <v>0</v>
      </c>
      <c r="B1" s="41"/>
      <c r="C1" s="62" t="s">
        <v>1</v>
      </c>
      <c r="D1" s="63" t="s">
        <v>2</v>
      </c>
      <c r="E1" s="63" t="s">
        <v>3</v>
      </c>
      <c r="F1" s="64" t="s">
        <v>28</v>
      </c>
      <c r="G1" s="63" t="s">
        <v>4</v>
      </c>
      <c r="I1" s="60">
        <f>+G105</f>
        <v>378912.90300000005</v>
      </c>
    </row>
    <row r="2" spans="1:9" ht="12.5">
      <c r="A2" s="9" t="s">
        <v>6</v>
      </c>
      <c r="B2" s="10" t="s">
        <v>7</v>
      </c>
      <c r="C2" s="62"/>
      <c r="D2" s="63"/>
      <c r="E2" s="63"/>
      <c r="F2" s="65"/>
      <c r="G2" s="63"/>
      <c r="I2" s="61"/>
    </row>
    <row r="3" spans="1:9" ht="15" customHeight="1">
      <c r="A3" s="15">
        <v>98553</v>
      </c>
      <c r="B3" s="16" t="s">
        <v>34</v>
      </c>
      <c r="C3" s="13">
        <v>5</v>
      </c>
      <c r="D3" s="13">
        <v>500.15</v>
      </c>
      <c r="E3" s="13">
        <f t="shared" ref="E3:E41" si="0">+D3+D3*H3%</f>
        <v>590.17699999999991</v>
      </c>
      <c r="F3" s="14">
        <v>0</v>
      </c>
      <c r="G3" s="13">
        <f t="shared" ref="G3:G35" si="1">+F3*E3</f>
        <v>0</v>
      </c>
      <c r="H3" s="5">
        <v>18</v>
      </c>
      <c r="I3" s="36"/>
    </row>
    <row r="4" spans="1:9" ht="15" customHeight="1">
      <c r="A4" s="15">
        <v>99746</v>
      </c>
      <c r="B4" s="16" t="s">
        <v>116</v>
      </c>
      <c r="C4" s="13">
        <v>5</v>
      </c>
      <c r="D4" s="13">
        <v>500.15</v>
      </c>
      <c r="E4" s="13">
        <f t="shared" si="0"/>
        <v>590.17699999999991</v>
      </c>
      <c r="F4" s="14">
        <v>10</v>
      </c>
      <c r="G4" s="13">
        <f t="shared" si="1"/>
        <v>5901.7699999999986</v>
      </c>
      <c r="H4" s="5">
        <v>18</v>
      </c>
      <c r="I4" s="42" t="s">
        <v>5</v>
      </c>
    </row>
    <row r="5" spans="1:9" ht="15" customHeight="1">
      <c r="A5" s="15">
        <v>98445</v>
      </c>
      <c r="B5" s="16" t="s">
        <v>31</v>
      </c>
      <c r="C5" s="13">
        <v>10</v>
      </c>
      <c r="D5" s="13">
        <v>600.17999999999995</v>
      </c>
      <c r="E5" s="13">
        <f t="shared" si="0"/>
        <v>708.21239999999989</v>
      </c>
      <c r="F5" s="14">
        <v>0</v>
      </c>
      <c r="G5" s="13">
        <f t="shared" si="1"/>
        <v>0</v>
      </c>
      <c r="H5" s="5">
        <v>18</v>
      </c>
      <c r="I5" s="56" t="s">
        <v>5</v>
      </c>
    </row>
    <row r="6" spans="1:9" ht="15" customHeight="1">
      <c r="A6" s="15">
        <v>99748</v>
      </c>
      <c r="B6" s="16" t="s">
        <v>81</v>
      </c>
      <c r="C6" s="13">
        <v>10</v>
      </c>
      <c r="D6" s="13">
        <v>500.15</v>
      </c>
      <c r="E6" s="13">
        <f t="shared" si="0"/>
        <v>590.17699999999991</v>
      </c>
      <c r="F6" s="14">
        <v>0</v>
      </c>
      <c r="G6" s="13">
        <f t="shared" si="1"/>
        <v>0</v>
      </c>
      <c r="H6" s="5">
        <v>18</v>
      </c>
      <c r="I6" s="36"/>
    </row>
    <row r="7" spans="1:9" ht="15" customHeight="1">
      <c r="A7" s="15">
        <v>98441</v>
      </c>
      <c r="B7" s="16" t="s">
        <v>8</v>
      </c>
      <c r="C7" s="13">
        <v>25</v>
      </c>
      <c r="D7" s="13">
        <v>514.44000000000005</v>
      </c>
      <c r="E7" s="13">
        <f t="shared" si="0"/>
        <v>607.03920000000005</v>
      </c>
      <c r="F7" s="14">
        <v>2</v>
      </c>
      <c r="G7" s="34">
        <f t="shared" si="1"/>
        <v>1214.0784000000001</v>
      </c>
      <c r="H7" s="5">
        <v>18</v>
      </c>
      <c r="I7" s="36"/>
    </row>
    <row r="8" spans="1:9" ht="15" customHeight="1">
      <c r="A8" s="11">
        <v>98448</v>
      </c>
      <c r="B8" s="12" t="s">
        <v>9</v>
      </c>
      <c r="C8" s="13">
        <v>30</v>
      </c>
      <c r="D8" s="13">
        <v>1571.39</v>
      </c>
      <c r="E8" s="13">
        <f t="shared" si="0"/>
        <v>1854.2402000000002</v>
      </c>
      <c r="F8" s="14">
        <v>0</v>
      </c>
      <c r="G8" s="13">
        <f t="shared" si="1"/>
        <v>0</v>
      </c>
      <c r="H8" s="5">
        <v>18</v>
      </c>
      <c r="I8" s="36"/>
    </row>
    <row r="9" spans="1:9" ht="15" customHeight="1">
      <c r="A9" s="11">
        <v>98447</v>
      </c>
      <c r="B9" s="12" t="s">
        <v>10</v>
      </c>
      <c r="C9" s="13">
        <v>10</v>
      </c>
      <c r="D9" s="13">
        <f>7.2749*80</f>
        <v>581.99199999999996</v>
      </c>
      <c r="E9" s="13">
        <f t="shared" si="0"/>
        <v>686.75055999999995</v>
      </c>
      <c r="F9" s="14">
        <v>0</v>
      </c>
      <c r="G9" s="13">
        <f t="shared" si="1"/>
        <v>0</v>
      </c>
      <c r="H9" s="5">
        <v>18</v>
      </c>
      <c r="I9" s="36"/>
    </row>
    <row r="10" spans="1:9" ht="15" customHeight="1">
      <c r="A10" s="11">
        <v>98912</v>
      </c>
      <c r="B10" s="19" t="s">
        <v>48</v>
      </c>
      <c r="C10" s="13">
        <v>15</v>
      </c>
      <c r="D10" s="13">
        <v>707.12</v>
      </c>
      <c r="E10" s="13">
        <f t="shared" si="0"/>
        <v>834.40160000000003</v>
      </c>
      <c r="F10" s="14">
        <v>0</v>
      </c>
      <c r="G10" s="34">
        <f t="shared" si="1"/>
        <v>0</v>
      </c>
      <c r="H10" s="5">
        <v>18</v>
      </c>
      <c r="I10" s="42" t="s">
        <v>5</v>
      </c>
    </row>
    <row r="11" spans="1:9" ht="15" customHeight="1">
      <c r="A11" s="48">
        <v>98801</v>
      </c>
      <c r="B11" s="46" t="s">
        <v>54</v>
      </c>
      <c r="C11" s="13">
        <v>15</v>
      </c>
      <c r="D11" s="13">
        <v>129.33000000000001</v>
      </c>
      <c r="E11" s="13">
        <f t="shared" si="0"/>
        <v>152.60940000000002</v>
      </c>
      <c r="F11" s="14">
        <v>10</v>
      </c>
      <c r="G11" s="34">
        <f t="shared" si="1"/>
        <v>1526.0940000000003</v>
      </c>
      <c r="H11" s="5">
        <v>18</v>
      </c>
      <c r="I11" s="42"/>
    </row>
    <row r="12" spans="1:9" ht="15" customHeight="1">
      <c r="A12" s="48">
        <v>98802</v>
      </c>
      <c r="B12" s="46" t="s">
        <v>55</v>
      </c>
      <c r="C12" s="13">
        <v>15</v>
      </c>
      <c r="D12" s="13">
        <v>129.33000000000001</v>
      </c>
      <c r="E12" s="13">
        <f t="shared" si="0"/>
        <v>152.60940000000002</v>
      </c>
      <c r="F12" s="14">
        <v>0</v>
      </c>
      <c r="G12" s="34">
        <f t="shared" si="1"/>
        <v>0</v>
      </c>
      <c r="H12" s="5">
        <v>18</v>
      </c>
      <c r="I12" s="42"/>
    </row>
    <row r="13" spans="1:9" ht="15" customHeight="1">
      <c r="A13" s="11">
        <v>98627</v>
      </c>
      <c r="B13" s="12" t="s">
        <v>41</v>
      </c>
      <c r="C13" s="13">
        <v>10</v>
      </c>
      <c r="D13" s="13">
        <v>727.49</v>
      </c>
      <c r="E13" s="13">
        <f t="shared" si="0"/>
        <v>858.43820000000005</v>
      </c>
      <c r="F13" s="14">
        <v>50</v>
      </c>
      <c r="G13" s="13">
        <f t="shared" si="1"/>
        <v>42921.91</v>
      </c>
      <c r="H13" s="5">
        <v>18</v>
      </c>
      <c r="I13" s="36"/>
    </row>
    <row r="14" spans="1:9" ht="15" customHeight="1">
      <c r="A14" s="18">
        <v>98629</v>
      </c>
      <c r="B14" s="17" t="s">
        <v>26</v>
      </c>
      <c r="C14" s="13">
        <v>20</v>
      </c>
      <c r="D14" s="13">
        <v>1163.99</v>
      </c>
      <c r="E14" s="13">
        <f t="shared" si="0"/>
        <v>1373.5082</v>
      </c>
      <c r="F14" s="14">
        <v>0</v>
      </c>
      <c r="G14" s="13">
        <f t="shared" si="1"/>
        <v>0</v>
      </c>
      <c r="H14" s="5">
        <v>18</v>
      </c>
      <c r="I14" s="36"/>
    </row>
    <row r="15" spans="1:9" ht="15" customHeight="1">
      <c r="A15" s="11">
        <v>98722</v>
      </c>
      <c r="B15" s="19" t="s">
        <v>11</v>
      </c>
      <c r="C15" s="13">
        <v>30</v>
      </c>
      <c r="D15" s="13">
        <v>785.69</v>
      </c>
      <c r="E15" s="13">
        <f t="shared" si="0"/>
        <v>927.1142000000001</v>
      </c>
      <c r="F15" s="14">
        <v>12</v>
      </c>
      <c r="G15" s="34">
        <f t="shared" si="1"/>
        <v>11125.370400000002</v>
      </c>
      <c r="H15" s="5">
        <v>18</v>
      </c>
      <c r="I15" s="42" t="s">
        <v>5</v>
      </c>
    </row>
    <row r="16" spans="1:9" ht="15" customHeight="1">
      <c r="A16" s="11">
        <v>99431</v>
      </c>
      <c r="B16" s="12" t="s">
        <v>90</v>
      </c>
      <c r="C16" s="13">
        <v>5</v>
      </c>
      <c r="D16" s="13">
        <v>611.09</v>
      </c>
      <c r="E16" s="13">
        <f t="shared" si="0"/>
        <v>721.08620000000008</v>
      </c>
      <c r="F16" s="14">
        <v>75</v>
      </c>
      <c r="G16" s="13">
        <f t="shared" si="1"/>
        <v>54081.465000000004</v>
      </c>
      <c r="H16" s="5">
        <v>18</v>
      </c>
      <c r="I16" s="36"/>
    </row>
    <row r="17" spans="1:11" ht="15" customHeight="1">
      <c r="A17" s="11">
        <v>99738</v>
      </c>
      <c r="B17" s="12" t="s">
        <v>101</v>
      </c>
      <c r="C17" s="13">
        <v>10</v>
      </c>
      <c r="D17" s="13">
        <v>523.79999999999995</v>
      </c>
      <c r="E17" s="13">
        <f t="shared" si="0"/>
        <v>618.08399999999995</v>
      </c>
      <c r="F17" s="14">
        <v>0</v>
      </c>
      <c r="G17" s="13">
        <f t="shared" si="1"/>
        <v>0</v>
      </c>
      <c r="H17" s="5">
        <v>18</v>
      </c>
      <c r="I17" s="42" t="s">
        <v>5</v>
      </c>
      <c r="K17" s="7" t="s">
        <v>5</v>
      </c>
    </row>
    <row r="18" spans="1:11" ht="15" customHeight="1">
      <c r="A18" s="11">
        <v>98525</v>
      </c>
      <c r="B18" s="12" t="s">
        <v>91</v>
      </c>
      <c r="C18" s="13">
        <v>15</v>
      </c>
      <c r="D18" s="13">
        <v>698.39</v>
      </c>
      <c r="E18" s="13">
        <f t="shared" si="0"/>
        <v>824.10019999999997</v>
      </c>
      <c r="F18" s="14">
        <v>0</v>
      </c>
      <c r="G18" s="13">
        <f t="shared" si="1"/>
        <v>0</v>
      </c>
      <c r="H18" s="5">
        <v>18</v>
      </c>
      <c r="I18" s="36"/>
      <c r="K18" s="7" t="s">
        <v>5</v>
      </c>
    </row>
    <row r="19" spans="1:11" ht="15" customHeight="1">
      <c r="A19" s="11">
        <v>99682</v>
      </c>
      <c r="B19" s="12" t="s">
        <v>92</v>
      </c>
      <c r="C19" s="13">
        <v>20</v>
      </c>
      <c r="D19" s="13">
        <v>692.1</v>
      </c>
      <c r="E19" s="13">
        <f t="shared" si="0"/>
        <v>816.678</v>
      </c>
      <c r="F19" s="14">
        <v>25</v>
      </c>
      <c r="G19" s="13">
        <f t="shared" si="1"/>
        <v>20416.95</v>
      </c>
      <c r="H19" s="5">
        <v>18</v>
      </c>
      <c r="I19" s="36"/>
    </row>
    <row r="20" spans="1:11" ht="15" customHeight="1">
      <c r="A20" s="11">
        <v>99683</v>
      </c>
      <c r="B20" s="16" t="s">
        <v>93</v>
      </c>
      <c r="C20" s="13">
        <v>30</v>
      </c>
      <c r="D20" s="13">
        <v>432.56</v>
      </c>
      <c r="E20" s="13">
        <f t="shared" si="0"/>
        <v>510.42079999999999</v>
      </c>
      <c r="F20" s="14">
        <v>5</v>
      </c>
      <c r="G20" s="20">
        <f t="shared" si="1"/>
        <v>2552.1039999999998</v>
      </c>
      <c r="H20" s="5">
        <v>18</v>
      </c>
      <c r="I20" s="36"/>
    </row>
    <row r="21" spans="1:11" ht="15" customHeight="1">
      <c r="A21" s="21">
        <v>99433</v>
      </c>
      <c r="B21" s="22" t="s">
        <v>96</v>
      </c>
      <c r="C21" s="20">
        <v>10</v>
      </c>
      <c r="D21" s="20">
        <v>519.08000000000004</v>
      </c>
      <c r="E21" s="20">
        <f t="shared" si="0"/>
        <v>612.51440000000002</v>
      </c>
      <c r="F21" s="14">
        <v>60</v>
      </c>
      <c r="G21" s="20">
        <f t="shared" si="1"/>
        <v>36750.864000000001</v>
      </c>
      <c r="H21" s="5">
        <v>18</v>
      </c>
      <c r="I21" s="36"/>
    </row>
    <row r="22" spans="1:11" ht="15" customHeight="1">
      <c r="A22" s="21">
        <v>99436</v>
      </c>
      <c r="B22" s="22" t="s">
        <v>94</v>
      </c>
      <c r="C22" s="20">
        <v>20</v>
      </c>
      <c r="D22" s="20">
        <v>862.21</v>
      </c>
      <c r="E22" s="20">
        <f t="shared" si="0"/>
        <v>1017.4078000000001</v>
      </c>
      <c r="F22" s="14">
        <v>0</v>
      </c>
      <c r="G22" s="49">
        <f t="shared" si="1"/>
        <v>0</v>
      </c>
      <c r="H22" s="5">
        <v>18</v>
      </c>
      <c r="I22" s="42" t="s">
        <v>5</v>
      </c>
    </row>
    <row r="23" spans="1:11" ht="15" customHeight="1">
      <c r="A23" s="11">
        <v>99684</v>
      </c>
      <c r="B23" s="12" t="s">
        <v>95</v>
      </c>
      <c r="C23" s="13">
        <v>35</v>
      </c>
      <c r="D23" s="13">
        <v>504.66</v>
      </c>
      <c r="E23" s="13">
        <f t="shared" si="0"/>
        <v>595.49880000000007</v>
      </c>
      <c r="F23" s="14">
        <v>40</v>
      </c>
      <c r="G23" s="20">
        <f t="shared" si="1"/>
        <v>23819.952000000005</v>
      </c>
      <c r="H23" s="5">
        <v>18</v>
      </c>
      <c r="I23" s="38" t="s">
        <v>5</v>
      </c>
    </row>
    <row r="24" spans="1:11" ht="15" customHeight="1">
      <c r="A24" s="21">
        <v>99449</v>
      </c>
      <c r="B24" s="22" t="s">
        <v>97</v>
      </c>
      <c r="C24" s="20">
        <v>10</v>
      </c>
      <c r="D24" s="20">
        <v>514.44000000000005</v>
      </c>
      <c r="E24" s="20">
        <f t="shared" si="0"/>
        <v>607.03920000000005</v>
      </c>
      <c r="F24" s="14">
        <v>0</v>
      </c>
      <c r="G24" s="20">
        <f t="shared" si="1"/>
        <v>0</v>
      </c>
      <c r="H24" s="5">
        <v>18</v>
      </c>
      <c r="I24" s="42" t="s">
        <v>5</v>
      </c>
    </row>
    <row r="25" spans="1:11" ht="15" customHeight="1">
      <c r="A25" s="11">
        <v>98714</v>
      </c>
      <c r="B25" s="12" t="s">
        <v>98</v>
      </c>
      <c r="C25" s="13">
        <v>50</v>
      </c>
      <c r="D25" s="13">
        <v>1437</v>
      </c>
      <c r="E25" s="13">
        <f t="shared" si="0"/>
        <v>1695.6599999999999</v>
      </c>
      <c r="F25" s="14">
        <v>0</v>
      </c>
      <c r="G25" s="34">
        <f t="shared" si="1"/>
        <v>0</v>
      </c>
      <c r="H25" s="5">
        <v>18</v>
      </c>
      <c r="I25" s="36"/>
    </row>
    <row r="26" spans="1:11" ht="15" customHeight="1">
      <c r="A26" s="11">
        <v>98643</v>
      </c>
      <c r="B26" s="12" t="s">
        <v>59</v>
      </c>
      <c r="C26" s="13">
        <v>30</v>
      </c>
      <c r="D26" s="13">
        <v>861.25</v>
      </c>
      <c r="E26" s="13">
        <f t="shared" si="0"/>
        <v>1016.275</v>
      </c>
      <c r="F26" s="14">
        <v>0</v>
      </c>
      <c r="G26" s="34">
        <f t="shared" si="1"/>
        <v>0</v>
      </c>
      <c r="H26" s="5">
        <v>18</v>
      </c>
      <c r="I26" s="36"/>
    </row>
    <row r="27" spans="1:11" ht="15" customHeight="1">
      <c r="A27" s="11">
        <v>98715</v>
      </c>
      <c r="B27" s="12" t="s">
        <v>80</v>
      </c>
      <c r="C27" s="13">
        <v>10</v>
      </c>
      <c r="D27" s="13">
        <v>523.79</v>
      </c>
      <c r="E27" s="13">
        <f t="shared" si="0"/>
        <v>618.07219999999995</v>
      </c>
      <c r="F27" s="14">
        <v>30</v>
      </c>
      <c r="G27" s="20">
        <f t="shared" si="1"/>
        <v>18542.165999999997</v>
      </c>
      <c r="H27" s="5">
        <v>18</v>
      </c>
      <c r="I27" s="36"/>
    </row>
    <row r="28" spans="1:11" ht="15" customHeight="1">
      <c r="A28" s="11">
        <v>98682</v>
      </c>
      <c r="B28" s="12" t="s">
        <v>29</v>
      </c>
      <c r="C28" s="13">
        <v>30</v>
      </c>
      <c r="D28" s="13">
        <f>646.65*2</f>
        <v>1293.3</v>
      </c>
      <c r="E28" s="13">
        <f t="shared" ref="E28" si="2">+D28+D28*H28%</f>
        <v>1526.0940000000001</v>
      </c>
      <c r="F28" s="14">
        <v>0</v>
      </c>
      <c r="G28" s="49">
        <f t="shared" ref="G28" si="3">+F28*E28</f>
        <v>0</v>
      </c>
      <c r="H28" s="5">
        <v>18</v>
      </c>
      <c r="I28" s="42" t="s">
        <v>5</v>
      </c>
    </row>
    <row r="29" spans="1:11" ht="15" customHeight="1">
      <c r="A29" s="11">
        <v>98636</v>
      </c>
      <c r="B29" s="12" t="s">
        <v>29</v>
      </c>
      <c r="C29" s="13">
        <v>30</v>
      </c>
      <c r="D29" s="13">
        <f>16.37*40</f>
        <v>654.80000000000007</v>
      </c>
      <c r="E29" s="13">
        <f t="shared" si="0"/>
        <v>772.6640000000001</v>
      </c>
      <c r="F29" s="14">
        <v>0</v>
      </c>
      <c r="G29" s="49">
        <f t="shared" si="1"/>
        <v>0</v>
      </c>
      <c r="H29" s="5">
        <v>18</v>
      </c>
      <c r="I29" s="42" t="s">
        <v>5</v>
      </c>
    </row>
    <row r="30" spans="1:11" ht="15" customHeight="1">
      <c r="A30" s="30">
        <v>98634</v>
      </c>
      <c r="B30" s="31" t="s">
        <v>23</v>
      </c>
      <c r="C30" s="20">
        <v>30</v>
      </c>
      <c r="D30" s="20">
        <v>1286.1099999999999</v>
      </c>
      <c r="E30" s="20">
        <f t="shared" si="0"/>
        <v>1517.6098</v>
      </c>
      <c r="F30" s="14">
        <v>0</v>
      </c>
      <c r="G30" s="20">
        <f t="shared" si="1"/>
        <v>0</v>
      </c>
      <c r="H30" s="5">
        <v>18</v>
      </c>
      <c r="I30" s="38"/>
    </row>
    <row r="31" spans="1:11" ht="15" customHeight="1">
      <c r="A31" s="30">
        <v>97630</v>
      </c>
      <c r="B31" s="43" t="s">
        <v>46</v>
      </c>
      <c r="C31" s="20">
        <v>25</v>
      </c>
      <c r="D31" s="20">
        <v>1286.1099999999999</v>
      </c>
      <c r="E31" s="20">
        <f t="shared" si="0"/>
        <v>1517.6098</v>
      </c>
      <c r="F31" s="14">
        <v>0</v>
      </c>
      <c r="G31" s="20">
        <f t="shared" si="1"/>
        <v>0</v>
      </c>
      <c r="H31" s="5">
        <v>18</v>
      </c>
      <c r="I31" s="38"/>
    </row>
    <row r="32" spans="1:11" ht="15" customHeight="1">
      <c r="A32" s="30">
        <v>98633</v>
      </c>
      <c r="B32" s="31" t="s">
        <v>25</v>
      </c>
      <c r="C32" s="20">
        <v>30</v>
      </c>
      <c r="D32" s="20">
        <v>1664.1</v>
      </c>
      <c r="E32" s="20">
        <f t="shared" si="0"/>
        <v>1963.6379999999999</v>
      </c>
      <c r="F32" s="14">
        <v>0</v>
      </c>
      <c r="G32" s="20">
        <f t="shared" si="1"/>
        <v>0</v>
      </c>
      <c r="H32" s="5">
        <v>18</v>
      </c>
      <c r="I32" s="38" t="s">
        <v>5</v>
      </c>
    </row>
    <row r="33" spans="1:9" ht="15" customHeight="1">
      <c r="A33" s="30">
        <v>99236</v>
      </c>
      <c r="B33" s="43" t="s">
        <v>35</v>
      </c>
      <c r="C33" s="20">
        <v>15</v>
      </c>
      <c r="D33" s="20">
        <v>711.66</v>
      </c>
      <c r="E33" s="20">
        <f t="shared" si="0"/>
        <v>839.75879999999995</v>
      </c>
      <c r="F33" s="14">
        <v>0</v>
      </c>
      <c r="G33" s="20">
        <f t="shared" si="1"/>
        <v>0</v>
      </c>
      <c r="H33" s="5">
        <v>18</v>
      </c>
      <c r="I33" s="38"/>
    </row>
    <row r="34" spans="1:9" ht="15" customHeight="1">
      <c r="A34" s="30">
        <v>98632</v>
      </c>
      <c r="B34" s="43" t="s">
        <v>40</v>
      </c>
      <c r="C34" s="20">
        <v>15</v>
      </c>
      <c r="D34" s="20">
        <v>1286.1099999999999</v>
      </c>
      <c r="E34" s="20">
        <f t="shared" si="0"/>
        <v>1517.6098</v>
      </c>
      <c r="F34" s="14">
        <v>0</v>
      </c>
      <c r="G34" s="20">
        <f t="shared" si="1"/>
        <v>0</v>
      </c>
      <c r="H34" s="5">
        <v>18</v>
      </c>
      <c r="I34" s="38"/>
    </row>
    <row r="35" spans="1:9" ht="15" customHeight="1">
      <c r="A35" s="11">
        <v>99800</v>
      </c>
      <c r="B35" s="12" t="s">
        <v>83</v>
      </c>
      <c r="C35" s="13">
        <v>30</v>
      </c>
      <c r="D35" s="13">
        <v>646.65</v>
      </c>
      <c r="E35" s="13">
        <f t="shared" si="0"/>
        <v>763.04700000000003</v>
      </c>
      <c r="F35" s="14">
        <v>0</v>
      </c>
      <c r="G35" s="13">
        <f t="shared" si="1"/>
        <v>0</v>
      </c>
      <c r="H35" s="5">
        <v>18</v>
      </c>
      <c r="I35" s="36"/>
    </row>
    <row r="36" spans="1:9" ht="15" customHeight="1">
      <c r="A36" s="11">
        <v>99801</v>
      </c>
      <c r="B36" s="12" t="s">
        <v>84</v>
      </c>
      <c r="C36" s="13">
        <v>30</v>
      </c>
      <c r="D36" s="13">
        <v>646.65</v>
      </c>
      <c r="E36" s="13">
        <f t="shared" si="0"/>
        <v>763.04700000000003</v>
      </c>
      <c r="F36" s="14">
        <v>0</v>
      </c>
      <c r="G36" s="13">
        <f t="shared" ref="G36:G64" si="4">+F36*E36</f>
        <v>0</v>
      </c>
      <c r="H36" s="5">
        <v>18</v>
      </c>
      <c r="I36" s="36"/>
    </row>
    <row r="37" spans="1:9" ht="15" customHeight="1">
      <c r="A37" s="11">
        <v>99531</v>
      </c>
      <c r="B37" s="12" t="s">
        <v>85</v>
      </c>
      <c r="C37" s="13">
        <v>15</v>
      </c>
      <c r="D37" s="13">
        <v>646.65</v>
      </c>
      <c r="E37" s="13">
        <f t="shared" si="0"/>
        <v>763.04700000000003</v>
      </c>
      <c r="F37" s="14">
        <v>0</v>
      </c>
      <c r="G37" s="13">
        <f t="shared" si="4"/>
        <v>0</v>
      </c>
      <c r="H37" s="5">
        <v>18</v>
      </c>
      <c r="I37" s="37"/>
    </row>
    <row r="38" spans="1:9" ht="15" customHeight="1">
      <c r="A38" s="11">
        <v>99533</v>
      </c>
      <c r="B38" s="12" t="s">
        <v>86</v>
      </c>
      <c r="C38" s="13">
        <v>15</v>
      </c>
      <c r="D38" s="13">
        <v>646.65</v>
      </c>
      <c r="E38" s="13">
        <f t="shared" si="0"/>
        <v>763.04700000000003</v>
      </c>
      <c r="F38" s="14">
        <v>0</v>
      </c>
      <c r="G38" s="13">
        <f t="shared" si="4"/>
        <v>0</v>
      </c>
      <c r="H38" s="5">
        <v>18</v>
      </c>
      <c r="I38" s="37"/>
    </row>
    <row r="39" spans="1:9" ht="15" customHeight="1">
      <c r="A39" s="11">
        <v>99534</v>
      </c>
      <c r="B39" s="12" t="s">
        <v>87</v>
      </c>
      <c r="C39" s="13">
        <v>15</v>
      </c>
      <c r="D39" s="13">
        <v>646.65</v>
      </c>
      <c r="E39" s="13">
        <f t="shared" si="0"/>
        <v>763.04700000000003</v>
      </c>
      <c r="F39" s="14">
        <v>0</v>
      </c>
      <c r="G39" s="13">
        <f t="shared" si="4"/>
        <v>0</v>
      </c>
      <c r="H39" s="5">
        <v>18</v>
      </c>
      <c r="I39" s="37"/>
    </row>
    <row r="40" spans="1:9" ht="15" customHeight="1">
      <c r="A40" s="11">
        <v>99532</v>
      </c>
      <c r="B40" s="12" t="s">
        <v>105</v>
      </c>
      <c r="C40" s="13">
        <v>15</v>
      </c>
      <c r="D40" s="13">
        <v>646.65</v>
      </c>
      <c r="E40" s="13">
        <f t="shared" si="0"/>
        <v>763.04700000000003</v>
      </c>
      <c r="F40" s="14">
        <v>0</v>
      </c>
      <c r="G40" s="13">
        <f t="shared" si="4"/>
        <v>0</v>
      </c>
      <c r="H40" s="5">
        <v>18</v>
      </c>
      <c r="I40" s="36"/>
    </row>
    <row r="41" spans="1:9" ht="15" customHeight="1">
      <c r="A41" s="11">
        <v>98551</v>
      </c>
      <c r="B41" s="12" t="s">
        <v>88</v>
      </c>
      <c r="C41" s="13">
        <v>20</v>
      </c>
      <c r="D41" s="13">
        <v>862.2</v>
      </c>
      <c r="E41" s="13">
        <f t="shared" si="0"/>
        <v>1017.3960000000001</v>
      </c>
      <c r="F41" s="14">
        <v>0</v>
      </c>
      <c r="G41" s="13">
        <f t="shared" si="4"/>
        <v>0</v>
      </c>
      <c r="H41" s="5">
        <v>18</v>
      </c>
      <c r="I41" s="36"/>
    </row>
    <row r="42" spans="1:9" ht="15" customHeight="1">
      <c r="A42" s="11">
        <v>98962</v>
      </c>
      <c r="B42" s="12" t="s">
        <v>89</v>
      </c>
      <c r="C42" s="13">
        <v>20</v>
      </c>
      <c r="D42" s="13">
        <v>862.2</v>
      </c>
      <c r="E42" s="13">
        <v>1017.3960000000001</v>
      </c>
      <c r="F42" s="14">
        <v>20</v>
      </c>
      <c r="G42" s="13">
        <f t="shared" si="4"/>
        <v>20347.920000000002</v>
      </c>
      <c r="H42" s="5">
        <v>18</v>
      </c>
    </row>
    <row r="43" spans="1:9" ht="15" customHeight="1">
      <c r="A43" s="11">
        <v>98963</v>
      </c>
      <c r="B43" s="12" t="s">
        <v>99</v>
      </c>
      <c r="C43" s="13">
        <v>20</v>
      </c>
      <c r="D43" s="13">
        <v>862.2</v>
      </c>
      <c r="E43" s="13">
        <v>1017.3960000000001</v>
      </c>
      <c r="F43" s="14">
        <v>0</v>
      </c>
      <c r="G43" s="13">
        <f t="shared" si="4"/>
        <v>0</v>
      </c>
      <c r="H43" s="5">
        <v>18</v>
      </c>
    </row>
    <row r="44" spans="1:9" ht="15" customHeight="1">
      <c r="A44" s="11">
        <v>99598</v>
      </c>
      <c r="B44" s="12" t="s">
        <v>82</v>
      </c>
      <c r="C44" s="13">
        <v>10</v>
      </c>
      <c r="D44" s="13">
        <v>698.39</v>
      </c>
      <c r="E44" s="13">
        <f t="shared" ref="E44:E70" si="5">+D44+D44*H44%</f>
        <v>824.10019999999997</v>
      </c>
      <c r="F44" s="14">
        <v>0</v>
      </c>
      <c r="G44" s="13">
        <f t="shared" si="4"/>
        <v>0</v>
      </c>
      <c r="H44" s="5">
        <v>18</v>
      </c>
      <c r="I44" s="37"/>
    </row>
    <row r="45" spans="1:9" ht="15" customHeight="1">
      <c r="A45" s="11">
        <v>98482</v>
      </c>
      <c r="B45" s="12" t="s">
        <v>12</v>
      </c>
      <c r="C45" s="13">
        <v>20</v>
      </c>
      <c r="D45" s="13">
        <v>698.39</v>
      </c>
      <c r="E45" s="13">
        <f>+D45+D45*H45%</f>
        <v>824.10019999999997</v>
      </c>
      <c r="F45" s="14">
        <v>0</v>
      </c>
      <c r="G45" s="20">
        <f t="shared" si="4"/>
        <v>0</v>
      </c>
      <c r="H45" s="5">
        <v>18</v>
      </c>
      <c r="I45" s="36"/>
    </row>
    <row r="46" spans="1:9" ht="15" customHeight="1">
      <c r="A46" s="11">
        <v>99942</v>
      </c>
      <c r="B46" s="12" t="s">
        <v>72</v>
      </c>
      <c r="C46" s="13">
        <v>10</v>
      </c>
      <c r="D46" s="13">
        <v>514.44000000000005</v>
      </c>
      <c r="E46" s="13">
        <f>+D46+D46*H46%</f>
        <v>607.03920000000005</v>
      </c>
      <c r="F46" s="14">
        <v>0</v>
      </c>
      <c r="G46" s="13">
        <f t="shared" si="4"/>
        <v>0</v>
      </c>
      <c r="H46" s="5">
        <v>18</v>
      </c>
      <c r="I46" s="36"/>
    </row>
    <row r="47" spans="1:9" s="2" customFormat="1" ht="15" customHeight="1">
      <c r="A47" s="11">
        <v>98938</v>
      </c>
      <c r="B47" s="12" t="s">
        <v>13</v>
      </c>
      <c r="C47" s="13">
        <v>30</v>
      </c>
      <c r="D47" s="13">
        <v>771.66</v>
      </c>
      <c r="E47" s="13">
        <f t="shared" si="5"/>
        <v>910.55880000000002</v>
      </c>
      <c r="F47" s="14">
        <v>5</v>
      </c>
      <c r="G47" s="13">
        <f t="shared" si="4"/>
        <v>4552.7939999999999</v>
      </c>
      <c r="H47" s="5">
        <v>18</v>
      </c>
      <c r="I47" s="36"/>
    </row>
    <row r="48" spans="1:9" ht="15" customHeight="1">
      <c r="A48" s="21">
        <v>99717</v>
      </c>
      <c r="B48" s="16" t="s">
        <v>14</v>
      </c>
      <c r="C48" s="20">
        <v>20</v>
      </c>
      <c r="D48" s="20">
        <v>457.27</v>
      </c>
      <c r="E48" s="20">
        <f t="shared" si="5"/>
        <v>539.57859999999994</v>
      </c>
      <c r="F48" s="14">
        <v>0</v>
      </c>
      <c r="G48" s="20">
        <f t="shared" si="4"/>
        <v>0</v>
      </c>
      <c r="H48" s="5">
        <v>18</v>
      </c>
      <c r="I48" s="39"/>
    </row>
    <row r="49" spans="1:11" ht="15" customHeight="1">
      <c r="A49" s="11">
        <v>99728</v>
      </c>
      <c r="B49" s="12" t="s">
        <v>71</v>
      </c>
      <c r="C49" s="13">
        <v>5</v>
      </c>
      <c r="D49" s="13">
        <v>514.44000000000005</v>
      </c>
      <c r="E49" s="13">
        <f t="shared" si="5"/>
        <v>607.03920000000005</v>
      </c>
      <c r="F49" s="14">
        <v>0</v>
      </c>
      <c r="G49" s="13">
        <f t="shared" si="4"/>
        <v>0</v>
      </c>
      <c r="H49" s="5">
        <v>18</v>
      </c>
      <c r="I49" s="37"/>
    </row>
    <row r="50" spans="1:11" ht="15" customHeight="1">
      <c r="A50" s="11">
        <v>98717</v>
      </c>
      <c r="B50" s="12" t="s">
        <v>15</v>
      </c>
      <c r="C50" s="13">
        <v>40</v>
      </c>
      <c r="D50" s="13">
        <v>835.03</v>
      </c>
      <c r="E50" s="13">
        <f t="shared" si="5"/>
        <v>985.33539999999994</v>
      </c>
      <c r="F50" s="14">
        <v>0</v>
      </c>
      <c r="G50" s="20">
        <f t="shared" si="4"/>
        <v>0</v>
      </c>
      <c r="H50" s="5">
        <v>18</v>
      </c>
      <c r="I50" s="36"/>
    </row>
    <row r="51" spans="1:11" ht="15" customHeight="1">
      <c r="A51" s="21">
        <v>98707</v>
      </c>
      <c r="B51" s="16" t="s">
        <v>16</v>
      </c>
      <c r="C51" s="20">
        <v>10</v>
      </c>
      <c r="D51" s="20">
        <v>436.49</v>
      </c>
      <c r="E51" s="20">
        <f t="shared" si="5"/>
        <v>515.05820000000006</v>
      </c>
      <c r="F51" s="14">
        <v>0</v>
      </c>
      <c r="G51" s="13">
        <f t="shared" si="4"/>
        <v>0</v>
      </c>
      <c r="H51" s="5">
        <v>18</v>
      </c>
      <c r="I51" s="37"/>
    </row>
    <row r="52" spans="1:11" ht="15" customHeight="1">
      <c r="A52" s="11">
        <v>98708</v>
      </c>
      <c r="B52" s="12" t="s">
        <v>17</v>
      </c>
      <c r="C52" s="13">
        <v>25</v>
      </c>
      <c r="D52" s="13">
        <v>640.19000000000005</v>
      </c>
      <c r="E52" s="13">
        <f t="shared" si="5"/>
        <v>755.42420000000004</v>
      </c>
      <c r="F52" s="14">
        <v>5</v>
      </c>
      <c r="G52" s="13">
        <f t="shared" si="4"/>
        <v>3777.1210000000001</v>
      </c>
      <c r="H52" s="5">
        <v>18</v>
      </c>
      <c r="I52" s="37" t="s">
        <v>5</v>
      </c>
    </row>
    <row r="53" spans="1:11" ht="15" customHeight="1">
      <c r="A53" s="21">
        <v>98605</v>
      </c>
      <c r="B53" s="16" t="s">
        <v>22</v>
      </c>
      <c r="C53" s="20">
        <v>15</v>
      </c>
      <c r="D53" s="20">
        <v>654.74</v>
      </c>
      <c r="E53" s="20">
        <f t="shared" si="5"/>
        <v>772.59320000000002</v>
      </c>
      <c r="F53" s="14">
        <v>0</v>
      </c>
      <c r="G53" s="20">
        <f t="shared" si="4"/>
        <v>0</v>
      </c>
      <c r="H53" s="5">
        <v>18</v>
      </c>
      <c r="I53" s="36"/>
    </row>
    <row r="54" spans="1:11" ht="15" customHeight="1">
      <c r="A54" s="21">
        <v>98691</v>
      </c>
      <c r="B54" s="16" t="s">
        <v>73</v>
      </c>
      <c r="C54" s="20">
        <v>10</v>
      </c>
      <c r="D54" s="20">
        <v>514.44000000000005</v>
      </c>
      <c r="E54" s="20">
        <f t="shared" si="5"/>
        <v>607.03920000000005</v>
      </c>
      <c r="F54" s="14">
        <v>25</v>
      </c>
      <c r="G54" s="20">
        <f t="shared" si="4"/>
        <v>15175.980000000001</v>
      </c>
      <c r="H54" s="5">
        <v>18</v>
      </c>
      <c r="I54" s="36"/>
      <c r="J54" s="2"/>
      <c r="K54" s="2"/>
    </row>
    <row r="55" spans="1:11" s="3" customFormat="1" ht="15" customHeight="1">
      <c r="A55" s="21">
        <v>98529</v>
      </c>
      <c r="B55" s="16" t="s">
        <v>115</v>
      </c>
      <c r="C55" s="20">
        <v>20</v>
      </c>
      <c r="D55" s="20">
        <f>14.29*72</f>
        <v>1028.8799999999999</v>
      </c>
      <c r="E55" s="20">
        <f t="shared" si="5"/>
        <v>1214.0783999999999</v>
      </c>
      <c r="F55" s="14">
        <v>0</v>
      </c>
      <c r="G55" s="34">
        <f t="shared" si="4"/>
        <v>0</v>
      </c>
      <c r="H55" s="5">
        <v>18</v>
      </c>
      <c r="I55" s="36"/>
      <c r="J55" s="23"/>
      <c r="K55" s="23"/>
    </row>
    <row r="56" spans="1:11" s="3" customFormat="1" ht="15" customHeight="1">
      <c r="A56" s="21">
        <v>98488</v>
      </c>
      <c r="B56" s="22" t="s">
        <v>70</v>
      </c>
      <c r="C56" s="20">
        <v>20</v>
      </c>
      <c r="D56" s="20">
        <v>1500.46</v>
      </c>
      <c r="E56" s="20">
        <f t="shared" si="5"/>
        <v>1770.5428000000002</v>
      </c>
      <c r="F56" s="14">
        <v>0</v>
      </c>
      <c r="G56" s="34">
        <f t="shared" si="4"/>
        <v>0</v>
      </c>
      <c r="H56" s="5">
        <v>18</v>
      </c>
      <c r="I56" s="36"/>
      <c r="J56" s="23"/>
      <c r="K56" s="23"/>
    </row>
    <row r="57" spans="1:11" s="3" customFormat="1" ht="15" customHeight="1">
      <c r="A57" s="21">
        <v>98176</v>
      </c>
      <c r="B57" s="22" t="s">
        <v>47</v>
      </c>
      <c r="C57" s="20">
        <v>20</v>
      </c>
      <c r="D57" s="20">
        <v>1500.46</v>
      </c>
      <c r="E57" s="20">
        <f t="shared" si="5"/>
        <v>1770.5428000000002</v>
      </c>
      <c r="F57" s="14">
        <v>0</v>
      </c>
      <c r="G57" s="34">
        <f t="shared" si="4"/>
        <v>0</v>
      </c>
      <c r="H57" s="5">
        <v>18</v>
      </c>
      <c r="I57" s="23"/>
      <c r="J57" s="23"/>
      <c r="K57" s="23"/>
    </row>
    <row r="58" spans="1:11" s="3" customFormat="1" ht="15" customHeight="1">
      <c r="A58" s="21">
        <v>98487</v>
      </c>
      <c r="B58" s="22" t="s">
        <v>45</v>
      </c>
      <c r="C58" s="20">
        <v>20</v>
      </c>
      <c r="D58" s="20">
        <v>1500.46</v>
      </c>
      <c r="E58" s="20">
        <f>+D58+D58*H58%</f>
        <v>1770.5428000000002</v>
      </c>
      <c r="F58" s="14">
        <v>0</v>
      </c>
      <c r="G58" s="20">
        <f t="shared" si="4"/>
        <v>0</v>
      </c>
      <c r="H58" s="5">
        <v>18</v>
      </c>
      <c r="I58" s="36"/>
      <c r="J58" s="23"/>
      <c r="K58" s="23"/>
    </row>
    <row r="59" spans="1:11" s="3" customFormat="1" ht="15" customHeight="1">
      <c r="A59" s="21">
        <v>98528</v>
      </c>
      <c r="B59" s="22" t="s">
        <v>60</v>
      </c>
      <c r="C59" s="20">
        <v>55</v>
      </c>
      <c r="D59" s="20">
        <f>32*55/1.18/1.15</f>
        <v>1296.9786293294032</v>
      </c>
      <c r="E59" s="20">
        <f>+D59+D59*H59%</f>
        <v>1530.4347826086957</v>
      </c>
      <c r="F59" s="14">
        <v>0</v>
      </c>
      <c r="G59" s="20">
        <f t="shared" si="4"/>
        <v>0</v>
      </c>
      <c r="H59" s="5">
        <v>18</v>
      </c>
      <c r="I59" s="36"/>
      <c r="J59" s="23"/>
      <c r="K59" s="23"/>
    </row>
    <row r="60" spans="1:11" s="3" customFormat="1" ht="15" customHeight="1">
      <c r="A60" s="21">
        <v>98485</v>
      </c>
      <c r="B60" s="22" t="s">
        <v>57</v>
      </c>
      <c r="C60" s="20">
        <v>60</v>
      </c>
      <c r="D60" s="20">
        <v>1875.57</v>
      </c>
      <c r="E60" s="20">
        <f>+D60+D60*H60%</f>
        <v>2213.1725999999999</v>
      </c>
      <c r="F60" s="14">
        <v>0</v>
      </c>
      <c r="G60" s="20">
        <f t="shared" si="4"/>
        <v>0</v>
      </c>
      <c r="H60" s="5">
        <v>18</v>
      </c>
      <c r="I60" s="36"/>
      <c r="J60" s="23"/>
      <c r="K60" s="23"/>
    </row>
    <row r="61" spans="1:11" ht="15" customHeight="1">
      <c r="A61" s="21">
        <v>98511</v>
      </c>
      <c r="B61" s="16" t="s">
        <v>36</v>
      </c>
      <c r="C61" s="20">
        <v>40</v>
      </c>
      <c r="D61" s="20">
        <v>904</v>
      </c>
      <c r="E61" s="20">
        <f t="shared" si="5"/>
        <v>949.2</v>
      </c>
      <c r="F61" s="14">
        <v>45</v>
      </c>
      <c r="G61" s="20">
        <f t="shared" si="4"/>
        <v>42714</v>
      </c>
      <c r="H61" s="5">
        <v>5</v>
      </c>
      <c r="I61" s="36">
        <v>0</v>
      </c>
      <c r="J61" s="7" t="s">
        <v>5</v>
      </c>
    </row>
    <row r="62" spans="1:11" ht="15" customHeight="1">
      <c r="A62" s="18">
        <v>98679</v>
      </c>
      <c r="B62" s="17" t="s">
        <v>18</v>
      </c>
      <c r="C62" s="13">
        <v>30</v>
      </c>
      <c r="D62" s="13">
        <v>1503.07</v>
      </c>
      <c r="E62" s="13">
        <f t="shared" si="5"/>
        <v>1773.6225999999999</v>
      </c>
      <c r="F62" s="14">
        <v>0</v>
      </c>
      <c r="G62" s="13">
        <f t="shared" si="4"/>
        <v>0</v>
      </c>
      <c r="H62" s="5">
        <v>18</v>
      </c>
      <c r="I62" s="36"/>
      <c r="J62" s="7" t="s">
        <v>5</v>
      </c>
    </row>
    <row r="63" spans="1:11" ht="15" customHeight="1">
      <c r="A63" s="18">
        <v>98680</v>
      </c>
      <c r="B63" s="17" t="s">
        <v>19</v>
      </c>
      <c r="C63" s="13">
        <v>30</v>
      </c>
      <c r="D63" s="13">
        <v>1503.07</v>
      </c>
      <c r="E63" s="13">
        <f t="shared" si="5"/>
        <v>1773.6225999999999</v>
      </c>
      <c r="F63" s="14">
        <v>0</v>
      </c>
      <c r="G63" s="13">
        <f t="shared" si="4"/>
        <v>0</v>
      </c>
      <c r="H63" s="5">
        <v>18</v>
      </c>
      <c r="I63" s="36"/>
      <c r="J63" s="7" t="s">
        <v>5</v>
      </c>
    </row>
    <row r="64" spans="1:11" ht="15" customHeight="1">
      <c r="A64" s="18">
        <v>98435</v>
      </c>
      <c r="B64" s="17" t="s">
        <v>119</v>
      </c>
      <c r="C64" s="13">
        <v>5</v>
      </c>
      <c r="D64" s="13">
        <v>0</v>
      </c>
      <c r="E64" s="13">
        <f>+D64+D64*H64%</f>
        <v>0</v>
      </c>
      <c r="F64" s="14">
        <v>0</v>
      </c>
      <c r="G64" s="13">
        <f t="shared" si="4"/>
        <v>0</v>
      </c>
      <c r="H64" s="5">
        <v>18</v>
      </c>
      <c r="I64" s="36"/>
    </row>
    <row r="65" spans="1:10" ht="15" customHeight="1">
      <c r="A65" s="18">
        <v>98421</v>
      </c>
      <c r="B65" s="17" t="s">
        <v>24</v>
      </c>
      <c r="C65" s="13">
        <v>30</v>
      </c>
      <c r="D65" s="13">
        <v>1048.3900000000001</v>
      </c>
      <c r="E65" s="13">
        <f>+D65+D65*H65%</f>
        <v>1237.1002000000001</v>
      </c>
      <c r="F65" s="14">
        <v>0</v>
      </c>
      <c r="G65" s="13">
        <f t="shared" ref="G65:G86" si="6">+F65*E65</f>
        <v>0</v>
      </c>
      <c r="H65" s="5">
        <v>18</v>
      </c>
      <c r="I65" s="36"/>
    </row>
    <row r="66" spans="1:10" ht="15" customHeight="1">
      <c r="A66" s="47">
        <v>98880</v>
      </c>
      <c r="B66" s="46" t="s">
        <v>52</v>
      </c>
      <c r="C66" s="13">
        <v>10</v>
      </c>
      <c r="D66" s="13">
        <v>646.66</v>
      </c>
      <c r="E66" s="13">
        <f>+D66+D66*H66%</f>
        <v>763.05880000000002</v>
      </c>
      <c r="F66" s="14">
        <v>0</v>
      </c>
      <c r="G66" s="13">
        <f t="shared" si="6"/>
        <v>0</v>
      </c>
      <c r="H66" s="5">
        <v>18</v>
      </c>
      <c r="I66" s="36"/>
    </row>
    <row r="67" spans="1:10" ht="15" customHeight="1">
      <c r="A67" s="47">
        <v>98879</v>
      </c>
      <c r="B67" s="46" t="s">
        <v>53</v>
      </c>
      <c r="C67" s="13">
        <v>10</v>
      </c>
      <c r="D67" s="13">
        <v>1293.3</v>
      </c>
      <c r="E67" s="13">
        <f>+D67+D67*H67%</f>
        <v>1526.0940000000001</v>
      </c>
      <c r="F67" s="14">
        <v>0</v>
      </c>
      <c r="G67" s="13">
        <f t="shared" si="6"/>
        <v>0</v>
      </c>
      <c r="H67" s="5">
        <v>18</v>
      </c>
      <c r="I67" s="36"/>
    </row>
    <row r="68" spans="1:10" ht="15" customHeight="1">
      <c r="A68" s="11">
        <v>99655</v>
      </c>
      <c r="B68" s="22" t="s">
        <v>76</v>
      </c>
      <c r="C68" s="13">
        <v>5</v>
      </c>
      <c r="D68" s="13">
        <v>514.44000000000005</v>
      </c>
      <c r="E68" s="13">
        <f t="shared" si="5"/>
        <v>607.03920000000005</v>
      </c>
      <c r="F68" s="14">
        <v>0</v>
      </c>
      <c r="G68" s="13">
        <f t="shared" si="6"/>
        <v>0</v>
      </c>
      <c r="H68" s="5">
        <v>18</v>
      </c>
      <c r="I68" s="37"/>
    </row>
    <row r="69" spans="1:10" ht="15" customHeight="1">
      <c r="A69" s="11">
        <v>99656</v>
      </c>
      <c r="B69" s="22" t="s">
        <v>102</v>
      </c>
      <c r="C69" s="13">
        <v>5</v>
      </c>
      <c r="D69" s="13">
        <v>500.15</v>
      </c>
      <c r="E69" s="13">
        <f>+D69+D69*H69%</f>
        <v>590.17699999999991</v>
      </c>
      <c r="F69" s="14">
        <v>0</v>
      </c>
      <c r="G69" s="13">
        <f t="shared" si="6"/>
        <v>0</v>
      </c>
      <c r="H69" s="5">
        <v>18</v>
      </c>
      <c r="I69" s="37"/>
    </row>
    <row r="70" spans="1:10" ht="15" customHeight="1">
      <c r="A70" s="18">
        <v>99657</v>
      </c>
      <c r="B70" s="17" t="s">
        <v>77</v>
      </c>
      <c r="C70" s="13">
        <v>5</v>
      </c>
      <c r="D70" s="13">
        <v>501.03</v>
      </c>
      <c r="E70" s="13">
        <f t="shared" si="5"/>
        <v>591.21539999999993</v>
      </c>
      <c r="F70" s="14">
        <v>0</v>
      </c>
      <c r="G70" s="13">
        <f t="shared" si="6"/>
        <v>0</v>
      </c>
      <c r="H70" s="5">
        <v>18</v>
      </c>
      <c r="I70" s="37"/>
    </row>
    <row r="71" spans="1:10" ht="15" customHeight="1">
      <c r="A71" s="18">
        <v>99658</v>
      </c>
      <c r="B71" s="17" t="s">
        <v>78</v>
      </c>
      <c r="C71" s="13">
        <v>5</v>
      </c>
      <c r="D71" s="13">
        <v>514.44000000000005</v>
      </c>
      <c r="E71" s="13">
        <f t="shared" ref="E71:E86" si="7">+D71+D71*H71%</f>
        <v>607.03920000000005</v>
      </c>
      <c r="F71" s="14">
        <v>0</v>
      </c>
      <c r="G71" s="13">
        <f t="shared" si="6"/>
        <v>0</v>
      </c>
      <c r="H71" s="5">
        <v>18</v>
      </c>
      <c r="I71" s="37"/>
    </row>
    <row r="72" spans="1:10" ht="15" customHeight="1">
      <c r="A72" s="18">
        <v>98651</v>
      </c>
      <c r="B72" s="17" t="s">
        <v>117</v>
      </c>
      <c r="C72" s="13">
        <v>10</v>
      </c>
      <c r="D72" s="13">
        <v>252</v>
      </c>
      <c r="E72" s="13">
        <f t="shared" si="7"/>
        <v>252</v>
      </c>
      <c r="F72" s="14">
        <v>0</v>
      </c>
      <c r="G72" s="13">
        <f t="shared" si="6"/>
        <v>0</v>
      </c>
      <c r="H72" s="5"/>
      <c r="I72" s="37"/>
    </row>
    <row r="73" spans="1:10" ht="15" customHeight="1">
      <c r="A73" s="11">
        <v>99765</v>
      </c>
      <c r="B73" s="24" t="s">
        <v>118</v>
      </c>
      <c r="C73" s="13">
        <v>5</v>
      </c>
      <c r="D73" s="13">
        <v>514.44000000000005</v>
      </c>
      <c r="E73" s="13">
        <f t="shared" ref="E73" si="8">+D73+D73*H73%</f>
        <v>607.03920000000005</v>
      </c>
      <c r="F73" s="14">
        <v>0</v>
      </c>
      <c r="G73" s="13">
        <f t="shared" ref="G73" si="9">+F73*E73</f>
        <v>0</v>
      </c>
      <c r="H73" s="5">
        <v>18</v>
      </c>
      <c r="I73" s="42" t="s">
        <v>5</v>
      </c>
    </row>
    <row r="74" spans="1:10" ht="15" customHeight="1">
      <c r="A74" s="11">
        <v>99653</v>
      </c>
      <c r="B74" s="24" t="s">
        <v>42</v>
      </c>
      <c r="C74" s="13">
        <v>5</v>
      </c>
      <c r="D74" s="13">
        <v>654.74</v>
      </c>
      <c r="E74" s="13">
        <f t="shared" si="7"/>
        <v>772.59320000000002</v>
      </c>
      <c r="F74" s="14">
        <v>35</v>
      </c>
      <c r="G74" s="13">
        <f t="shared" si="6"/>
        <v>27040.762000000002</v>
      </c>
      <c r="H74" s="5">
        <v>18</v>
      </c>
      <c r="I74" s="42" t="s">
        <v>5</v>
      </c>
    </row>
    <row r="75" spans="1:10" ht="15" customHeight="1">
      <c r="A75" s="11">
        <v>99805</v>
      </c>
      <c r="B75" s="24" t="s">
        <v>27</v>
      </c>
      <c r="C75" s="13">
        <v>10</v>
      </c>
      <c r="D75" s="13">
        <v>785.69</v>
      </c>
      <c r="E75" s="13">
        <f t="shared" si="7"/>
        <v>927.1142000000001</v>
      </c>
      <c r="F75" s="14">
        <v>10</v>
      </c>
      <c r="G75" s="13">
        <f t="shared" si="6"/>
        <v>9271.1420000000016</v>
      </c>
      <c r="H75" s="5">
        <v>18</v>
      </c>
      <c r="I75" s="36"/>
    </row>
    <row r="76" spans="1:10" ht="15" customHeight="1">
      <c r="A76" s="11">
        <v>98442</v>
      </c>
      <c r="B76" s="12" t="s">
        <v>51</v>
      </c>
      <c r="C76" s="13">
        <v>5</v>
      </c>
      <c r="D76" s="13">
        <v>428.7</v>
      </c>
      <c r="E76" s="13">
        <f t="shared" si="7"/>
        <v>505.86599999999999</v>
      </c>
      <c r="F76" s="14">
        <v>0</v>
      </c>
      <c r="G76" s="13">
        <f t="shared" si="6"/>
        <v>0</v>
      </c>
      <c r="H76" s="5">
        <v>18</v>
      </c>
      <c r="I76" s="36"/>
    </row>
    <row r="77" spans="1:10" ht="15" customHeight="1">
      <c r="A77" s="11">
        <v>98443</v>
      </c>
      <c r="B77" s="12" t="s">
        <v>21</v>
      </c>
      <c r="C77" s="13">
        <v>10</v>
      </c>
      <c r="D77" s="13">
        <v>523.79</v>
      </c>
      <c r="E77" s="13">
        <f t="shared" si="7"/>
        <v>618.07219999999995</v>
      </c>
      <c r="F77" s="14">
        <v>5</v>
      </c>
      <c r="G77" s="34">
        <f t="shared" si="6"/>
        <v>3090.3609999999999</v>
      </c>
      <c r="H77" s="5">
        <v>18</v>
      </c>
      <c r="I77" s="36"/>
    </row>
    <row r="78" spans="1:10" ht="15" customHeight="1">
      <c r="A78" s="21">
        <v>99571</v>
      </c>
      <c r="B78" s="22" t="s">
        <v>75</v>
      </c>
      <c r="C78" s="20">
        <v>5</v>
      </c>
      <c r="D78" s="20">
        <v>514.44000000000005</v>
      </c>
      <c r="E78" s="20">
        <f t="shared" si="7"/>
        <v>607.03920000000005</v>
      </c>
      <c r="F78" s="14">
        <v>0</v>
      </c>
      <c r="G78" s="20">
        <f t="shared" si="6"/>
        <v>0</v>
      </c>
      <c r="H78" s="5">
        <v>18</v>
      </c>
      <c r="I78" s="38"/>
    </row>
    <row r="79" spans="1:10" ht="15" customHeight="1">
      <c r="A79" s="21">
        <v>99003</v>
      </c>
      <c r="B79" s="22" t="s">
        <v>32</v>
      </c>
      <c r="C79" s="20">
        <v>10</v>
      </c>
      <c r="D79" s="20">
        <v>514.44000000000005</v>
      </c>
      <c r="E79" s="20">
        <f t="shared" si="7"/>
        <v>607.03920000000005</v>
      </c>
      <c r="F79" s="14">
        <v>0</v>
      </c>
      <c r="G79" s="20">
        <f t="shared" si="6"/>
        <v>0</v>
      </c>
      <c r="H79" s="5">
        <v>18</v>
      </c>
      <c r="I79" s="38"/>
      <c r="J79" s="7" t="s">
        <v>5</v>
      </c>
    </row>
    <row r="80" spans="1:10" ht="15" customHeight="1">
      <c r="A80" s="21">
        <v>99110</v>
      </c>
      <c r="B80" s="22" t="s">
        <v>30</v>
      </c>
      <c r="C80" s="20">
        <v>10</v>
      </c>
      <c r="D80" s="20">
        <v>523.79999999999995</v>
      </c>
      <c r="E80" s="20">
        <f t="shared" si="7"/>
        <v>618.08399999999995</v>
      </c>
      <c r="F80" s="14">
        <v>0</v>
      </c>
      <c r="G80" s="20">
        <f t="shared" si="6"/>
        <v>0</v>
      </c>
      <c r="H80" s="5">
        <v>18</v>
      </c>
      <c r="I80" s="38"/>
    </row>
    <row r="81" spans="1:10" ht="15" customHeight="1">
      <c r="A81" s="21">
        <v>99112</v>
      </c>
      <c r="B81" s="22" t="s">
        <v>100</v>
      </c>
      <c r="C81" s="20">
        <v>10</v>
      </c>
      <c r="D81" s="20">
        <v>514.44000000000005</v>
      </c>
      <c r="E81" s="20">
        <f t="shared" si="7"/>
        <v>607.03920000000005</v>
      </c>
      <c r="F81" s="14">
        <v>0</v>
      </c>
      <c r="G81" s="20">
        <f t="shared" si="6"/>
        <v>0</v>
      </c>
      <c r="H81" s="5">
        <v>18</v>
      </c>
      <c r="I81" s="38"/>
    </row>
    <row r="82" spans="1:10" ht="15" customHeight="1">
      <c r="A82" s="21">
        <v>99001</v>
      </c>
      <c r="B82" s="22" t="s">
        <v>79</v>
      </c>
      <c r="C82" s="20">
        <v>10</v>
      </c>
      <c r="D82" s="20">
        <v>514.44000000000005</v>
      </c>
      <c r="E82" s="20">
        <f t="shared" si="7"/>
        <v>607.03920000000005</v>
      </c>
      <c r="F82" s="14">
        <v>0</v>
      </c>
      <c r="G82" s="20">
        <f t="shared" si="6"/>
        <v>0</v>
      </c>
      <c r="H82" s="5">
        <v>18</v>
      </c>
      <c r="I82" s="42" t="s">
        <v>5</v>
      </c>
      <c r="J82" s="7" t="s">
        <v>5</v>
      </c>
    </row>
    <row r="83" spans="1:10" ht="15" customHeight="1">
      <c r="A83" s="15">
        <v>99005</v>
      </c>
      <c r="B83" s="12" t="s">
        <v>49</v>
      </c>
      <c r="C83" s="13">
        <v>10</v>
      </c>
      <c r="D83" s="13">
        <v>727.49</v>
      </c>
      <c r="E83" s="13">
        <f t="shared" si="7"/>
        <v>858.43820000000005</v>
      </c>
      <c r="F83" s="14">
        <v>20</v>
      </c>
      <c r="G83" s="20">
        <f t="shared" si="6"/>
        <v>17168.764000000003</v>
      </c>
      <c r="H83" s="5">
        <v>18</v>
      </c>
      <c r="I83" s="42" t="s">
        <v>5</v>
      </c>
    </row>
    <row r="84" spans="1:10" ht="15" customHeight="1">
      <c r="A84" s="15">
        <v>98816</v>
      </c>
      <c r="B84" s="12" t="s">
        <v>39</v>
      </c>
      <c r="C84" s="13">
        <v>25</v>
      </c>
      <c r="D84" s="13">
        <v>1091.24</v>
      </c>
      <c r="E84" s="13">
        <f t="shared" si="7"/>
        <v>1287.6632</v>
      </c>
      <c r="F84" s="14">
        <v>0</v>
      </c>
      <c r="G84" s="20">
        <f t="shared" si="6"/>
        <v>0</v>
      </c>
      <c r="H84" s="5">
        <v>18</v>
      </c>
      <c r="I84" s="42" t="s">
        <v>5</v>
      </c>
    </row>
    <row r="85" spans="1:10" ht="15" customHeight="1">
      <c r="A85" s="15">
        <v>98817</v>
      </c>
      <c r="B85" s="12" t="s">
        <v>33</v>
      </c>
      <c r="C85" s="13">
        <v>35</v>
      </c>
      <c r="D85" s="13">
        <v>646.65</v>
      </c>
      <c r="E85" s="13">
        <f t="shared" si="7"/>
        <v>763.04700000000003</v>
      </c>
      <c r="F85" s="14">
        <v>0</v>
      </c>
      <c r="G85" s="20">
        <f t="shared" si="6"/>
        <v>0</v>
      </c>
      <c r="H85" s="5">
        <v>18</v>
      </c>
      <c r="I85" s="42" t="s">
        <v>5</v>
      </c>
    </row>
    <row r="86" spans="1:10" ht="15" customHeight="1">
      <c r="A86" s="15">
        <v>98266</v>
      </c>
      <c r="B86" s="12" t="s">
        <v>103</v>
      </c>
      <c r="C86" s="13">
        <v>30</v>
      </c>
      <c r="D86" s="13">
        <v>1309.49</v>
      </c>
      <c r="E86" s="13">
        <f t="shared" si="7"/>
        <v>1545.1982</v>
      </c>
      <c r="F86" s="14">
        <v>0</v>
      </c>
      <c r="G86" s="20">
        <f t="shared" si="6"/>
        <v>0</v>
      </c>
      <c r="H86" s="5">
        <v>18</v>
      </c>
      <c r="I86" s="42"/>
    </row>
    <row r="87" spans="1:10" ht="15" customHeight="1">
      <c r="A87" s="15">
        <v>99111</v>
      </c>
      <c r="B87" s="12" t="s">
        <v>74</v>
      </c>
      <c r="C87" s="13">
        <v>30</v>
      </c>
      <c r="D87" s="13">
        <v>916.64</v>
      </c>
      <c r="E87" s="13">
        <f t="shared" ref="E87:E97" si="10">+D87+D87*H87%</f>
        <v>1081.6351999999999</v>
      </c>
      <c r="F87" s="14">
        <v>0</v>
      </c>
      <c r="G87" s="20">
        <f t="shared" ref="G87:G96" si="11">+F87*E87</f>
        <v>0</v>
      </c>
      <c r="H87" s="5">
        <v>18</v>
      </c>
      <c r="I87" s="42" t="s">
        <v>5</v>
      </c>
    </row>
    <row r="88" spans="1:10" ht="15" customHeight="1">
      <c r="A88" s="15">
        <v>98782</v>
      </c>
      <c r="B88" s="12" t="s">
        <v>61</v>
      </c>
      <c r="C88" s="13">
        <v>15</v>
      </c>
      <c r="D88" s="13">
        <v>916.64</v>
      </c>
      <c r="E88" s="13">
        <f t="shared" si="10"/>
        <v>1081.6351999999999</v>
      </c>
      <c r="F88" s="14">
        <v>1</v>
      </c>
      <c r="G88" s="20">
        <f t="shared" si="11"/>
        <v>1081.6351999999999</v>
      </c>
      <c r="H88" s="5">
        <v>18</v>
      </c>
      <c r="I88" s="42" t="s">
        <v>5</v>
      </c>
    </row>
    <row r="89" spans="1:10" ht="15" customHeight="1">
      <c r="A89" s="15">
        <v>98733</v>
      </c>
      <c r="B89" s="12" t="s">
        <v>68</v>
      </c>
      <c r="C89" s="13">
        <v>15</v>
      </c>
      <c r="D89" s="13">
        <v>916.64</v>
      </c>
      <c r="E89" s="13">
        <f>+D89+D89*H89%</f>
        <v>1081.6351999999999</v>
      </c>
      <c r="F89" s="14">
        <v>0</v>
      </c>
      <c r="G89" s="20">
        <f>+F89*E89</f>
        <v>0</v>
      </c>
      <c r="H89" s="5">
        <v>18</v>
      </c>
      <c r="I89" s="42" t="s">
        <v>5</v>
      </c>
    </row>
    <row r="90" spans="1:10" ht="15" customHeight="1">
      <c r="A90" s="15">
        <v>98734</v>
      </c>
      <c r="B90" s="12" t="s">
        <v>69</v>
      </c>
      <c r="C90" s="13">
        <v>15</v>
      </c>
      <c r="D90" s="13">
        <v>916.64</v>
      </c>
      <c r="E90" s="13">
        <f>+D90+D90*H90%</f>
        <v>1081.6351999999999</v>
      </c>
      <c r="F90" s="14">
        <v>0</v>
      </c>
      <c r="G90" s="20">
        <f>+F90*E90</f>
        <v>0</v>
      </c>
      <c r="H90" s="5">
        <v>18</v>
      </c>
      <c r="I90" s="42" t="s">
        <v>5</v>
      </c>
    </row>
    <row r="91" spans="1:10" ht="15" customHeight="1">
      <c r="A91" s="15">
        <v>99038</v>
      </c>
      <c r="B91" s="12" t="s">
        <v>58</v>
      </c>
      <c r="C91" s="13">
        <v>30</v>
      </c>
      <c r="D91" s="13">
        <v>916.64</v>
      </c>
      <c r="E91" s="13">
        <f t="shared" si="10"/>
        <v>1081.6351999999999</v>
      </c>
      <c r="F91" s="14">
        <v>0</v>
      </c>
      <c r="G91" s="20">
        <f t="shared" si="11"/>
        <v>0</v>
      </c>
      <c r="H91" s="5">
        <v>18</v>
      </c>
      <c r="I91" s="42" t="s">
        <v>5</v>
      </c>
    </row>
    <row r="92" spans="1:10" ht="15" customHeight="1">
      <c r="A92" s="15">
        <v>99665</v>
      </c>
      <c r="B92" s="12" t="s">
        <v>63</v>
      </c>
      <c r="C92" s="13">
        <v>5</v>
      </c>
      <c r="D92" s="13">
        <v>916.64</v>
      </c>
      <c r="E92" s="13">
        <f t="shared" si="10"/>
        <v>1081.6351999999999</v>
      </c>
      <c r="F92" s="14">
        <v>0</v>
      </c>
      <c r="G92" s="20">
        <f t="shared" si="11"/>
        <v>0</v>
      </c>
      <c r="H92" s="5">
        <v>18</v>
      </c>
    </row>
    <row r="93" spans="1:10" ht="15" customHeight="1">
      <c r="A93" s="15">
        <v>98768</v>
      </c>
      <c r="B93" s="12" t="s">
        <v>62</v>
      </c>
      <c r="C93" s="13">
        <v>5</v>
      </c>
      <c r="D93" s="13">
        <v>916.64</v>
      </c>
      <c r="E93" s="13">
        <f t="shared" si="10"/>
        <v>1081.6351999999999</v>
      </c>
      <c r="F93" s="14">
        <v>0</v>
      </c>
      <c r="G93" s="20">
        <f t="shared" si="11"/>
        <v>0</v>
      </c>
      <c r="H93" s="5">
        <v>18</v>
      </c>
    </row>
    <row r="94" spans="1:10" ht="15" customHeight="1">
      <c r="A94" s="15">
        <v>99758</v>
      </c>
      <c r="B94" s="12" t="s">
        <v>64</v>
      </c>
      <c r="C94" s="13">
        <v>25</v>
      </c>
      <c r="D94" s="13">
        <v>862.2</v>
      </c>
      <c r="E94" s="13">
        <f t="shared" si="10"/>
        <v>1017.3960000000001</v>
      </c>
      <c r="F94" s="14">
        <v>0</v>
      </c>
      <c r="G94" s="20">
        <f t="shared" si="11"/>
        <v>0</v>
      </c>
      <c r="H94" s="5">
        <v>18</v>
      </c>
    </row>
    <row r="95" spans="1:10" ht="15" customHeight="1">
      <c r="A95" s="15">
        <v>99760</v>
      </c>
      <c r="B95" s="12" t="s">
        <v>65</v>
      </c>
      <c r="C95" s="13">
        <v>25</v>
      </c>
      <c r="D95" s="13">
        <v>862.2</v>
      </c>
      <c r="E95" s="13">
        <f t="shared" si="10"/>
        <v>1017.3960000000001</v>
      </c>
      <c r="F95" s="14">
        <v>0</v>
      </c>
      <c r="G95" s="20">
        <f t="shared" si="11"/>
        <v>0</v>
      </c>
      <c r="H95" s="5">
        <v>18</v>
      </c>
    </row>
    <row r="96" spans="1:10" ht="15" customHeight="1">
      <c r="A96" s="15">
        <v>99759</v>
      </c>
      <c r="B96" s="12" t="s">
        <v>66</v>
      </c>
      <c r="C96" s="13">
        <v>25</v>
      </c>
      <c r="D96" s="13">
        <v>862.2</v>
      </c>
      <c r="E96" s="13">
        <f t="shared" si="10"/>
        <v>1017.3960000000001</v>
      </c>
      <c r="F96" s="14">
        <v>0</v>
      </c>
      <c r="G96" s="20">
        <f t="shared" si="11"/>
        <v>0</v>
      </c>
      <c r="H96" s="5">
        <v>18</v>
      </c>
    </row>
    <row r="97" spans="1:9" ht="15" customHeight="1">
      <c r="A97" s="15">
        <v>99757</v>
      </c>
      <c r="B97" s="12" t="s">
        <v>67</v>
      </c>
      <c r="C97" s="13">
        <v>25</v>
      </c>
      <c r="D97" s="13">
        <v>862.2</v>
      </c>
      <c r="E97" s="13">
        <f t="shared" si="10"/>
        <v>1017.3960000000001</v>
      </c>
      <c r="F97" s="14">
        <v>1</v>
      </c>
      <c r="G97" s="20">
        <f t="shared" ref="G97:G104" si="12">+F97*E97</f>
        <v>1017.3960000000001</v>
      </c>
      <c r="H97" s="5">
        <v>18</v>
      </c>
    </row>
    <row r="98" spans="1:9" ht="15" customHeight="1">
      <c r="A98" s="11">
        <v>98539</v>
      </c>
      <c r="B98" s="12" t="s">
        <v>37</v>
      </c>
      <c r="C98" s="13">
        <v>10</v>
      </c>
      <c r="D98" s="13">
        <v>862.2</v>
      </c>
      <c r="E98" s="13">
        <f t="shared" ref="E98:E104" si="13">+D98+D98*H98%</f>
        <v>1017.3960000000001</v>
      </c>
      <c r="F98" s="14">
        <v>0</v>
      </c>
      <c r="G98" s="13">
        <f t="shared" si="12"/>
        <v>0</v>
      </c>
      <c r="H98" s="5">
        <v>18</v>
      </c>
      <c r="I98" s="36"/>
    </row>
    <row r="99" spans="1:9" ht="15" customHeight="1">
      <c r="A99" s="11">
        <v>99736</v>
      </c>
      <c r="B99" s="12" t="s">
        <v>38</v>
      </c>
      <c r="C99" s="13">
        <v>20</v>
      </c>
      <c r="D99" s="13">
        <v>582</v>
      </c>
      <c r="E99" s="13">
        <f t="shared" si="13"/>
        <v>686.76</v>
      </c>
      <c r="F99" s="14">
        <v>0</v>
      </c>
      <c r="G99" s="13">
        <f t="shared" si="12"/>
        <v>0</v>
      </c>
      <c r="H99" s="5">
        <v>18</v>
      </c>
      <c r="I99" s="36"/>
    </row>
    <row r="100" spans="1:9" ht="15" customHeight="1">
      <c r="A100" s="33">
        <v>99390</v>
      </c>
      <c r="B100" s="44" t="s">
        <v>56</v>
      </c>
      <c r="C100" s="32">
        <v>25</v>
      </c>
      <c r="D100" s="32">
        <v>551.41999999999996</v>
      </c>
      <c r="E100" s="13">
        <f t="shared" si="13"/>
        <v>617.59039999999993</v>
      </c>
      <c r="F100" s="14">
        <v>0</v>
      </c>
      <c r="G100" s="13">
        <f t="shared" si="12"/>
        <v>0</v>
      </c>
      <c r="H100" s="5">
        <v>12</v>
      </c>
      <c r="I100" s="36"/>
    </row>
    <row r="101" spans="1:9" ht="15" customHeight="1">
      <c r="A101" s="51">
        <v>98774</v>
      </c>
      <c r="B101" s="44" t="s">
        <v>104</v>
      </c>
      <c r="C101" s="32">
        <v>30</v>
      </c>
      <c r="D101" s="32">
        <v>661.71</v>
      </c>
      <c r="E101" s="13">
        <f t="shared" si="13"/>
        <v>741.11520000000007</v>
      </c>
      <c r="F101" s="14">
        <v>0</v>
      </c>
      <c r="G101" s="13">
        <f t="shared" si="12"/>
        <v>0</v>
      </c>
      <c r="H101" s="5">
        <v>12</v>
      </c>
      <c r="I101" s="50"/>
    </row>
    <row r="102" spans="1:9" ht="15" customHeight="1">
      <c r="A102" s="33">
        <v>98773</v>
      </c>
      <c r="B102" s="44" t="s">
        <v>44</v>
      </c>
      <c r="C102" s="32">
        <v>30</v>
      </c>
      <c r="D102" s="32">
        <v>661.71</v>
      </c>
      <c r="E102" s="13">
        <f t="shared" si="13"/>
        <v>741.11520000000007</v>
      </c>
      <c r="F102" s="14">
        <v>15</v>
      </c>
      <c r="G102" s="13">
        <f t="shared" si="12"/>
        <v>11116.728000000001</v>
      </c>
      <c r="H102" s="5">
        <v>12</v>
      </c>
      <c r="I102" s="50"/>
    </row>
    <row r="103" spans="1:9" ht="15" customHeight="1">
      <c r="A103" s="33">
        <v>98771</v>
      </c>
      <c r="B103" s="44" t="s">
        <v>43</v>
      </c>
      <c r="C103" s="32">
        <v>30</v>
      </c>
      <c r="D103" s="32">
        <v>661.71</v>
      </c>
      <c r="E103" s="13">
        <f t="shared" si="13"/>
        <v>741.11520000000007</v>
      </c>
      <c r="F103" s="14">
        <v>5</v>
      </c>
      <c r="G103" s="13">
        <f t="shared" si="12"/>
        <v>3705.5760000000005</v>
      </c>
      <c r="H103" s="5">
        <v>12</v>
      </c>
      <c r="I103" s="50"/>
    </row>
    <row r="104" spans="1:9" ht="15" customHeight="1">
      <c r="A104" s="33">
        <v>98457</v>
      </c>
      <c r="B104" s="44" t="s">
        <v>50</v>
      </c>
      <c r="C104" s="32">
        <v>100</v>
      </c>
      <c r="D104" s="32">
        <f>2754.82/1.12</f>
        <v>2459.6607142857142</v>
      </c>
      <c r="E104" s="13">
        <f t="shared" si="13"/>
        <v>2754.8199999999997</v>
      </c>
      <c r="F104" s="14">
        <v>0</v>
      </c>
      <c r="G104" s="13">
        <f t="shared" si="12"/>
        <v>0</v>
      </c>
      <c r="H104" s="5">
        <v>12</v>
      </c>
      <c r="I104" s="36"/>
    </row>
    <row r="105" spans="1:9" ht="17">
      <c r="A105" s="25"/>
      <c r="B105" s="26" t="s">
        <v>20</v>
      </c>
      <c r="C105" s="27"/>
      <c r="D105" s="26"/>
      <c r="E105" s="26"/>
      <c r="F105" s="28">
        <f>SUBTOTAL(9,F3:F104)</f>
        <v>511</v>
      </c>
      <c r="G105" s="28">
        <f>SUM(G3:G104)</f>
        <v>378912.90300000005</v>
      </c>
      <c r="I105" s="40"/>
    </row>
    <row r="106" spans="1:9">
      <c r="B106" s="8"/>
      <c r="F106" s="7" t="s">
        <v>5</v>
      </c>
    </row>
    <row r="107" spans="1:9">
      <c r="G107" s="8" t="s">
        <v>5</v>
      </c>
    </row>
    <row r="113" spans="2:6">
      <c r="F113" s="29"/>
    </row>
    <row r="114" spans="2:6">
      <c r="F114" s="7" t="s">
        <v>5</v>
      </c>
    </row>
    <row r="115" spans="2:6">
      <c r="B115" s="5" t="s">
        <v>5</v>
      </c>
    </row>
    <row r="116" spans="2:6">
      <c r="F116" s="7" t="s">
        <v>5</v>
      </c>
    </row>
    <row r="119" spans="2:6">
      <c r="E119" s="45"/>
    </row>
  </sheetData>
  <autoFilter ref="A1:I107">
    <filterColumn colId="5"/>
  </autoFilter>
  <mergeCells count="6">
    <mergeCell ref="I1:I2"/>
    <mergeCell ref="C1:C2"/>
    <mergeCell ref="D1:D2"/>
    <mergeCell ref="E1:E2"/>
    <mergeCell ref="F1:F2"/>
    <mergeCell ref="G1:G2"/>
  </mergeCells>
  <pageMargins left="0.74791666666666701" right="0.74791666666666701" top="0.98402777777777795" bottom="0.98402777777777795" header="0.51180555555555596" footer="0.51180555555555596"/>
  <pageSetup scale="6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13" sqref="B13"/>
    </sheetView>
  </sheetViews>
  <sheetFormatPr defaultRowHeight="12.5"/>
  <cols>
    <col min="1" max="1" width="21" customWidth="1"/>
    <col min="2" max="3" width="20.26953125" customWidth="1"/>
    <col min="4" max="4" width="18.26953125" customWidth="1"/>
  </cols>
  <sheetData>
    <row r="1" spans="1:4">
      <c r="A1" t="s">
        <v>106</v>
      </c>
      <c r="B1" t="s">
        <v>107</v>
      </c>
      <c r="C1" t="s">
        <v>108</v>
      </c>
      <c r="D1" t="s">
        <v>109</v>
      </c>
    </row>
    <row r="2" spans="1:4" ht="15.5">
      <c r="A2" s="53">
        <v>412089765</v>
      </c>
      <c r="B2" s="52" t="s">
        <v>110</v>
      </c>
      <c r="C2" s="55">
        <v>200000</v>
      </c>
      <c r="D2" s="54">
        <v>43800</v>
      </c>
    </row>
    <row r="3" spans="1:4" ht="15.5">
      <c r="A3" s="53">
        <v>242000247</v>
      </c>
      <c r="B3" s="52" t="s">
        <v>111</v>
      </c>
      <c r="C3" s="55">
        <v>600000</v>
      </c>
      <c r="D3" s="54">
        <v>44166</v>
      </c>
    </row>
    <row r="4" spans="1:4" ht="15.5">
      <c r="A4" s="53">
        <v>412075372</v>
      </c>
      <c r="B4" s="52" t="s">
        <v>110</v>
      </c>
      <c r="C4" s="55">
        <v>600000</v>
      </c>
      <c r="D4" s="54">
        <v>44166</v>
      </c>
    </row>
    <row r="5" spans="1:4" ht="15.5">
      <c r="A5" s="53">
        <v>412089762</v>
      </c>
      <c r="B5" s="52" t="s">
        <v>112</v>
      </c>
      <c r="C5" s="55">
        <v>200000</v>
      </c>
      <c r="D5" s="54">
        <v>43891</v>
      </c>
    </row>
    <row r="6" spans="1:4" ht="15.5">
      <c r="A6" s="53">
        <v>412089763</v>
      </c>
      <c r="B6" s="52" t="s">
        <v>113</v>
      </c>
      <c r="C6" s="55">
        <v>200000</v>
      </c>
      <c r="D6" s="54">
        <v>43891</v>
      </c>
    </row>
    <row r="7" spans="1:4" ht="15.5">
      <c r="A7" s="53">
        <v>412089764</v>
      </c>
      <c r="B7" s="52" t="s">
        <v>114</v>
      </c>
      <c r="C7" s="55">
        <v>200000</v>
      </c>
      <c r="D7" s="54">
        <v>43891</v>
      </c>
    </row>
    <row r="8" spans="1:4">
      <c r="C8" s="55"/>
    </row>
    <row r="9" spans="1:4">
      <c r="C9" s="55"/>
    </row>
    <row r="11" spans="1:4">
      <c r="B11">
        <v>134929</v>
      </c>
    </row>
    <row r="12" spans="1:4">
      <c r="B12">
        <v>53482</v>
      </c>
    </row>
    <row r="13" spans="1:4">
      <c r="B13">
        <f>+B11-B12</f>
        <v>81447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0"/>
  <sheetViews>
    <sheetView topLeftCell="A58" workbookViewId="0">
      <selection activeCell="K91" sqref="K91"/>
    </sheetView>
  </sheetViews>
  <sheetFormatPr defaultRowHeight="12.5"/>
  <cols>
    <col min="2" max="2" width="10.26953125" bestFit="1" customWidth="1"/>
    <col min="4" max="4" width="11.81640625" bestFit="1" customWidth="1"/>
    <col min="5" max="5" width="13.26953125" customWidth="1"/>
    <col min="9" max="9" width="10.81640625" customWidth="1"/>
    <col min="11" max="11" width="12.26953125" customWidth="1"/>
    <col min="12" max="12" width="11.81640625" customWidth="1"/>
  </cols>
  <sheetData>
    <row r="1" spans="1:12">
      <c r="A1" s="57">
        <v>44048</v>
      </c>
      <c r="B1" s="55">
        <v>1363.5</v>
      </c>
      <c r="C1" s="55">
        <v>11.44</v>
      </c>
      <c r="D1" s="55"/>
      <c r="H1" s="57">
        <v>44048</v>
      </c>
      <c r="I1" s="55">
        <v>1363.5</v>
      </c>
      <c r="J1" s="55">
        <v>11.44</v>
      </c>
      <c r="K1" s="55"/>
    </row>
    <row r="2" spans="1:12">
      <c r="A2" s="57">
        <v>44053</v>
      </c>
      <c r="B2" s="55">
        <v>0</v>
      </c>
      <c r="C2" s="55">
        <v>4.2300000000000004</v>
      </c>
      <c r="D2" s="55"/>
      <c r="H2" s="57">
        <v>44053</v>
      </c>
      <c r="I2" s="55">
        <v>0</v>
      </c>
      <c r="J2" s="55">
        <v>4.2300000000000004</v>
      </c>
      <c r="K2" s="55"/>
    </row>
    <row r="3" spans="1:12">
      <c r="A3" s="57">
        <v>44053</v>
      </c>
      <c r="B3" s="55">
        <v>505</v>
      </c>
      <c r="C3" s="55">
        <v>3.75</v>
      </c>
      <c r="D3" s="55"/>
      <c r="H3" s="57">
        <v>44053</v>
      </c>
      <c r="I3" s="55">
        <v>505</v>
      </c>
      <c r="J3" s="55">
        <v>3.75</v>
      </c>
      <c r="K3" s="55"/>
    </row>
    <row r="4" spans="1:12">
      <c r="A4" s="57">
        <v>44056</v>
      </c>
      <c r="B4" s="55">
        <v>1630.14</v>
      </c>
      <c r="C4" s="55">
        <v>13.67</v>
      </c>
      <c r="D4" s="55"/>
      <c r="H4" s="57">
        <v>44056</v>
      </c>
      <c r="I4" s="55">
        <v>1630.14</v>
      </c>
      <c r="J4" s="55">
        <v>13.67</v>
      </c>
      <c r="K4" s="55"/>
    </row>
    <row r="5" spans="1:12">
      <c r="B5" s="55">
        <v>0</v>
      </c>
      <c r="C5" s="55">
        <v>12.11</v>
      </c>
      <c r="D5" s="55"/>
      <c r="I5" s="55">
        <v>0</v>
      </c>
      <c r="J5" s="55">
        <v>12.11</v>
      </c>
      <c r="K5" s="55"/>
    </row>
    <row r="6" spans="1:12">
      <c r="A6" s="57">
        <v>44057</v>
      </c>
      <c r="B6" s="55">
        <v>1569.54</v>
      </c>
      <c r="C6" s="55">
        <v>13.16</v>
      </c>
      <c r="D6" s="55"/>
      <c r="H6" s="57">
        <v>44057</v>
      </c>
      <c r="I6" s="55">
        <v>1569.54</v>
      </c>
      <c r="J6" s="55">
        <v>13.16</v>
      </c>
      <c r="K6" s="55"/>
    </row>
    <row r="7" spans="1:12">
      <c r="B7" s="55">
        <v>0</v>
      </c>
      <c r="C7" s="55">
        <v>11.66</v>
      </c>
      <c r="D7" s="55"/>
      <c r="I7" s="55">
        <v>0</v>
      </c>
      <c r="J7" s="55">
        <v>11.66</v>
      </c>
      <c r="K7" s="55"/>
    </row>
    <row r="8" spans="1:12">
      <c r="A8" s="57">
        <v>44060</v>
      </c>
      <c r="B8" s="55">
        <v>35</v>
      </c>
      <c r="C8" s="55">
        <v>0</v>
      </c>
      <c r="D8" s="55"/>
      <c r="H8" s="57">
        <v>44060</v>
      </c>
      <c r="I8" s="55">
        <v>35</v>
      </c>
      <c r="J8" s="55">
        <v>0</v>
      </c>
      <c r="K8" s="55"/>
    </row>
    <row r="9" spans="1:12">
      <c r="A9" s="57">
        <v>44062</v>
      </c>
      <c r="B9" s="55">
        <v>323.77999999999997</v>
      </c>
      <c r="C9" s="55">
        <v>2.4</v>
      </c>
      <c r="D9" s="55"/>
      <c r="H9" s="57">
        <v>44062</v>
      </c>
      <c r="I9" s="55">
        <v>323.77999999999997</v>
      </c>
      <c r="J9" s="55">
        <v>2.4</v>
      </c>
      <c r="K9" s="55"/>
    </row>
    <row r="10" spans="1:12">
      <c r="A10" s="57">
        <v>44064</v>
      </c>
      <c r="B10" s="55">
        <v>1535.2</v>
      </c>
      <c r="C10" s="55">
        <v>12.88</v>
      </c>
      <c r="D10" s="55"/>
      <c r="H10" s="57">
        <v>44064</v>
      </c>
      <c r="I10" s="55">
        <v>1535.2</v>
      </c>
      <c r="J10" s="55">
        <v>12.88</v>
      </c>
      <c r="K10" s="55"/>
    </row>
    <row r="11" spans="1:12">
      <c r="B11" s="55">
        <v>0</v>
      </c>
      <c r="C11" s="55">
        <v>11.4</v>
      </c>
      <c r="D11" s="55"/>
      <c r="I11" s="55">
        <v>0</v>
      </c>
      <c r="J11" s="55">
        <v>11.4</v>
      </c>
      <c r="K11" s="55"/>
    </row>
    <row r="12" spans="1:12">
      <c r="A12" s="57">
        <v>44072</v>
      </c>
      <c r="B12" s="55">
        <v>0</v>
      </c>
      <c r="C12" s="55">
        <v>12.6</v>
      </c>
      <c r="D12" s="55"/>
      <c r="H12" s="57">
        <v>44072</v>
      </c>
      <c r="I12" s="55">
        <v>0</v>
      </c>
      <c r="J12" s="55">
        <v>12.6</v>
      </c>
      <c r="K12" s="55"/>
    </row>
    <row r="13" spans="1:12">
      <c r="A13" s="57">
        <v>44077</v>
      </c>
      <c r="B13" s="55">
        <v>62730</v>
      </c>
      <c r="C13" s="55">
        <v>0</v>
      </c>
      <c r="D13" s="55"/>
      <c r="H13" s="57">
        <v>44077</v>
      </c>
      <c r="I13" s="55">
        <v>62730</v>
      </c>
      <c r="J13" s="55">
        <v>0</v>
      </c>
      <c r="K13" s="55"/>
    </row>
    <row r="14" spans="1:12">
      <c r="B14" s="55"/>
      <c r="C14" s="55">
        <v>0</v>
      </c>
      <c r="D14" s="55"/>
      <c r="I14" s="55"/>
      <c r="J14" s="55">
        <v>0</v>
      </c>
      <c r="K14" s="55"/>
      <c r="L14" s="55">
        <v>0</v>
      </c>
    </row>
    <row r="15" spans="1:12">
      <c r="B15" s="55">
        <f>SUM(B1:B14)</f>
        <v>69692.160000000003</v>
      </c>
      <c r="C15" s="55">
        <f>SUM(C1:C14)</f>
        <v>109.3</v>
      </c>
      <c r="D15" s="55">
        <f>+B15-C15</f>
        <v>69582.86</v>
      </c>
      <c r="I15" s="55">
        <f>SUM(I1:I14)</f>
        <v>69692.160000000003</v>
      </c>
      <c r="J15" s="55">
        <f>SUM(J1:J14)</f>
        <v>109.3</v>
      </c>
      <c r="K15" s="55">
        <f>+I15-J15</f>
        <v>69582.86</v>
      </c>
      <c r="L15" s="55">
        <v>69583</v>
      </c>
    </row>
    <row r="16" spans="1:12">
      <c r="B16" s="55"/>
      <c r="C16" s="55"/>
      <c r="D16" s="55"/>
      <c r="I16" s="55"/>
      <c r="J16" s="55"/>
      <c r="K16" s="55"/>
      <c r="L16" s="55" t="s">
        <v>5</v>
      </c>
    </row>
    <row r="17" spans="1:12">
      <c r="B17" s="55"/>
      <c r="C17" s="55"/>
      <c r="D17" s="55"/>
      <c r="I17" s="55"/>
      <c r="J17" s="55"/>
      <c r="K17" s="55"/>
      <c r="L17" s="55" t="s">
        <v>5</v>
      </c>
    </row>
    <row r="18" spans="1:12">
      <c r="A18" s="57">
        <v>44048</v>
      </c>
      <c r="B18" s="55">
        <v>0</v>
      </c>
      <c r="C18" s="55">
        <v>10.130000000000001</v>
      </c>
      <c r="D18" s="55"/>
      <c r="H18" s="57">
        <v>44048</v>
      </c>
      <c r="I18" s="55">
        <v>0</v>
      </c>
      <c r="J18" s="55">
        <v>10.130000000000001</v>
      </c>
      <c r="K18" s="55"/>
      <c r="L18" s="55" t="s">
        <v>5</v>
      </c>
    </row>
    <row r="19" spans="1:12">
      <c r="A19" s="57">
        <v>44080</v>
      </c>
      <c r="B19" s="55">
        <v>0</v>
      </c>
      <c r="C19" s="55">
        <v>2484.1</v>
      </c>
      <c r="D19" s="55"/>
      <c r="H19" s="57">
        <v>44080</v>
      </c>
      <c r="I19" s="55">
        <v>0</v>
      </c>
      <c r="J19" s="55">
        <v>0</v>
      </c>
      <c r="K19" s="55"/>
      <c r="L19" s="58" t="s">
        <v>5</v>
      </c>
    </row>
    <row r="20" spans="1:12">
      <c r="B20" s="55">
        <v>0</v>
      </c>
      <c r="C20" s="55">
        <v>13.15</v>
      </c>
      <c r="D20" s="55"/>
      <c r="I20" s="55">
        <v>0</v>
      </c>
      <c r="J20" s="55">
        <v>13.15</v>
      </c>
      <c r="K20" s="55"/>
    </row>
    <row r="21" spans="1:12">
      <c r="A21" s="57">
        <v>44080</v>
      </c>
      <c r="B21" s="55">
        <v>0</v>
      </c>
      <c r="C21" s="55">
        <v>0</v>
      </c>
      <c r="D21" s="55"/>
      <c r="H21" s="57">
        <v>44080</v>
      </c>
      <c r="I21" s="55">
        <v>0</v>
      </c>
      <c r="J21" s="55">
        <v>0</v>
      </c>
      <c r="K21" s="55"/>
    </row>
    <row r="22" spans="1:12">
      <c r="A22" s="57">
        <v>44080</v>
      </c>
      <c r="B22" s="55">
        <v>1568.42</v>
      </c>
      <c r="C22" s="55">
        <v>0</v>
      </c>
      <c r="D22" s="55"/>
      <c r="H22" s="57">
        <v>44080</v>
      </c>
      <c r="I22" s="55">
        <v>1568.42</v>
      </c>
      <c r="J22" s="55">
        <v>0</v>
      </c>
      <c r="K22" s="55"/>
    </row>
    <row r="23" spans="1:12">
      <c r="A23" s="57" t="s">
        <v>5</v>
      </c>
      <c r="B23" s="55">
        <v>2630</v>
      </c>
      <c r="C23" s="55">
        <v>0</v>
      </c>
      <c r="D23" s="55"/>
      <c r="H23" s="57" t="s">
        <v>5</v>
      </c>
      <c r="I23" s="55">
        <v>2630</v>
      </c>
      <c r="J23" s="55">
        <v>0</v>
      </c>
      <c r="K23" s="55"/>
    </row>
    <row r="24" spans="1:12">
      <c r="A24" s="57">
        <v>44082</v>
      </c>
      <c r="B24" s="55">
        <v>241</v>
      </c>
      <c r="C24" s="55">
        <v>0</v>
      </c>
      <c r="D24" s="55"/>
      <c r="H24" s="57">
        <v>44082</v>
      </c>
      <c r="I24" s="55">
        <v>241</v>
      </c>
      <c r="J24" s="55">
        <v>0</v>
      </c>
      <c r="K24" s="55"/>
    </row>
    <row r="25" spans="1:12">
      <c r="A25" s="57" t="s">
        <v>5</v>
      </c>
      <c r="B25" s="55">
        <v>0</v>
      </c>
      <c r="C25" s="55">
        <v>21.35</v>
      </c>
      <c r="D25" s="55"/>
      <c r="H25" s="57" t="s">
        <v>5</v>
      </c>
      <c r="I25" s="55">
        <v>0</v>
      </c>
      <c r="J25" s="55">
        <v>21.35</v>
      </c>
      <c r="K25" s="55"/>
    </row>
    <row r="26" spans="1:12">
      <c r="A26" s="57">
        <v>44087</v>
      </c>
      <c r="B26" s="55">
        <v>2161.12</v>
      </c>
      <c r="C26" s="55">
        <v>16.02</v>
      </c>
      <c r="D26" s="55"/>
      <c r="H26" s="57">
        <v>44087</v>
      </c>
      <c r="I26" s="55">
        <v>2161.12</v>
      </c>
      <c r="J26" s="55">
        <v>16.02</v>
      </c>
      <c r="K26" s="55"/>
    </row>
    <row r="27" spans="1:12">
      <c r="A27" s="57">
        <v>44090</v>
      </c>
      <c r="B27" s="55">
        <v>3000</v>
      </c>
      <c r="C27" s="55">
        <v>0</v>
      </c>
      <c r="D27" s="55"/>
      <c r="H27" s="57">
        <v>44090</v>
      </c>
      <c r="I27" s="55">
        <v>3000</v>
      </c>
      <c r="J27" s="55">
        <v>0</v>
      </c>
      <c r="K27" s="55"/>
    </row>
    <row r="28" spans="1:12">
      <c r="A28" s="57">
        <v>44093</v>
      </c>
      <c r="B28" s="55">
        <v>133</v>
      </c>
      <c r="C28" s="55">
        <v>0</v>
      </c>
      <c r="D28" s="55"/>
      <c r="H28" s="57">
        <v>44093</v>
      </c>
      <c r="I28" s="55">
        <v>133</v>
      </c>
      <c r="J28" s="55">
        <v>0</v>
      </c>
      <c r="K28" s="55"/>
    </row>
    <row r="29" spans="1:12">
      <c r="A29" s="57">
        <v>44095</v>
      </c>
      <c r="B29" s="55">
        <v>99</v>
      </c>
      <c r="C29" s="55">
        <v>0</v>
      </c>
      <c r="D29" s="55"/>
      <c r="H29" s="57">
        <v>44095</v>
      </c>
      <c r="I29" s="55">
        <v>99</v>
      </c>
      <c r="J29" s="55">
        <v>0</v>
      </c>
      <c r="K29" s="55"/>
    </row>
    <row r="30" spans="1:12">
      <c r="A30" s="57">
        <v>44097</v>
      </c>
      <c r="B30" s="55">
        <v>5100</v>
      </c>
      <c r="C30" s="55">
        <v>0</v>
      </c>
      <c r="D30" s="55"/>
      <c r="H30" s="57">
        <v>44097</v>
      </c>
      <c r="I30" s="55">
        <v>5100</v>
      </c>
      <c r="J30" s="55">
        <v>0</v>
      </c>
      <c r="K30" s="55"/>
    </row>
    <row r="31" spans="1:12">
      <c r="A31" s="57">
        <v>44098</v>
      </c>
      <c r="B31" s="55">
        <v>946.37</v>
      </c>
      <c r="C31" s="55">
        <v>7.94</v>
      </c>
      <c r="D31" s="55"/>
      <c r="H31" s="57">
        <v>44098</v>
      </c>
      <c r="I31" s="55">
        <v>946.37</v>
      </c>
      <c r="J31" s="55">
        <v>7.94</v>
      </c>
      <c r="K31" s="55"/>
    </row>
    <row r="32" spans="1:12">
      <c r="B32" s="55">
        <v>0</v>
      </c>
      <c r="C32" s="55">
        <v>7.03</v>
      </c>
      <c r="D32" s="55"/>
      <c r="E32">
        <v>69583</v>
      </c>
      <c r="F32" s="58">
        <f>+D15-E32</f>
        <v>-0.13999999999941792</v>
      </c>
      <c r="I32" s="55">
        <v>0</v>
      </c>
      <c r="J32" s="55">
        <v>7.03</v>
      </c>
      <c r="K32" s="55"/>
    </row>
    <row r="33" spans="1:11">
      <c r="A33" s="57">
        <v>44100</v>
      </c>
      <c r="B33" s="55">
        <v>344.29</v>
      </c>
      <c r="C33" s="55">
        <v>0</v>
      </c>
      <c r="H33" s="57">
        <v>44100</v>
      </c>
      <c r="I33" s="55">
        <v>344.29</v>
      </c>
      <c r="J33" s="55">
        <v>0</v>
      </c>
    </row>
    <row r="34" spans="1:11">
      <c r="A34" s="57">
        <v>44105</v>
      </c>
      <c r="B34" s="55">
        <v>200.56</v>
      </c>
      <c r="C34" s="55">
        <v>0</v>
      </c>
      <c r="H34" s="57">
        <v>44105</v>
      </c>
      <c r="I34" s="55">
        <v>200.56</v>
      </c>
      <c r="J34" s="55">
        <v>0</v>
      </c>
    </row>
    <row r="35" spans="1:11">
      <c r="B35" s="58">
        <f>SUM(B18:B34)</f>
        <v>16423.760000000002</v>
      </c>
      <c r="C35" s="58">
        <f>SUM(C18:C34)</f>
        <v>2559.7200000000003</v>
      </c>
      <c r="D35" s="59">
        <f>+B35-C35</f>
        <v>13864.04</v>
      </c>
      <c r="I35" s="58">
        <f>SUM(I18:I34)</f>
        <v>16423.760000000002</v>
      </c>
      <c r="J35" s="58">
        <f>SUM(J18:J34)</f>
        <v>75.62</v>
      </c>
      <c r="K35" s="59">
        <f>+I35-J35</f>
        <v>16348.140000000001</v>
      </c>
    </row>
    <row r="37" spans="1:11">
      <c r="A37" s="57">
        <v>44109</v>
      </c>
      <c r="B37" s="58">
        <v>4403</v>
      </c>
      <c r="C37" s="58">
        <v>0</v>
      </c>
      <c r="H37" s="57">
        <v>44109</v>
      </c>
      <c r="I37" s="58">
        <v>4403</v>
      </c>
      <c r="J37" s="58">
        <v>0</v>
      </c>
    </row>
    <row r="38" spans="1:11">
      <c r="A38" s="57">
        <v>44117</v>
      </c>
      <c r="B38" s="58">
        <v>1500</v>
      </c>
      <c r="C38" s="58">
        <v>0</v>
      </c>
      <c r="H38" s="57">
        <v>44117</v>
      </c>
      <c r="I38" s="58">
        <v>1500</v>
      </c>
      <c r="J38" s="58">
        <v>0</v>
      </c>
    </row>
    <row r="39" spans="1:11">
      <c r="A39" s="57">
        <v>44120</v>
      </c>
      <c r="B39" s="58">
        <v>19608.68</v>
      </c>
      <c r="C39" s="58">
        <v>0</v>
      </c>
      <c r="H39" s="57">
        <v>44120</v>
      </c>
      <c r="I39" s="58">
        <v>19608.68</v>
      </c>
      <c r="J39" s="58">
        <v>0</v>
      </c>
    </row>
    <row r="40" spans="1:11">
      <c r="A40" s="57">
        <v>44123</v>
      </c>
      <c r="B40" s="58">
        <v>1515</v>
      </c>
      <c r="C40" s="58">
        <v>0</v>
      </c>
      <c r="H40" s="57">
        <v>44123</v>
      </c>
      <c r="I40" s="58">
        <v>1515</v>
      </c>
      <c r="J40" s="58">
        <v>0</v>
      </c>
    </row>
    <row r="41" spans="1:11">
      <c r="A41" s="57">
        <v>44124</v>
      </c>
      <c r="B41" s="58">
        <v>274</v>
      </c>
      <c r="C41" s="58">
        <v>0</v>
      </c>
      <c r="H41" s="57">
        <v>44124</v>
      </c>
      <c r="I41" s="58">
        <v>274</v>
      </c>
      <c r="J41" s="58">
        <v>0</v>
      </c>
    </row>
    <row r="42" spans="1:11">
      <c r="A42" s="57">
        <v>44127</v>
      </c>
      <c r="B42" s="58">
        <v>1000</v>
      </c>
      <c r="C42" s="58">
        <v>0</v>
      </c>
      <c r="H42" s="57">
        <v>44127</v>
      </c>
      <c r="I42" s="58">
        <v>1000</v>
      </c>
      <c r="J42" s="58">
        <v>0</v>
      </c>
    </row>
    <row r="43" spans="1:11">
      <c r="A43" s="57">
        <v>44128</v>
      </c>
      <c r="B43" s="58">
        <v>2492.5</v>
      </c>
      <c r="C43">
        <v>21.12</v>
      </c>
      <c r="H43" s="57">
        <v>44128</v>
      </c>
      <c r="I43" s="58">
        <v>2492.5</v>
      </c>
      <c r="J43">
        <v>21.12</v>
      </c>
    </row>
    <row r="44" spans="1:11">
      <c r="A44" s="57">
        <v>44133</v>
      </c>
      <c r="B44" s="58">
        <v>10100</v>
      </c>
      <c r="C44" s="58">
        <v>0</v>
      </c>
      <c r="H44" s="57">
        <v>44133</v>
      </c>
      <c r="I44" s="58">
        <v>10100</v>
      </c>
      <c r="J44" s="58">
        <v>0</v>
      </c>
    </row>
    <row r="45" spans="1:11">
      <c r="A45" s="57">
        <v>44133</v>
      </c>
      <c r="B45" s="58">
        <v>2137.85</v>
      </c>
      <c r="C45" s="58">
        <v>0</v>
      </c>
      <c r="H45" s="57">
        <v>44133</v>
      </c>
      <c r="I45" s="58">
        <v>2137.85</v>
      </c>
      <c r="J45" s="58">
        <v>0</v>
      </c>
    </row>
    <row r="46" spans="1:11">
      <c r="A46" s="57">
        <v>44134</v>
      </c>
      <c r="B46" s="58">
        <v>1672.56</v>
      </c>
      <c r="C46">
        <v>14.03</v>
      </c>
      <c r="H46" s="57">
        <v>44134</v>
      </c>
      <c r="I46" s="58">
        <v>1672.56</v>
      </c>
      <c r="J46">
        <v>14.03</v>
      </c>
    </row>
    <row r="47" spans="1:11">
      <c r="A47" s="57">
        <v>44135</v>
      </c>
      <c r="B47" s="58">
        <v>1575.6</v>
      </c>
      <c r="C47">
        <v>13.22</v>
      </c>
      <c r="H47" s="57">
        <v>44135</v>
      </c>
      <c r="I47" s="58">
        <v>1575.6</v>
      </c>
      <c r="J47">
        <v>13.22</v>
      </c>
    </row>
    <row r="48" spans="1:11">
      <c r="A48" s="57">
        <v>44140</v>
      </c>
      <c r="B48" s="58">
        <v>10454.92</v>
      </c>
      <c r="C48" s="55">
        <v>0</v>
      </c>
      <c r="H48" s="57">
        <v>44140</v>
      </c>
      <c r="I48" s="58">
        <v>0</v>
      </c>
      <c r="J48" s="55">
        <v>0</v>
      </c>
    </row>
    <row r="49" spans="1:12">
      <c r="B49" s="58">
        <v>589.04999999999995</v>
      </c>
      <c r="C49" s="55">
        <v>0</v>
      </c>
      <c r="I49" s="58">
        <v>0</v>
      </c>
      <c r="J49" s="55">
        <v>0</v>
      </c>
    </row>
    <row r="50" spans="1:12">
      <c r="B50" s="58">
        <v>53.01</v>
      </c>
      <c r="C50" s="55">
        <v>0</v>
      </c>
      <c r="I50" s="58">
        <v>53.01</v>
      </c>
      <c r="J50" s="55">
        <v>0</v>
      </c>
    </row>
    <row r="51" spans="1:12">
      <c r="B51" s="58">
        <v>53.01</v>
      </c>
      <c r="C51" s="55">
        <v>0</v>
      </c>
      <c r="I51" s="58">
        <v>53.01</v>
      </c>
      <c r="J51" s="55">
        <v>0</v>
      </c>
    </row>
    <row r="52" spans="1:12">
      <c r="B52" s="58">
        <f>SUM(B37:B51)</f>
        <v>57429.18</v>
      </c>
      <c r="C52" s="58">
        <f>SUM(C37:C51)</f>
        <v>48.37</v>
      </c>
      <c r="D52" s="59">
        <f>+B52-C52</f>
        <v>57380.81</v>
      </c>
      <c r="I52" s="58">
        <f>SUM(I37:I51)</f>
        <v>46385.21</v>
      </c>
      <c r="J52" s="58">
        <f>SUM(J37:J51)</f>
        <v>48.37</v>
      </c>
      <c r="K52" s="59">
        <f>+I52-J52</f>
        <v>46336.84</v>
      </c>
    </row>
    <row r="54" spans="1:12">
      <c r="A54" s="57">
        <v>44141</v>
      </c>
      <c r="B54" s="58">
        <v>0</v>
      </c>
      <c r="C54" s="58">
        <v>13.22</v>
      </c>
      <c r="H54" s="57">
        <v>44141</v>
      </c>
      <c r="I54" s="58">
        <v>0</v>
      </c>
      <c r="J54" s="58">
        <v>13.22</v>
      </c>
    </row>
    <row r="55" spans="1:12">
      <c r="B55" s="58">
        <v>1576.61</v>
      </c>
      <c r="C55" s="58">
        <v>0</v>
      </c>
      <c r="I55" s="58">
        <v>1576.61</v>
      </c>
      <c r="J55" s="58">
        <v>0</v>
      </c>
    </row>
    <row r="56" spans="1:12">
      <c r="A56" s="57">
        <v>44142</v>
      </c>
      <c r="B56" s="58">
        <v>687.72</v>
      </c>
      <c r="C56" s="58">
        <v>0</v>
      </c>
      <c r="H56" s="57">
        <v>44142</v>
      </c>
      <c r="I56" s="58">
        <v>687.72</v>
      </c>
      <c r="J56" s="58">
        <v>0</v>
      </c>
    </row>
    <row r="57" spans="1:12">
      <c r="B57" s="58">
        <v>45848</v>
      </c>
      <c r="C57" s="58">
        <v>0</v>
      </c>
      <c r="I57" s="58">
        <v>45848</v>
      </c>
      <c r="J57" s="58">
        <v>0</v>
      </c>
    </row>
    <row r="58" spans="1:12">
      <c r="A58" s="57">
        <v>44145</v>
      </c>
      <c r="B58" s="58">
        <v>1728.8</v>
      </c>
      <c r="C58" s="58">
        <v>0</v>
      </c>
      <c r="H58" s="57">
        <v>44145</v>
      </c>
      <c r="I58" s="58">
        <v>1728.8</v>
      </c>
      <c r="J58" s="58">
        <v>0</v>
      </c>
    </row>
    <row r="59" spans="1:12">
      <c r="A59" s="57">
        <v>44149</v>
      </c>
      <c r="B59" s="58">
        <v>1536.15</v>
      </c>
      <c r="C59">
        <v>12.88</v>
      </c>
      <c r="H59" s="57">
        <v>44149</v>
      </c>
      <c r="I59" s="58">
        <v>1536.15</v>
      </c>
      <c r="J59">
        <v>12.88</v>
      </c>
    </row>
    <row r="60" spans="1:12">
      <c r="A60" s="57">
        <v>44150</v>
      </c>
      <c r="B60" s="58">
        <v>3699</v>
      </c>
      <c r="C60" s="58">
        <v>0</v>
      </c>
      <c r="H60" s="57">
        <v>44150</v>
      </c>
      <c r="I60" s="58">
        <v>3699</v>
      </c>
      <c r="J60" s="58">
        <v>0</v>
      </c>
    </row>
    <row r="61" spans="1:12">
      <c r="A61" s="57">
        <v>44153</v>
      </c>
      <c r="B61" s="58">
        <v>947</v>
      </c>
      <c r="C61" s="58">
        <v>0</v>
      </c>
      <c r="H61" s="57">
        <v>44153</v>
      </c>
      <c r="I61" s="58">
        <v>947</v>
      </c>
      <c r="J61" s="58">
        <v>0</v>
      </c>
    </row>
    <row r="62" spans="1:12">
      <c r="A62" s="57">
        <v>44157</v>
      </c>
      <c r="B62" s="58">
        <v>593</v>
      </c>
      <c r="C62" s="58">
        <v>0</v>
      </c>
      <c r="E62">
        <v>22563</v>
      </c>
      <c r="H62" s="57">
        <v>44157</v>
      </c>
      <c r="I62" s="58">
        <v>593</v>
      </c>
      <c r="J62" s="58">
        <v>0</v>
      </c>
      <c r="L62">
        <v>22563</v>
      </c>
    </row>
    <row r="63" spans="1:12">
      <c r="A63" s="57">
        <v>44170</v>
      </c>
      <c r="B63" s="58">
        <v>10454.92</v>
      </c>
      <c r="C63" s="58">
        <v>0</v>
      </c>
      <c r="H63" s="57">
        <v>44170</v>
      </c>
      <c r="I63" s="58">
        <v>0</v>
      </c>
      <c r="J63" s="58">
        <v>0</v>
      </c>
    </row>
    <row r="64" spans="1:12">
      <c r="A64" s="57">
        <v>44170</v>
      </c>
      <c r="B64" s="58">
        <v>473.95</v>
      </c>
      <c r="C64" s="58">
        <v>0</v>
      </c>
      <c r="H64" s="57">
        <v>44170</v>
      </c>
      <c r="I64" s="58">
        <v>0</v>
      </c>
      <c r="J64" s="58">
        <v>0</v>
      </c>
    </row>
    <row r="65" spans="1:12">
      <c r="A65" s="57">
        <v>44170</v>
      </c>
      <c r="B65" s="58">
        <v>15212.48</v>
      </c>
      <c r="C65" s="58">
        <v>0</v>
      </c>
      <c r="H65" s="57">
        <v>44170</v>
      </c>
      <c r="I65" s="58">
        <v>0</v>
      </c>
      <c r="J65" s="58">
        <v>0</v>
      </c>
    </row>
    <row r="66" spans="1:12">
      <c r="A66" s="57">
        <v>44170</v>
      </c>
      <c r="B66" s="58">
        <v>343.86</v>
      </c>
      <c r="C66" s="58">
        <v>0</v>
      </c>
      <c r="H66" s="57">
        <v>44170</v>
      </c>
      <c r="I66" s="58">
        <v>343.86</v>
      </c>
      <c r="J66" s="58">
        <v>0</v>
      </c>
    </row>
    <row r="67" spans="1:12">
      <c r="B67" s="58">
        <v>135.5</v>
      </c>
      <c r="C67" s="58">
        <v>0</v>
      </c>
      <c r="I67" s="58">
        <v>135.5</v>
      </c>
      <c r="J67" s="58">
        <v>0</v>
      </c>
    </row>
    <row r="68" spans="1:12">
      <c r="B68" s="58">
        <v>135.5</v>
      </c>
      <c r="C68" s="58">
        <v>0</v>
      </c>
      <c r="I68" s="58">
        <v>135.5</v>
      </c>
      <c r="J68" s="58">
        <v>0</v>
      </c>
    </row>
    <row r="69" spans="1:12">
      <c r="B69" s="58">
        <f>SUM(B54:B68)</f>
        <v>83372.490000000005</v>
      </c>
      <c r="C69" s="58">
        <f>SUM(C54:C68)</f>
        <v>26.1</v>
      </c>
      <c r="D69" s="59">
        <f>+B69-C69</f>
        <v>83346.39</v>
      </c>
      <c r="I69" s="58">
        <f>SUM(I54:I68)</f>
        <v>57231.140000000007</v>
      </c>
      <c r="J69" s="58">
        <f>SUM(J54:J68)</f>
        <v>26.1</v>
      </c>
      <c r="K69" s="59">
        <f>+I69-J69</f>
        <v>57205.040000000008</v>
      </c>
    </row>
    <row r="71" spans="1:12">
      <c r="A71" s="57">
        <v>44171</v>
      </c>
      <c r="B71" s="58">
        <v>0</v>
      </c>
      <c r="C71" s="58">
        <v>3763.8</v>
      </c>
      <c r="H71" s="57">
        <v>44171</v>
      </c>
      <c r="I71" s="58">
        <v>0</v>
      </c>
      <c r="J71" s="58">
        <v>3763.8</v>
      </c>
    </row>
    <row r="72" spans="1:12">
      <c r="B72" s="58">
        <v>0</v>
      </c>
      <c r="C72" s="58">
        <v>2509.1999999999998</v>
      </c>
      <c r="E72">
        <v>36981</v>
      </c>
      <c r="I72" s="58">
        <v>0</v>
      </c>
      <c r="J72" s="58">
        <v>2509.1999999999998</v>
      </c>
      <c r="L72">
        <v>36981</v>
      </c>
    </row>
    <row r="73" spans="1:12">
      <c r="A73" s="57">
        <v>43833</v>
      </c>
      <c r="B73" s="58">
        <v>2499.58</v>
      </c>
      <c r="C73" s="58">
        <v>24.7</v>
      </c>
      <c r="H73" s="57">
        <v>43833</v>
      </c>
      <c r="I73" s="58">
        <v>2499.58</v>
      </c>
      <c r="J73" s="58">
        <v>24.7</v>
      </c>
    </row>
    <row r="74" spans="1:12">
      <c r="A74" s="57">
        <v>43835</v>
      </c>
      <c r="B74" s="58">
        <v>10454.92</v>
      </c>
      <c r="H74" s="57">
        <v>43835</v>
      </c>
      <c r="I74" s="58">
        <v>0</v>
      </c>
    </row>
    <row r="75" spans="1:12">
      <c r="A75" s="57" t="s">
        <v>5</v>
      </c>
      <c r="B75" s="58">
        <v>357.52</v>
      </c>
      <c r="H75" s="57" t="s">
        <v>5</v>
      </c>
      <c r="I75" s="58">
        <v>0</v>
      </c>
    </row>
    <row r="76" spans="1:12">
      <c r="B76" s="58">
        <v>15512.48</v>
      </c>
      <c r="I76" s="58">
        <v>0</v>
      </c>
    </row>
    <row r="77" spans="1:12">
      <c r="B77" s="58">
        <v>230.1</v>
      </c>
      <c r="I77" s="58">
        <v>230.1</v>
      </c>
    </row>
    <row r="78" spans="1:12">
      <c r="B78" s="58">
        <v>52.89</v>
      </c>
      <c r="I78" s="58">
        <v>52.89</v>
      </c>
    </row>
    <row r="79" spans="1:12">
      <c r="B79" s="58">
        <v>52.89</v>
      </c>
      <c r="I79" s="58">
        <v>52.89</v>
      </c>
    </row>
    <row r="80" spans="1:12">
      <c r="B80" s="58">
        <f>SUM(B71:B79)</f>
        <v>29160.379999999997</v>
      </c>
      <c r="C80" s="58">
        <f>SUM(C71:C79)</f>
        <v>6297.7</v>
      </c>
      <c r="D80" s="59">
        <f>+B80-C80</f>
        <v>22862.679999999997</v>
      </c>
      <c r="E80">
        <v>22275</v>
      </c>
      <c r="I80" s="58">
        <f>SUM(I71:I79)</f>
        <v>2835.4599999999996</v>
      </c>
      <c r="J80" s="58">
        <f>SUM(J71:J79)</f>
        <v>6297.7</v>
      </c>
      <c r="K80" s="59">
        <f>+I80-J80</f>
        <v>-3462.2400000000002</v>
      </c>
      <c r="L80">
        <v>22275</v>
      </c>
    </row>
    <row r="82" spans="4:12">
      <c r="D82" s="59">
        <f>SUM(D1:D81)</f>
        <v>247036.77999999997</v>
      </c>
      <c r="E82" s="59">
        <f>SUM(E1:E81)</f>
        <v>151402</v>
      </c>
      <c r="K82" s="59">
        <f>SUM(K1:K81)</f>
        <v>186010.64</v>
      </c>
      <c r="L82" s="59">
        <f>SUM(L1:L81)</f>
        <v>151402</v>
      </c>
    </row>
    <row r="87" spans="4:12">
      <c r="I87">
        <v>15512</v>
      </c>
    </row>
    <row r="88" spans="4:12">
      <c r="I88">
        <v>10454</v>
      </c>
    </row>
    <row r="89" spans="4:12">
      <c r="I89">
        <v>10454</v>
      </c>
    </row>
    <row r="90" spans="4:12">
      <c r="I90">
        <f>+I87+I88+I89</f>
        <v>36420</v>
      </c>
      <c r="L90" s="59">
        <f>+K82-L82</f>
        <v>34608.640000000014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 ORDER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mata di</dc:creator>
  <cp:lastModifiedBy>Home</cp:lastModifiedBy>
  <cp:lastPrinted>2019-04-21T08:29:19Z</cp:lastPrinted>
  <dcterms:created xsi:type="dcterms:W3CDTF">1996-10-14T23:33:00Z</dcterms:created>
  <dcterms:modified xsi:type="dcterms:W3CDTF">2020-03-19T06:53:46Z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