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pat\OneDrive\Desktop\"/>
    </mc:Choice>
  </mc:AlternateContent>
  <xr:revisionPtr revIDLastSave="0" documentId="13_ncr:1_{60F2E607-C5FB-4434-A8DF-CF01010C4333}" xr6:coauthVersionLast="47" xr6:coauthVersionMax="47" xr10:uidLastSave="{00000000-0000-0000-0000-000000000000}"/>
  <bookViews>
    <workbookView xWindow="-108" yWindow="-108" windowWidth="23256" windowHeight="12456" activeTab="4" xr2:uid="{9DA2F96B-80EB-43A0-BBD9-DEDB4E384163}"/>
  </bookViews>
  <sheets>
    <sheet name="chi square test" sheetId="1" r:id="rId1"/>
    <sheet name="anova test" sheetId="2" r:id="rId2"/>
    <sheet name="t test" sheetId="3" r:id="rId3"/>
    <sheet name="variance test" sheetId="4" r:id="rId4"/>
    <sheet name="PEOPORTION 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5" l="1"/>
  <c r="G119" i="5"/>
  <c r="H119" i="5"/>
  <c r="E120" i="5"/>
  <c r="G120" i="5"/>
  <c r="H120" i="5"/>
  <c r="D120" i="5"/>
  <c r="E119" i="5"/>
  <c r="D119" i="5"/>
  <c r="C61" i="4"/>
  <c r="B61" i="4"/>
  <c r="C60" i="4"/>
  <c r="B60" i="4"/>
  <c r="J87" i="3"/>
  <c r="C98" i="3"/>
  <c r="B98" i="3"/>
  <c r="C97" i="3"/>
  <c r="B97" i="3"/>
  <c r="G37" i="3"/>
  <c r="C55" i="3"/>
  <c r="B55" i="3"/>
  <c r="C54" i="3"/>
  <c r="B54" i="3"/>
  <c r="J172" i="2"/>
  <c r="K38" i="2"/>
  <c r="C141" i="2"/>
  <c r="D141" i="2"/>
  <c r="B141" i="2"/>
  <c r="E80" i="1" l="1"/>
  <c r="J76" i="1"/>
  <c r="H76" i="1"/>
  <c r="I76" i="1"/>
  <c r="G76" i="1"/>
  <c r="J74" i="1"/>
  <c r="J75" i="1"/>
  <c r="J73" i="1"/>
  <c r="H73" i="1"/>
  <c r="I73" i="1"/>
  <c r="H74" i="1"/>
  <c r="I74" i="1"/>
  <c r="H75" i="1"/>
  <c r="I75" i="1"/>
  <c r="G74" i="1"/>
  <c r="G75" i="1"/>
  <c r="G73" i="1"/>
  <c r="H68" i="1"/>
  <c r="I68" i="1"/>
  <c r="J68" i="1"/>
  <c r="G68" i="1"/>
  <c r="J66" i="1"/>
  <c r="J67" i="1"/>
  <c r="J65" i="1"/>
  <c r="I66" i="1"/>
  <c r="I67" i="1"/>
  <c r="I65" i="1"/>
  <c r="H66" i="1"/>
  <c r="H67" i="1"/>
  <c r="H65" i="1"/>
  <c r="G67" i="1"/>
  <c r="G66" i="1"/>
  <c r="G65" i="1"/>
  <c r="I62" i="1"/>
  <c r="H62" i="1"/>
  <c r="G62" i="1"/>
  <c r="J62" i="1" s="1"/>
  <c r="J61" i="1"/>
  <c r="J60" i="1"/>
  <c r="J59" i="1"/>
  <c r="I53" i="1"/>
  <c r="H53" i="1"/>
  <c r="G53" i="1"/>
  <c r="J53" i="1" s="1"/>
  <c r="J52" i="1"/>
  <c r="J51" i="1"/>
  <c r="J50" i="1"/>
  <c r="D34" i="1"/>
  <c r="C37" i="1"/>
  <c r="G30" i="1"/>
  <c r="G29" i="1"/>
  <c r="G28" i="1"/>
  <c r="F30" i="1"/>
  <c r="F29" i="1"/>
  <c r="F28" i="1"/>
  <c r="E28" i="1"/>
  <c r="E30" i="1" s="1"/>
  <c r="D30" i="1"/>
  <c r="E29" i="1"/>
  <c r="D29" i="1"/>
  <c r="D28" i="1"/>
  <c r="G23" i="1"/>
  <c r="G22" i="1"/>
  <c r="G21" i="1"/>
  <c r="E22" i="1"/>
  <c r="E23" i="1" s="1"/>
  <c r="F23" i="1"/>
  <c r="F22" i="1"/>
  <c r="F21" i="1"/>
  <c r="E21" i="1"/>
  <c r="D23" i="1"/>
  <c r="D22" i="1"/>
  <c r="D21" i="1"/>
</calcChain>
</file>

<file path=xl/sharedStrings.xml><?xml version="1.0" encoding="utf-8"?>
<sst xmlns="http://schemas.openxmlformats.org/spreadsheetml/2006/main" count="338" uniqueCount="168">
  <si>
    <t>Section-I: Here are five hypothetical problem statements along with random datasets for Chi-square tests and ANOVA tests in statistics using Excel:</t>
  </si>
  <si>
    <t>Chi-square Tests:</t>
  </si>
  <si>
    <t>1. Problem Statement: Investigate whether there is a significant association between gender (Male/Female) and the preference for three different types of music genres (Rock, Pop, Classical). Use a dataset of 200 individuals.</t>
  </si>
  <si>
    <t>Gender</t>
  </si>
  <si>
    <t>Rock</t>
  </si>
  <si>
    <t>Pop</t>
  </si>
  <si>
    <t>Classical</t>
  </si>
  <si>
    <t>Total</t>
  </si>
  <si>
    <t>Male</t>
  </si>
  <si>
    <t>Female</t>
  </si>
  <si>
    <t>Ho:</t>
  </si>
  <si>
    <t>Ha:</t>
  </si>
  <si>
    <t>There is no relation between gender and music.</t>
  </si>
  <si>
    <t>There is a relation between gender and music.</t>
  </si>
  <si>
    <t>Observed Values:</t>
  </si>
  <si>
    <t>Expected Value:</t>
  </si>
  <si>
    <t>Chi-Square =</t>
  </si>
  <si>
    <r>
      <rPr>
        <sz val="11"/>
        <color theme="1"/>
        <rFont val="Segoe UI Variable Small Semilig"/>
      </rPr>
      <t>Σ</t>
    </r>
    <r>
      <rPr>
        <sz val="11"/>
        <color theme="1"/>
        <rFont val="Calibri"/>
        <family val="2"/>
      </rPr>
      <t>(O-E)</t>
    </r>
    <r>
      <rPr>
        <sz val="8"/>
        <color theme="1"/>
        <rFont val="Calibri"/>
        <family val="2"/>
      </rPr>
      <t>2</t>
    </r>
    <r>
      <rPr>
        <sz val="11"/>
        <color theme="1"/>
        <rFont val="Calibri"/>
        <family val="2"/>
      </rPr>
      <t>/E</t>
    </r>
  </si>
  <si>
    <t>Chi-Square Table:</t>
  </si>
  <si>
    <t>Chi-square calculated = 6.437037</t>
  </si>
  <si>
    <t>Degree of Freedom</t>
  </si>
  <si>
    <t>(r-1)(c-1)</t>
  </si>
  <si>
    <t>Let us assume 95% Level of Confidence</t>
  </si>
  <si>
    <t>Therefore Level of Significance = 1 - Level of Confidence</t>
  </si>
  <si>
    <t>Thus, Chi-square critical = 5.991</t>
  </si>
  <si>
    <t xml:space="preserve">As 6.437037 &gt; 5.991 </t>
  </si>
  <si>
    <t xml:space="preserve">Hence, the null hypothesis is rejected. </t>
  </si>
  <si>
    <t>So there is a relation between gender and the preference for three different types of music genres.</t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</si>
  <si>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</si>
  <si>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</si>
  <si>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</si>
  <si>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</si>
  <si>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</si>
  <si>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</si>
  <si>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</si>
  <si>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</si>
  <si>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There is no relationship between the educational background and job satisfaction levels.</t>
  </si>
  <si>
    <t>There is a relationship between the educational background and job satisfaction levels.</t>
  </si>
  <si>
    <t>Chi-square calculated = 18.3817</t>
  </si>
  <si>
    <t>Thus, Chi-square critical = 9.488</t>
  </si>
  <si>
    <t>As 18.3817 &gt; 9.488</t>
  </si>
  <si>
    <t>Hence, the null hypothesis is rejected.</t>
  </si>
  <si>
    <t>So there is a relationship between the educational background and job satisfaction levels among the working professionals.</t>
  </si>
  <si>
    <t>ANOVA TEST</t>
  </si>
  <si>
    <t>3. Problem Statement: Evaluate whether there is a significant difference in the average scores of three teaching methods (A, B, C) in improving student performance. Use a dataset of 120 students.</t>
  </si>
  <si>
    <t>Methods</t>
  </si>
  <si>
    <t>Score</t>
  </si>
  <si>
    <t>A</t>
  </si>
  <si>
    <t>B</t>
  </si>
  <si>
    <t>C</t>
  </si>
  <si>
    <t>Let Level of Confidence = 95%</t>
  </si>
  <si>
    <t>There is no significant difference in the average scores of three teaching methods.</t>
  </si>
  <si>
    <t>There is a significant difference in the average scores of three teaching methods.</t>
  </si>
  <si>
    <t>μ1 = μ2</t>
  </si>
  <si>
    <t>μ1 != μ2</t>
  </si>
  <si>
    <t>AVERAGE</t>
  </si>
  <si>
    <t>ANOVA SINGLE FACTOR</t>
  </si>
  <si>
    <t>METHOD-A</t>
  </si>
  <si>
    <t>METHOD-B</t>
  </si>
  <si>
    <t>METHOD-C</t>
  </si>
  <si>
    <t>SR. NO.</t>
  </si>
  <si>
    <t>AVG.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</si>
  <si>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</si>
  <si>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</si>
  <si>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</si>
  <si>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</si>
  <si>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</si>
  <si>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</si>
  <si>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</si>
  <si>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</si>
  <si>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</si>
  <si>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</si>
  <si>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</si>
  <si>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</si>
  <si>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</si>
  <si>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</si>
  <si>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</si>
  <si>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</si>
  <si>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</si>
  <si>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Level of Significance = 1 - Level of Confidence</t>
  </si>
  <si>
    <t>Here the p-value for the teaching methods is greater than the level of significance.</t>
  </si>
  <si>
    <t>Therefore, we accept the null hypothesis.</t>
  </si>
  <si>
    <t>that is 0.639584&gt;0.05</t>
  </si>
  <si>
    <t>Thus, there is no significant difference in the average scores of three teaching methods in improving the student performance.</t>
  </si>
  <si>
    <t>4. Problem Statement: Analyse the impact of fertilizer types (X, Y, Z) on the growth of plants by comparing the heights of plants after three months. Use a dataset of 75 plants.</t>
  </si>
  <si>
    <t xml:space="preserve">FERTILISER X HEIGHT(CM) </t>
  </si>
  <si>
    <t>FERTILISER HEIGHT(CM)</t>
  </si>
  <si>
    <t>FERTILISER Z HEIGHT(CM)</t>
  </si>
  <si>
    <t>SR NO.</t>
  </si>
  <si>
    <t>The impact of three types of fertilizers on the heights of plants after three months is equal.</t>
  </si>
  <si>
    <t>The impact of three types of fertilizers on the heights of plants after three months is not equal.</t>
  </si>
  <si>
    <t>Here the p-value for the teaching methods is less than the level of significance.</t>
  </si>
  <si>
    <t>That is :- 0.292144&lt; 0.05.</t>
  </si>
  <si>
    <t>Therefore, we regect the null hypothesis.</t>
  </si>
  <si>
    <t>Thus, there is a difference in the impact on the growth of the plants after three months from using the different types of fertilizers.</t>
  </si>
  <si>
    <t>T TEST</t>
  </si>
  <si>
    <t>Section-II: Two-sample mean tests (t-tests), two-sample variance tests, and two-sample proportion tests: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</si>
  <si>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</si>
  <si>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</si>
  <si>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METHOD B</t>
  </si>
  <si>
    <t>METHOD A</t>
  </si>
  <si>
    <t>Perform a two-sample t-test using the "Data Analysis" tool in Excel.</t>
  </si>
  <si>
    <t>Input the data for each method and compare the p-value to your chosen significance level.</t>
  </si>
  <si>
    <t>There is no significant difference between the average scores of the two teaching methods.</t>
  </si>
  <si>
    <t>There is a significant difference between the average scores of the two teaching methods.</t>
  </si>
  <si>
    <t xml:space="preserve">METHOD A 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</si>
  <si>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</si>
  <si>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</si>
  <si>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</si>
  <si>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</si>
  <si>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</si>
  <si>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</si>
  <si>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</si>
  <si>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</si>
  <si>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</si>
  <si>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VARIANCE</t>
  </si>
  <si>
    <t>Level of Significance = 1 - Level of Confidence =</t>
  </si>
  <si>
    <t>Here the p-value is greater than 0.05.</t>
  </si>
  <si>
    <t>That is p &gt; 0.05.</t>
  </si>
  <si>
    <t>Thus there is a no significant difference between the average scores for the two different teaching methods, Method A and Method B.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</si>
  <si>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</si>
  <si>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</si>
  <si>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</si>
  <si>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</si>
  <si>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</si>
  <si>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</si>
  <si>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average</t>
  </si>
  <si>
    <t>variance</t>
  </si>
  <si>
    <t>Thus there is no significant difference in the average response time between the Software Version A and Version B.</t>
  </si>
  <si>
    <t>TWO SAMPLE VARIANCE TEST</t>
  </si>
  <si>
    <t>3. Problem Statement: Investigate if there is a significant difference in the variances of two groups of students studying with different textbooks (Textbook X and Textbook Y). Use datasets of 40 students for each textbook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</si>
  <si>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</si>
  <si>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</si>
  <si>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</si>
  <si>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</si>
  <si>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There is no significant difference in the variances of two groups of students studying with different textbooks.</t>
  </si>
  <si>
    <t>There is a significant difference in the variances of two groups of students studying with different textbooks.</t>
  </si>
  <si>
    <t>VAROIANCE</t>
  </si>
  <si>
    <t>F-Test Two-Sample for Variances</t>
  </si>
  <si>
    <t>P(F&lt;=f) one-tail</t>
  </si>
  <si>
    <t>F Critical one-tail</t>
  </si>
  <si>
    <t>That is p &gt; 0.05</t>
  </si>
  <si>
    <t>Thus it can be said that there is no significant difference in the variances of two groups of students studying with different textbooks.</t>
  </si>
  <si>
    <t>TWO SAMPLE PROPORTION TEST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</si>
  <si>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</si>
  <si>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</si>
  <si>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</si>
  <si>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</si>
  <si>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80/20</t>
  </si>
  <si>
    <t>70/30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</si>
  <si>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</si>
  <si>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</si>
  <si>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</si>
  <si>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p1 = p2</t>
  </si>
  <si>
    <t>p1 != p2</t>
  </si>
  <si>
    <t>PRODUCT A</t>
  </si>
  <si>
    <t>SATISFIED</t>
  </si>
  <si>
    <t>NOT SATISFIED</t>
  </si>
  <si>
    <t>PRODUCT B</t>
  </si>
  <si>
    <t>Thus it can be said that there is a no difference in the proportion of the satisfied customers for the Product A and Product B.</t>
  </si>
  <si>
    <t>z-Test: Two Sample for Means</t>
  </si>
  <si>
    <t>For the Satisfied Customers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</si>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</sst>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Segoe UI Variable Small Semilig"/>
    </font>
    <font>
      <sz val="8"/>
      <color theme="1"/>
      <name val="Calibri"/>
      <family val="2"/>
    </font>
    <font>
      <b/>
      <sz val="1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2" xfId="0" applyFill="1" applyBorder="1" applyAlignment="1"/>
    <xf numFmtId="0" fontId="6" fillId="0" borderId="2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Fill="1"/>
    <xf numFmtId="0" fontId="0" fillId="0" borderId="1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5</xdr:row>
      <xdr:rowOff>0</xdr:rowOff>
    </xdr:from>
    <xdr:to>
      <xdr:col>19</xdr:col>
      <xdr:colOff>225148</xdr:colOff>
      <xdr:row>40</xdr:row>
      <xdr:rowOff>56635</xdr:rowOff>
    </xdr:to>
    <xdr:pic>
      <xdr:nvPicPr>
        <xdr:cNvPr id="2" name="Picture 1" descr="Chi-square distribution table">
          <a:extLst>
            <a:ext uri="{FF2B5EF4-FFF2-40B4-BE49-F238E27FC236}">
              <a16:creationId xmlns:a16="http://schemas.microsoft.com/office/drawing/2014/main" id="{171B5826-236C-4A94-ACD5-13326FF0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914400"/>
          <a:ext cx="5566768" cy="647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C6A1-75EA-4191-8625-E6DB8F2ECC64}">
  <dimension ref="A1:L90"/>
  <sheetViews>
    <sheetView topLeftCell="A68" workbookViewId="0">
      <selection activeCell="E81" sqref="E81"/>
    </sheetView>
  </sheetViews>
  <sheetFormatPr defaultRowHeight="14.4" x14ac:dyDescent="0.3"/>
  <cols>
    <col min="3" max="3" width="11.33203125" bestFit="1" customWidth="1"/>
    <col min="5" max="5" width="9.5546875" bestFit="1" customWidth="1"/>
    <col min="6" max="6" width="12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7" spans="1:7" x14ac:dyDescent="0.3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7" x14ac:dyDescent="0.3">
      <c r="A8" s="2" t="s">
        <v>8</v>
      </c>
      <c r="B8" s="1">
        <v>50</v>
      </c>
      <c r="C8" s="1">
        <v>30</v>
      </c>
      <c r="D8" s="1">
        <v>20</v>
      </c>
      <c r="E8" s="1">
        <v>100</v>
      </c>
    </row>
    <row r="9" spans="1:7" x14ac:dyDescent="0.3">
      <c r="A9" s="2" t="s">
        <v>9</v>
      </c>
      <c r="B9" s="1">
        <v>40</v>
      </c>
      <c r="C9" s="1">
        <v>45</v>
      </c>
      <c r="D9" s="1">
        <v>35</v>
      </c>
      <c r="E9" s="1">
        <v>120</v>
      </c>
    </row>
    <row r="10" spans="1:7" x14ac:dyDescent="0.3">
      <c r="A10" s="2" t="s">
        <v>7</v>
      </c>
      <c r="B10" s="1">
        <v>90</v>
      </c>
      <c r="C10" s="1">
        <v>75</v>
      </c>
      <c r="D10" s="1">
        <v>55</v>
      </c>
      <c r="E10" s="1">
        <v>220</v>
      </c>
    </row>
    <row r="12" spans="1:7" x14ac:dyDescent="0.3">
      <c r="A12" s="3" t="s">
        <v>10</v>
      </c>
      <c r="B12" t="s">
        <v>12</v>
      </c>
    </row>
    <row r="13" spans="1:7" x14ac:dyDescent="0.3">
      <c r="A13" s="3" t="s">
        <v>11</v>
      </c>
      <c r="B13" t="s">
        <v>13</v>
      </c>
    </row>
    <row r="15" spans="1:7" x14ac:dyDescent="0.3">
      <c r="A15" s="4" t="s">
        <v>14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</row>
    <row r="16" spans="1:7" x14ac:dyDescent="0.3">
      <c r="C16" s="2" t="s">
        <v>8</v>
      </c>
      <c r="D16" s="1">
        <v>50</v>
      </c>
      <c r="E16" s="1">
        <v>30</v>
      </c>
      <c r="F16" s="1">
        <v>20</v>
      </c>
      <c r="G16" s="1">
        <v>100</v>
      </c>
    </row>
    <row r="17" spans="1:7" x14ac:dyDescent="0.3">
      <c r="C17" s="2" t="s">
        <v>9</v>
      </c>
      <c r="D17" s="1">
        <v>40</v>
      </c>
      <c r="E17" s="1">
        <v>45</v>
      </c>
      <c r="F17" s="1">
        <v>35</v>
      </c>
      <c r="G17" s="1">
        <v>120</v>
      </c>
    </row>
    <row r="18" spans="1:7" x14ac:dyDescent="0.3">
      <c r="C18" s="2" t="s">
        <v>7</v>
      </c>
      <c r="D18" s="1">
        <v>90</v>
      </c>
      <c r="E18" s="1">
        <v>75</v>
      </c>
      <c r="F18" s="1">
        <v>55</v>
      </c>
      <c r="G18" s="1">
        <v>220</v>
      </c>
    </row>
    <row r="20" spans="1:7" x14ac:dyDescent="0.3">
      <c r="A20" t="s">
        <v>15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</row>
    <row r="21" spans="1:7" x14ac:dyDescent="0.3">
      <c r="C21" s="2" t="s">
        <v>8</v>
      </c>
      <c r="D21" s="1">
        <f>90*100/220</f>
        <v>40.909090909090907</v>
      </c>
      <c r="E21" s="1">
        <f>75*100/220</f>
        <v>34.090909090909093</v>
      </c>
      <c r="F21" s="1">
        <f>55*100/220</f>
        <v>25</v>
      </c>
      <c r="G21" s="1">
        <f>SUM(D21:F21)</f>
        <v>100</v>
      </c>
    </row>
    <row r="22" spans="1:7" x14ac:dyDescent="0.3">
      <c r="C22" s="2" t="s">
        <v>9</v>
      </c>
      <c r="D22" s="1">
        <f>90*120/220</f>
        <v>49.090909090909093</v>
      </c>
      <c r="E22" s="1">
        <f>75*120/220</f>
        <v>40.909090909090907</v>
      </c>
      <c r="F22" s="1">
        <f>55*120/220</f>
        <v>30</v>
      </c>
      <c r="G22" s="1">
        <f>SUM(D22:F22)</f>
        <v>120</v>
      </c>
    </row>
    <row r="23" spans="1:7" x14ac:dyDescent="0.3">
      <c r="C23" s="2" t="s">
        <v>7</v>
      </c>
      <c r="D23" s="1">
        <f>SUM(D21+D22)</f>
        <v>90</v>
      </c>
      <c r="E23" s="1">
        <f>SUM(E21+E22)</f>
        <v>75</v>
      </c>
      <c r="F23" s="1">
        <f>SUM(F21+F22)</f>
        <v>55</v>
      </c>
      <c r="G23" s="1">
        <f>SUM(D23:F23)</f>
        <v>220</v>
      </c>
    </row>
    <row r="25" spans="1:7" ht="15.6" x14ac:dyDescent="0.35">
      <c r="C25" t="s">
        <v>16</v>
      </c>
      <c r="D25" s="5" t="s">
        <v>17</v>
      </c>
    </row>
    <row r="27" spans="1:7" x14ac:dyDescent="0.3">
      <c r="A27" t="s">
        <v>18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</row>
    <row r="28" spans="1:7" x14ac:dyDescent="0.3">
      <c r="C28" s="2" t="s">
        <v>8</v>
      </c>
      <c r="D28" s="1">
        <f>(D16-D21)^2/D21</f>
        <v>2.0202020202020217</v>
      </c>
      <c r="E28" s="1">
        <f>(E16-E21)^2/E21</f>
        <v>0.49090909090909152</v>
      </c>
      <c r="F28" s="1">
        <f>(F16-F21)^2/F21</f>
        <v>1</v>
      </c>
      <c r="G28" s="1">
        <f>SUM(D28:F28)</f>
        <v>3.5111111111111133</v>
      </c>
    </row>
    <row r="29" spans="1:7" x14ac:dyDescent="0.3">
      <c r="C29" s="2" t="s">
        <v>9</v>
      </c>
      <c r="D29" s="1">
        <f>(D17-D22)^2/D22</f>
        <v>1.6835016835016845</v>
      </c>
      <c r="E29" s="1">
        <f>(E16-E21)^2/E21</f>
        <v>0.49090909090909152</v>
      </c>
      <c r="F29" s="1">
        <f>(F17-F22)^2/F22</f>
        <v>0.83333333333333337</v>
      </c>
      <c r="G29" s="1">
        <f>SUM(D29:F29)</f>
        <v>3.0077441077441094</v>
      </c>
    </row>
    <row r="30" spans="1:7" x14ac:dyDescent="0.3">
      <c r="C30" s="2" t="s">
        <v>7</v>
      </c>
      <c r="D30" s="1">
        <f>SUM(D28:D29)</f>
        <v>3.7037037037037059</v>
      </c>
      <c r="E30" s="6">
        <f>SUM(E28:E29)</f>
        <v>0.98181818181818303</v>
      </c>
      <c r="F30" s="1">
        <f>SUM(F28:F29)</f>
        <v>1.8333333333333335</v>
      </c>
      <c r="G30" s="1">
        <f>SUM(G28:G29)</f>
        <v>6.5188552188552222</v>
      </c>
    </row>
    <row r="32" spans="1:7" x14ac:dyDescent="0.3">
      <c r="B32" t="s">
        <v>19</v>
      </c>
    </row>
    <row r="33" spans="1:4" x14ac:dyDescent="0.3">
      <c r="B33" t="s">
        <v>20</v>
      </c>
      <c r="D33" t="s">
        <v>21</v>
      </c>
    </row>
    <row r="34" spans="1:4" x14ac:dyDescent="0.3">
      <c r="D34">
        <f>(2-1)*(3-1)</f>
        <v>2</v>
      </c>
    </row>
    <row r="35" spans="1:4" x14ac:dyDescent="0.3">
      <c r="B35" t="s">
        <v>22</v>
      </c>
    </row>
    <row r="36" spans="1:4" x14ac:dyDescent="0.3">
      <c r="B36" t="s">
        <v>23</v>
      </c>
    </row>
    <row r="37" spans="1:4" x14ac:dyDescent="0.3">
      <c r="C37">
        <f>1-0.95</f>
        <v>5.0000000000000044E-2</v>
      </c>
    </row>
    <row r="39" spans="1:4" x14ac:dyDescent="0.3">
      <c r="B39" t="s">
        <v>24</v>
      </c>
    </row>
    <row r="42" spans="1:4" x14ac:dyDescent="0.3">
      <c r="B42" t="s">
        <v>25</v>
      </c>
    </row>
    <row r="43" spans="1:4" x14ac:dyDescent="0.3">
      <c r="B43" t="s">
        <v>26</v>
      </c>
    </row>
    <row r="45" spans="1:4" x14ac:dyDescent="0.3">
      <c r="B45" t="s">
        <v>27</v>
      </c>
    </row>
    <row r="47" spans="1:4" x14ac:dyDescent="0.3">
      <c r="A47" t="s">
        <v>28</v>
      </c>
    </row>
    <row r="49" spans="3:10" x14ac:dyDescent="0.3">
      <c r="F49" s="2" t="s">
        <v>29</v>
      </c>
      <c r="G49" s="2" t="s">
        <v>30</v>
      </c>
      <c r="H49" s="2" t="s">
        <v>31</v>
      </c>
      <c r="I49" s="2" t="s">
        <v>32</v>
      </c>
      <c r="J49" s="2" t="s">
        <v>7</v>
      </c>
    </row>
    <row r="50" spans="3:10" x14ac:dyDescent="0.3">
      <c r="F50" s="2" t="s">
        <v>33</v>
      </c>
      <c r="G50" s="1">
        <v>20</v>
      </c>
      <c r="H50" s="1">
        <v>30</v>
      </c>
      <c r="I50" s="1">
        <v>10</v>
      </c>
      <c r="J50" s="1">
        <f>SUM(G50,H50,I50)</f>
        <v>60</v>
      </c>
    </row>
    <row r="51" spans="3:10" x14ac:dyDescent="0.3">
      <c r="F51" s="2" t="s">
        <v>34</v>
      </c>
      <c r="G51" s="1">
        <v>15</v>
      </c>
      <c r="H51" s="1">
        <v>25</v>
      </c>
      <c r="I51" s="1">
        <v>20</v>
      </c>
      <c r="J51" s="1">
        <f t="shared" ref="J51:J53" si="0">SUM(G51,H51,I51)</f>
        <v>60</v>
      </c>
    </row>
    <row r="52" spans="3:10" x14ac:dyDescent="0.3">
      <c r="F52" s="2" t="s">
        <v>35</v>
      </c>
      <c r="G52" s="1">
        <v>10</v>
      </c>
      <c r="H52" s="1">
        <v>15</v>
      </c>
      <c r="I52" s="1">
        <v>30</v>
      </c>
      <c r="J52" s="1">
        <f t="shared" si="0"/>
        <v>55</v>
      </c>
    </row>
    <row r="53" spans="3:10" x14ac:dyDescent="0.3">
      <c r="F53" s="2" t="s">
        <v>7</v>
      </c>
      <c r="G53" s="1">
        <f>SUM(G50,G51,G52)</f>
        <v>45</v>
      </c>
      <c r="H53" s="1">
        <f t="shared" ref="H53:I53" si="1">SUM(H50,H51,H52)</f>
        <v>70</v>
      </c>
      <c r="I53" s="1">
        <f t="shared" si="1"/>
        <v>60</v>
      </c>
      <c r="J53" s="1">
        <f t="shared" si="0"/>
        <v>175</v>
      </c>
    </row>
    <row r="55" spans="3:10" x14ac:dyDescent="0.3">
      <c r="D55" s="3" t="s">
        <v>10</v>
      </c>
      <c r="E55" t="s">
        <v>36</v>
      </c>
    </row>
    <row r="56" spans="3:10" x14ac:dyDescent="0.3">
      <c r="D56" s="3" t="s">
        <v>11</v>
      </c>
      <c r="E56" t="s">
        <v>37</v>
      </c>
    </row>
    <row r="58" spans="3:10" x14ac:dyDescent="0.3">
      <c r="C58" s="4" t="s">
        <v>14</v>
      </c>
      <c r="F58" s="2" t="s">
        <v>29</v>
      </c>
      <c r="G58" s="2" t="s">
        <v>30</v>
      </c>
      <c r="H58" s="2" t="s">
        <v>31</v>
      </c>
      <c r="I58" s="2" t="s">
        <v>32</v>
      </c>
      <c r="J58" s="2" t="s">
        <v>7</v>
      </c>
    </row>
    <row r="59" spans="3:10" x14ac:dyDescent="0.3">
      <c r="F59" s="2" t="s">
        <v>33</v>
      </c>
      <c r="G59" s="1">
        <v>20</v>
      </c>
      <c r="H59" s="1">
        <v>30</v>
      </c>
      <c r="I59" s="1">
        <v>10</v>
      </c>
      <c r="J59" s="1">
        <f>SUM(G59,H59,I59)</f>
        <v>60</v>
      </c>
    </row>
    <row r="60" spans="3:10" x14ac:dyDescent="0.3">
      <c r="F60" s="2" t="s">
        <v>34</v>
      </c>
      <c r="G60" s="1">
        <v>15</v>
      </c>
      <c r="H60" s="1">
        <v>25</v>
      </c>
      <c r="I60" s="1">
        <v>20</v>
      </c>
      <c r="J60" s="1">
        <f t="shared" ref="J60:J62" si="2">SUM(G60,H60,I60)</f>
        <v>60</v>
      </c>
    </row>
    <row r="61" spans="3:10" x14ac:dyDescent="0.3">
      <c r="F61" s="2" t="s">
        <v>35</v>
      </c>
      <c r="G61" s="1">
        <v>10</v>
      </c>
      <c r="H61" s="1">
        <v>15</v>
      </c>
      <c r="I61" s="1">
        <v>30</v>
      </c>
      <c r="J61" s="1">
        <f t="shared" si="2"/>
        <v>55</v>
      </c>
    </row>
    <row r="62" spans="3:10" x14ac:dyDescent="0.3">
      <c r="F62" s="2" t="s">
        <v>7</v>
      </c>
      <c r="G62" s="1">
        <f>SUM(G59,G60,G61)</f>
        <v>45</v>
      </c>
      <c r="H62" s="1">
        <f t="shared" ref="H62:I62" si="3">SUM(H59,H60,H61)</f>
        <v>70</v>
      </c>
      <c r="I62" s="1">
        <f t="shared" si="3"/>
        <v>60</v>
      </c>
      <c r="J62" s="1">
        <f t="shared" si="2"/>
        <v>175</v>
      </c>
    </row>
    <row r="64" spans="3:10" x14ac:dyDescent="0.3">
      <c r="C64" t="s">
        <v>15</v>
      </c>
      <c r="F64" s="2" t="s">
        <v>29</v>
      </c>
      <c r="G64" s="2" t="s">
        <v>30</v>
      </c>
      <c r="H64" s="2" t="s">
        <v>31</v>
      </c>
      <c r="I64" s="2" t="s">
        <v>32</v>
      </c>
      <c r="J64" s="2" t="s">
        <v>7</v>
      </c>
    </row>
    <row r="65" spans="3:12" x14ac:dyDescent="0.3">
      <c r="F65" s="2" t="s">
        <v>33</v>
      </c>
      <c r="G65" s="1">
        <f>$G$62*J59/$J$62</f>
        <v>15.428571428571429</v>
      </c>
      <c r="H65" s="1">
        <f>$H$62*J59/$J$62</f>
        <v>24</v>
      </c>
      <c r="I65" s="1">
        <f>$I$62*J59/$J$62</f>
        <v>20.571428571428573</v>
      </c>
      <c r="J65" s="1">
        <f>SUM(G65:I65)</f>
        <v>60</v>
      </c>
    </row>
    <row r="66" spans="3:12" x14ac:dyDescent="0.3">
      <c r="F66" s="2" t="s">
        <v>34</v>
      </c>
      <c r="G66" s="1">
        <f>$G$62*J60/$J$62</f>
        <v>15.428571428571429</v>
      </c>
      <c r="H66" s="1">
        <f t="shared" ref="H66:H68" si="4">$H$62*J60/$J$62</f>
        <v>24</v>
      </c>
      <c r="I66" s="1">
        <f t="shared" ref="I66:I68" si="5">$I$62*J60/$J$62</f>
        <v>20.571428571428573</v>
      </c>
      <c r="J66" s="1">
        <f t="shared" ref="J66:J68" si="6">SUM(G66:I66)</f>
        <v>60</v>
      </c>
    </row>
    <row r="67" spans="3:12" x14ac:dyDescent="0.3">
      <c r="F67" s="2" t="s">
        <v>35</v>
      </c>
      <c r="G67" s="1">
        <f>$G$62*J61/$J$62</f>
        <v>14.142857142857142</v>
      </c>
      <c r="H67" s="1">
        <f t="shared" si="4"/>
        <v>22</v>
      </c>
      <c r="I67" s="1">
        <f t="shared" si="5"/>
        <v>18.857142857142858</v>
      </c>
      <c r="J67" s="1">
        <f t="shared" si="6"/>
        <v>55</v>
      </c>
      <c r="K67" s="10"/>
    </row>
    <row r="68" spans="3:12" x14ac:dyDescent="0.3">
      <c r="F68" s="2" t="s">
        <v>7</v>
      </c>
      <c r="G68" s="1">
        <f>SUM(G65:G67)</f>
        <v>45</v>
      </c>
      <c r="H68" s="1">
        <f t="shared" ref="H68:J68" si="7">SUM(H65:H67)</f>
        <v>70</v>
      </c>
      <c r="I68" s="1">
        <f t="shared" si="7"/>
        <v>60</v>
      </c>
      <c r="J68" s="1">
        <f t="shared" si="7"/>
        <v>175</v>
      </c>
      <c r="K68" s="10"/>
      <c r="L68" s="11"/>
    </row>
    <row r="70" spans="3:12" ht="15.6" x14ac:dyDescent="0.35">
      <c r="F70" t="s">
        <v>16</v>
      </c>
      <c r="G70" s="5" t="s">
        <v>17</v>
      </c>
    </row>
    <row r="72" spans="3:12" x14ac:dyDescent="0.3">
      <c r="C72" t="s">
        <v>18</v>
      </c>
      <c r="F72" s="9" t="s">
        <v>29</v>
      </c>
      <c r="G72" s="9" t="s">
        <v>30</v>
      </c>
      <c r="H72" s="9" t="s">
        <v>31</v>
      </c>
      <c r="I72" s="9" t="s">
        <v>32</v>
      </c>
      <c r="J72" s="9" t="s">
        <v>7</v>
      </c>
    </row>
    <row r="73" spans="3:12" x14ac:dyDescent="0.3">
      <c r="F73" s="9" t="s">
        <v>33</v>
      </c>
      <c r="G73" s="8">
        <f>(G59-G65)^2/G65</f>
        <v>1.3544973544973544</v>
      </c>
      <c r="H73" s="8">
        <f t="shared" ref="H73:I73" si="8">(H59-H65)^2/H65</f>
        <v>1.5</v>
      </c>
      <c r="I73" s="8">
        <f t="shared" si="8"/>
        <v>5.4325396825396837</v>
      </c>
      <c r="J73" s="8">
        <f>SUM(G73:I73)</f>
        <v>8.2870370370370381</v>
      </c>
    </row>
    <row r="74" spans="3:12" x14ac:dyDescent="0.3">
      <c r="F74" s="9" t="s">
        <v>34</v>
      </c>
      <c r="G74" s="8">
        <f t="shared" ref="G74:I76" si="9">(G60-G66)^2/G66</f>
        <v>1.1904761904761918E-2</v>
      </c>
      <c r="H74" s="8">
        <f t="shared" si="9"/>
        <v>4.1666666666666664E-2</v>
      </c>
      <c r="I74" s="8">
        <f t="shared" si="9"/>
        <v>1.5873015873015955E-2</v>
      </c>
      <c r="J74" s="8">
        <f t="shared" ref="J74:J75" si="10">SUM(G74:I74)</f>
        <v>6.9444444444444531E-2</v>
      </c>
    </row>
    <row r="75" spans="3:12" x14ac:dyDescent="0.3">
      <c r="F75" s="9" t="s">
        <v>35</v>
      </c>
      <c r="G75" s="8">
        <f t="shared" si="9"/>
        <v>1.2135642135642133</v>
      </c>
      <c r="H75" s="8">
        <f t="shared" si="9"/>
        <v>2.2272727272727271</v>
      </c>
      <c r="I75" s="8">
        <f t="shared" si="9"/>
        <v>6.5844155844155834</v>
      </c>
      <c r="J75" s="8">
        <f t="shared" si="10"/>
        <v>10.025252525252524</v>
      </c>
    </row>
    <row r="76" spans="3:12" x14ac:dyDescent="0.3">
      <c r="F76" s="9" t="s">
        <v>7</v>
      </c>
      <c r="G76" s="8">
        <f>SUM(G73:G75)</f>
        <v>2.5799663299663296</v>
      </c>
      <c r="H76" s="8">
        <f t="shared" ref="H76:I76" si="11">SUM(H73:H75)</f>
        <v>3.7689393939393936</v>
      </c>
      <c r="I76" s="8">
        <f t="shared" si="11"/>
        <v>12.032828282828284</v>
      </c>
      <c r="J76" s="8">
        <f>SUM(J73:J75)</f>
        <v>18.381734006734007</v>
      </c>
    </row>
    <row r="78" spans="3:12" x14ac:dyDescent="0.3">
      <c r="C78" t="s">
        <v>38</v>
      </c>
    </row>
    <row r="79" spans="3:12" x14ac:dyDescent="0.3">
      <c r="C79" t="s">
        <v>20</v>
      </c>
      <c r="E79" t="s">
        <v>21</v>
      </c>
    </row>
    <row r="80" spans="3:12" x14ac:dyDescent="0.3">
      <c r="E80">
        <f>(3-1)*(3-1)</f>
        <v>4</v>
      </c>
    </row>
    <row r="81" spans="3:6" x14ac:dyDescent="0.3">
      <c r="C81" t="s">
        <v>22</v>
      </c>
    </row>
    <row r="82" spans="3:6" x14ac:dyDescent="0.3">
      <c r="C82" t="s">
        <v>23</v>
      </c>
    </row>
    <row r="83" spans="3:6" x14ac:dyDescent="0.3">
      <c r="E83" s="12">
        <v>0.05</v>
      </c>
      <c r="F83">
        <v>0.05</v>
      </c>
    </row>
    <row r="85" spans="3:6" x14ac:dyDescent="0.3">
      <c r="C85" t="s">
        <v>39</v>
      </c>
    </row>
    <row r="87" spans="3:6" x14ac:dyDescent="0.3">
      <c r="C87" t="s">
        <v>40</v>
      </c>
    </row>
    <row r="88" spans="3:6" x14ac:dyDescent="0.3">
      <c r="C88" t="s">
        <v>41</v>
      </c>
    </row>
    <row r="90" spans="3:6" x14ac:dyDescent="0.3">
      <c r="C90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822B-59D9-4F09-A615-B30C35EAA63A}">
  <dimension ref="A1:X223"/>
  <sheetViews>
    <sheetView workbookViewId="0">
      <selection activeCell="L176" sqref="L176"/>
    </sheetView>
  </sheetViews>
  <sheetFormatPr defaultRowHeight="14.4" x14ac:dyDescent="0.3"/>
  <cols>
    <col min="2" max="2" width="11.5546875" customWidth="1"/>
    <col min="3" max="3" width="12.109375" customWidth="1"/>
    <col min="4" max="4" width="11.77734375" customWidth="1"/>
    <col min="7" max="7" width="17.33203125" bestFit="1" customWidth="1"/>
  </cols>
  <sheetData>
    <row r="1" spans="1:24" x14ac:dyDescent="0.3">
      <c r="A1" s="14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4" spans="1:24" x14ac:dyDescent="0.3">
      <c r="A4" t="s">
        <v>44</v>
      </c>
    </row>
    <row r="6" spans="1:24" x14ac:dyDescent="0.3">
      <c r="B6" s="9" t="s">
        <v>45</v>
      </c>
      <c r="C6" s="9" t="s">
        <v>46</v>
      </c>
    </row>
    <row r="7" spans="1:24" x14ac:dyDescent="0.3">
      <c r="B7" s="7" t="s">
        <v>47</v>
      </c>
      <c r="C7" s="7">
        <v>80</v>
      </c>
    </row>
    <row r="8" spans="1:24" x14ac:dyDescent="0.3">
      <c r="B8" s="7" t="s">
        <v>48</v>
      </c>
      <c r="C8" s="7">
        <v>85</v>
      </c>
    </row>
    <row r="9" spans="1:24" x14ac:dyDescent="0.3">
      <c r="B9" s="7" t="s">
        <v>49</v>
      </c>
      <c r="C9" s="7">
        <v>78</v>
      </c>
    </row>
    <row r="10" spans="1:24" x14ac:dyDescent="0.3">
      <c r="B10" s="7" t="s">
        <v>47</v>
      </c>
      <c r="C10" s="7">
        <v>88</v>
      </c>
    </row>
    <row r="11" spans="1:24" x14ac:dyDescent="0.3">
      <c r="B11" s="7" t="s">
        <v>48</v>
      </c>
      <c r="C11" s="7">
        <v>90</v>
      </c>
    </row>
    <row r="12" spans="1:24" x14ac:dyDescent="0.3">
      <c r="B12" s="7" t="s">
        <v>49</v>
      </c>
      <c r="C12" s="7">
        <v>82</v>
      </c>
    </row>
    <row r="14" spans="1:24" x14ac:dyDescent="0.3">
      <c r="A14" s="4" t="s">
        <v>50</v>
      </c>
    </row>
    <row r="16" spans="1:24" ht="15.6" x14ac:dyDescent="0.35">
      <c r="A16" s="3" t="s">
        <v>10</v>
      </c>
      <c r="B16" t="s">
        <v>51</v>
      </c>
      <c r="K16" s="15" t="s">
        <v>53</v>
      </c>
    </row>
    <row r="17" spans="1:13" x14ac:dyDescent="0.3">
      <c r="A17" s="3" t="s">
        <v>11</v>
      </c>
      <c r="B17" t="s">
        <v>52</v>
      </c>
      <c r="K17" t="s">
        <v>54</v>
      </c>
    </row>
    <row r="19" spans="1:13" ht="15" thickBot="1" x14ac:dyDescent="0.35">
      <c r="A19" s="17"/>
      <c r="B19" s="18"/>
      <c r="C19" s="18"/>
      <c r="D19" s="17"/>
      <c r="E19" s="17"/>
      <c r="F19" s="18"/>
      <c r="G19" s="18"/>
      <c r="H19" s="17"/>
    </row>
    <row r="20" spans="1:13" ht="15" thickBot="1" x14ac:dyDescent="0.35">
      <c r="A20" s="36" t="s">
        <v>60</v>
      </c>
      <c r="B20" s="32" t="s">
        <v>57</v>
      </c>
      <c r="C20" s="23" t="s">
        <v>58</v>
      </c>
      <c r="D20" s="24" t="s">
        <v>59</v>
      </c>
      <c r="E20" s="17"/>
      <c r="F20" s="11"/>
      <c r="G20" s="11"/>
      <c r="H20" s="17"/>
    </row>
    <row r="21" spans="1:13" x14ac:dyDescent="0.3">
      <c r="A21" s="37">
        <v>1</v>
      </c>
      <c r="B21" s="33">
        <v>95</v>
      </c>
      <c r="C21" s="21">
        <v>81</v>
      </c>
      <c r="D21" s="26">
        <v>92</v>
      </c>
      <c r="E21" s="17"/>
      <c r="F21" s="11"/>
      <c r="G21" s="11"/>
    </row>
    <row r="22" spans="1:13" x14ac:dyDescent="0.3">
      <c r="A22" s="38">
        <v>2</v>
      </c>
      <c r="B22" s="34">
        <v>98</v>
      </c>
      <c r="C22" s="20">
        <v>96</v>
      </c>
      <c r="D22" s="28">
        <v>84</v>
      </c>
      <c r="E22" s="17"/>
      <c r="F22" s="11"/>
      <c r="G22" t="s">
        <v>62</v>
      </c>
    </row>
    <row r="23" spans="1:13" x14ac:dyDescent="0.3">
      <c r="A23" s="38">
        <v>3</v>
      </c>
      <c r="B23" s="34">
        <v>97</v>
      </c>
      <c r="C23" s="20">
        <v>97</v>
      </c>
      <c r="D23" s="28">
        <v>80</v>
      </c>
      <c r="E23" s="19"/>
      <c r="F23" s="17"/>
    </row>
    <row r="24" spans="1:13" ht="15" thickBot="1" x14ac:dyDescent="0.35">
      <c r="A24" s="38">
        <v>4</v>
      </c>
      <c r="B24" s="34">
        <v>89</v>
      </c>
      <c r="C24" s="20">
        <v>97</v>
      </c>
      <c r="D24" s="28">
        <v>93</v>
      </c>
      <c r="E24" s="17"/>
      <c r="F24" s="17"/>
      <c r="G24" t="s">
        <v>63</v>
      </c>
    </row>
    <row r="25" spans="1:13" x14ac:dyDescent="0.3">
      <c r="A25" s="38">
        <v>5</v>
      </c>
      <c r="B25" s="34">
        <v>89</v>
      </c>
      <c r="C25" s="20">
        <v>82</v>
      </c>
      <c r="D25" s="28">
        <v>85</v>
      </c>
      <c r="E25" s="17"/>
      <c r="F25" s="17"/>
      <c r="G25" s="42" t="s">
        <v>64</v>
      </c>
      <c r="H25" s="42" t="s">
        <v>65</v>
      </c>
      <c r="I25" s="42" t="s">
        <v>66</v>
      </c>
      <c r="J25" s="42" t="s">
        <v>67</v>
      </c>
      <c r="K25" s="42" t="s">
        <v>68</v>
      </c>
    </row>
    <row r="26" spans="1:13" x14ac:dyDescent="0.3">
      <c r="A26" s="38">
        <v>6</v>
      </c>
      <c r="B26" s="34">
        <v>96</v>
      </c>
      <c r="C26" s="20">
        <v>98</v>
      </c>
      <c r="D26" s="28">
        <v>96</v>
      </c>
      <c r="E26" s="17"/>
      <c r="F26" s="17"/>
      <c r="G26" s="40" t="s">
        <v>57</v>
      </c>
      <c r="H26" s="40">
        <v>120</v>
      </c>
      <c r="I26" s="40">
        <v>10843</v>
      </c>
      <c r="J26" s="40">
        <v>90.358333333333334</v>
      </c>
      <c r="K26" s="40">
        <v>31.122619047619029</v>
      </c>
    </row>
    <row r="27" spans="1:13" x14ac:dyDescent="0.3">
      <c r="A27" s="38">
        <v>7</v>
      </c>
      <c r="B27" s="34">
        <v>82</v>
      </c>
      <c r="C27" s="20">
        <v>84</v>
      </c>
      <c r="D27" s="28">
        <v>91</v>
      </c>
      <c r="E27" s="17"/>
      <c r="F27" s="17"/>
      <c r="G27" s="40" t="s">
        <v>58</v>
      </c>
      <c r="H27" s="40">
        <v>120</v>
      </c>
      <c r="I27" s="40">
        <v>10774</v>
      </c>
      <c r="J27" s="40">
        <v>89.783333333333331</v>
      </c>
      <c r="K27" s="40">
        <v>38.3392156862745</v>
      </c>
    </row>
    <row r="28" spans="1:13" ht="15" thickBot="1" x14ac:dyDescent="0.35">
      <c r="A28" s="38">
        <v>8</v>
      </c>
      <c r="B28" s="34">
        <v>90</v>
      </c>
      <c r="C28" s="20">
        <v>81</v>
      </c>
      <c r="D28" s="28">
        <v>96</v>
      </c>
      <c r="E28" s="17"/>
      <c r="F28" s="17"/>
      <c r="G28" s="41" t="s">
        <v>59</v>
      </c>
      <c r="H28" s="41">
        <v>120</v>
      </c>
      <c r="I28" s="41">
        <v>10761</v>
      </c>
      <c r="J28" s="41">
        <v>89.674999999999997</v>
      </c>
      <c r="K28" s="41">
        <v>39.011134453781509</v>
      </c>
    </row>
    <row r="29" spans="1:13" x14ac:dyDescent="0.3">
      <c r="A29" s="38">
        <v>9</v>
      </c>
      <c r="B29" s="34">
        <v>94</v>
      </c>
      <c r="C29" s="20">
        <v>85</v>
      </c>
      <c r="D29" s="28">
        <v>87</v>
      </c>
      <c r="E29" s="17"/>
      <c r="F29" s="17"/>
    </row>
    <row r="30" spans="1:13" x14ac:dyDescent="0.3">
      <c r="A30" s="38">
        <v>10</v>
      </c>
      <c r="B30" s="34">
        <v>85</v>
      </c>
      <c r="C30" s="20">
        <v>93</v>
      </c>
      <c r="D30" s="28">
        <v>80</v>
      </c>
    </row>
    <row r="31" spans="1:13" ht="15" thickBot="1" x14ac:dyDescent="0.35">
      <c r="A31" s="38">
        <v>11</v>
      </c>
      <c r="B31" s="34">
        <v>84</v>
      </c>
      <c r="C31" s="20">
        <v>96</v>
      </c>
      <c r="D31" s="28">
        <v>82</v>
      </c>
      <c r="G31" t="s">
        <v>69</v>
      </c>
    </row>
    <row r="32" spans="1:13" x14ac:dyDescent="0.3">
      <c r="A32" s="38">
        <v>12</v>
      </c>
      <c r="B32" s="34">
        <v>97</v>
      </c>
      <c r="C32" s="20">
        <v>83</v>
      </c>
      <c r="D32" s="28">
        <v>92</v>
      </c>
      <c r="G32" s="42" t="s">
        <v>70</v>
      </c>
      <c r="H32" s="42" t="s">
        <v>71</v>
      </c>
      <c r="I32" s="42" t="s">
        <v>72</v>
      </c>
      <c r="J32" s="42" t="s">
        <v>73</v>
      </c>
      <c r="K32" s="42" t="s">
        <v>74</v>
      </c>
      <c r="L32" s="42" t="s">
        <v>75</v>
      </c>
      <c r="M32" s="42" t="s">
        <v>76</v>
      </c>
    </row>
    <row r="33" spans="1:13" x14ac:dyDescent="0.3">
      <c r="A33" s="38">
        <v>13</v>
      </c>
      <c r="B33" s="34">
        <v>80</v>
      </c>
      <c r="C33" s="20">
        <v>81</v>
      </c>
      <c r="D33" s="28">
        <v>97</v>
      </c>
      <c r="G33" s="40" t="s">
        <v>77</v>
      </c>
      <c r="H33" s="40">
        <v>32.372222222200435</v>
      </c>
      <c r="I33" s="40">
        <v>2</v>
      </c>
      <c r="J33" s="40">
        <v>16.186111111100217</v>
      </c>
      <c r="K33" s="40">
        <v>0.44765376754172936</v>
      </c>
      <c r="L33" s="40">
        <v>0.63948419248001731</v>
      </c>
      <c r="M33" s="40">
        <v>3.0210119052204196</v>
      </c>
    </row>
    <row r="34" spans="1:13" x14ac:dyDescent="0.3">
      <c r="A34" s="38">
        <v>14</v>
      </c>
      <c r="B34" s="34">
        <v>90</v>
      </c>
      <c r="C34" s="20">
        <v>96</v>
      </c>
      <c r="D34" s="28">
        <v>89</v>
      </c>
      <c r="G34" s="40" t="s">
        <v>78</v>
      </c>
      <c r="H34" s="40">
        <v>12908.283333333329</v>
      </c>
      <c r="I34" s="40">
        <v>357</v>
      </c>
      <c r="J34" s="40">
        <v>36.157656395891678</v>
      </c>
      <c r="K34" s="40"/>
      <c r="L34" s="40"/>
      <c r="M34" s="40"/>
    </row>
    <row r="35" spans="1:13" x14ac:dyDescent="0.3">
      <c r="A35" s="38">
        <v>15</v>
      </c>
      <c r="B35" s="34">
        <v>92</v>
      </c>
      <c r="C35" s="20">
        <v>88</v>
      </c>
      <c r="D35" s="28">
        <v>97</v>
      </c>
      <c r="G35" s="40"/>
      <c r="H35" s="40"/>
      <c r="I35" s="40"/>
      <c r="J35" s="40"/>
      <c r="K35" s="40"/>
      <c r="L35" s="40"/>
      <c r="M35" s="40"/>
    </row>
    <row r="36" spans="1:13" ht="15" thickBot="1" x14ac:dyDescent="0.35">
      <c r="A36" s="38">
        <v>16</v>
      </c>
      <c r="B36" s="34">
        <v>81</v>
      </c>
      <c r="C36" s="20">
        <v>89</v>
      </c>
      <c r="D36" s="28">
        <v>83</v>
      </c>
      <c r="G36" s="41" t="s">
        <v>7</v>
      </c>
      <c r="H36" s="41">
        <v>12940.65555555553</v>
      </c>
      <c r="I36" s="41">
        <v>359</v>
      </c>
      <c r="J36" s="41"/>
      <c r="K36" s="41"/>
      <c r="L36" s="41"/>
      <c r="M36" s="41"/>
    </row>
    <row r="37" spans="1:13" x14ac:dyDescent="0.3">
      <c r="A37" s="38">
        <v>17</v>
      </c>
      <c r="B37" s="34">
        <v>97</v>
      </c>
      <c r="C37" s="20">
        <v>99</v>
      </c>
      <c r="D37" s="28">
        <v>98</v>
      </c>
    </row>
    <row r="38" spans="1:13" x14ac:dyDescent="0.3">
      <c r="A38" s="38">
        <v>18</v>
      </c>
      <c r="B38" s="34">
        <v>93</v>
      </c>
      <c r="C38" s="20">
        <v>100</v>
      </c>
      <c r="D38" s="28">
        <v>90</v>
      </c>
      <c r="G38" t="s">
        <v>79</v>
      </c>
      <c r="K38">
        <f>1-0.95</f>
        <v>5.0000000000000044E-2</v>
      </c>
    </row>
    <row r="39" spans="1:13" x14ac:dyDescent="0.3">
      <c r="A39" s="38">
        <v>19</v>
      </c>
      <c r="B39" s="34">
        <v>93</v>
      </c>
      <c r="C39" s="20">
        <v>92</v>
      </c>
      <c r="D39" s="28">
        <v>90</v>
      </c>
    </row>
    <row r="40" spans="1:13" x14ac:dyDescent="0.3">
      <c r="A40" s="38">
        <v>20</v>
      </c>
      <c r="B40" s="34">
        <v>90</v>
      </c>
      <c r="C40" s="20">
        <v>95</v>
      </c>
      <c r="D40" s="28">
        <v>100</v>
      </c>
      <c r="G40" s="4" t="s">
        <v>80</v>
      </c>
    </row>
    <row r="41" spans="1:13" x14ac:dyDescent="0.3">
      <c r="A41" s="38">
        <v>21</v>
      </c>
      <c r="B41" s="34">
        <v>86</v>
      </c>
      <c r="C41" s="20">
        <v>82</v>
      </c>
      <c r="D41" s="28">
        <v>97</v>
      </c>
      <c r="G41" s="4" t="s">
        <v>82</v>
      </c>
    </row>
    <row r="42" spans="1:13" x14ac:dyDescent="0.3">
      <c r="A42" s="38">
        <v>22</v>
      </c>
      <c r="B42" s="34">
        <v>98</v>
      </c>
      <c r="C42" s="20">
        <v>89</v>
      </c>
      <c r="D42" s="28">
        <v>91</v>
      </c>
      <c r="G42" s="4" t="s">
        <v>81</v>
      </c>
    </row>
    <row r="43" spans="1:13" x14ac:dyDescent="0.3">
      <c r="A43" s="38">
        <v>23</v>
      </c>
      <c r="B43" s="34">
        <v>93</v>
      </c>
      <c r="C43" s="20">
        <v>91</v>
      </c>
      <c r="D43" s="28">
        <v>99</v>
      </c>
    </row>
    <row r="44" spans="1:13" x14ac:dyDescent="0.3">
      <c r="A44" s="38">
        <v>24</v>
      </c>
      <c r="B44" s="34">
        <v>84</v>
      </c>
      <c r="C44" s="20">
        <v>100</v>
      </c>
      <c r="D44" s="28">
        <v>91</v>
      </c>
      <c r="G44" t="s">
        <v>83</v>
      </c>
    </row>
    <row r="45" spans="1:13" x14ac:dyDescent="0.3">
      <c r="A45" s="38">
        <v>25</v>
      </c>
      <c r="B45" s="34">
        <v>95</v>
      </c>
      <c r="C45" s="20">
        <v>83</v>
      </c>
      <c r="D45" s="28">
        <v>90</v>
      </c>
    </row>
    <row r="46" spans="1:13" x14ac:dyDescent="0.3">
      <c r="A46" s="38">
        <v>26</v>
      </c>
      <c r="B46" s="34">
        <v>93</v>
      </c>
      <c r="C46" s="20">
        <v>81</v>
      </c>
      <c r="D46" s="28">
        <v>94</v>
      </c>
    </row>
    <row r="47" spans="1:13" x14ac:dyDescent="0.3">
      <c r="A47" s="38">
        <v>27</v>
      </c>
      <c r="B47" s="34">
        <v>90</v>
      </c>
      <c r="C47" s="20">
        <v>86</v>
      </c>
      <c r="D47" s="28">
        <v>98</v>
      </c>
    </row>
    <row r="48" spans="1:13" x14ac:dyDescent="0.3">
      <c r="A48" s="38">
        <v>28</v>
      </c>
      <c r="B48" s="34">
        <v>84</v>
      </c>
      <c r="C48" s="20">
        <v>92</v>
      </c>
      <c r="D48" s="28">
        <v>83</v>
      </c>
    </row>
    <row r="49" spans="1:4" x14ac:dyDescent="0.3">
      <c r="A49" s="38">
        <v>29</v>
      </c>
      <c r="B49" s="34">
        <v>83</v>
      </c>
      <c r="C49" s="20">
        <v>81</v>
      </c>
      <c r="D49" s="28">
        <v>91</v>
      </c>
    </row>
    <row r="50" spans="1:4" x14ac:dyDescent="0.3">
      <c r="A50" s="38">
        <v>30</v>
      </c>
      <c r="B50" s="34">
        <v>95</v>
      </c>
      <c r="C50" s="20">
        <v>88</v>
      </c>
      <c r="D50" s="28">
        <v>93</v>
      </c>
    </row>
    <row r="51" spans="1:4" x14ac:dyDescent="0.3">
      <c r="A51" s="38">
        <v>31</v>
      </c>
      <c r="B51" s="34">
        <v>92</v>
      </c>
      <c r="C51" s="20">
        <v>94</v>
      </c>
      <c r="D51" s="28">
        <v>88</v>
      </c>
    </row>
    <row r="52" spans="1:4" x14ac:dyDescent="0.3">
      <c r="A52" s="38">
        <v>32</v>
      </c>
      <c r="B52" s="34">
        <v>93</v>
      </c>
      <c r="C52" s="20">
        <v>88</v>
      </c>
      <c r="D52" s="28">
        <v>90</v>
      </c>
    </row>
    <row r="53" spans="1:4" x14ac:dyDescent="0.3">
      <c r="A53" s="38">
        <v>33</v>
      </c>
      <c r="B53" s="34">
        <v>96</v>
      </c>
      <c r="C53" s="20">
        <v>85</v>
      </c>
      <c r="D53" s="28">
        <v>88</v>
      </c>
    </row>
    <row r="54" spans="1:4" x14ac:dyDescent="0.3">
      <c r="A54" s="38">
        <v>34</v>
      </c>
      <c r="B54" s="34">
        <v>85</v>
      </c>
      <c r="C54" s="20">
        <v>91</v>
      </c>
      <c r="D54" s="28">
        <v>95</v>
      </c>
    </row>
    <row r="55" spans="1:4" x14ac:dyDescent="0.3">
      <c r="A55" s="38">
        <v>35</v>
      </c>
      <c r="B55" s="34">
        <v>96</v>
      </c>
      <c r="C55" s="20">
        <v>87</v>
      </c>
      <c r="D55" s="28">
        <v>91</v>
      </c>
    </row>
    <row r="56" spans="1:4" x14ac:dyDescent="0.3">
      <c r="A56" s="38">
        <v>36</v>
      </c>
      <c r="B56" s="34">
        <v>86</v>
      </c>
      <c r="C56" s="20">
        <v>85</v>
      </c>
      <c r="D56" s="28">
        <v>84</v>
      </c>
    </row>
    <row r="57" spans="1:4" x14ac:dyDescent="0.3">
      <c r="A57" s="38">
        <v>37</v>
      </c>
      <c r="B57" s="34">
        <v>88</v>
      </c>
      <c r="C57" s="20">
        <v>89</v>
      </c>
      <c r="D57" s="28">
        <v>94</v>
      </c>
    </row>
    <row r="58" spans="1:4" x14ac:dyDescent="0.3">
      <c r="A58" s="38">
        <v>38</v>
      </c>
      <c r="B58" s="34">
        <v>83</v>
      </c>
      <c r="C58" s="20">
        <v>94</v>
      </c>
      <c r="D58" s="28">
        <v>99</v>
      </c>
    </row>
    <row r="59" spans="1:4" x14ac:dyDescent="0.3">
      <c r="A59" s="38">
        <v>39</v>
      </c>
      <c r="B59" s="34">
        <v>80</v>
      </c>
      <c r="C59" s="20">
        <v>88</v>
      </c>
      <c r="D59" s="28">
        <v>82</v>
      </c>
    </row>
    <row r="60" spans="1:4" x14ac:dyDescent="0.3">
      <c r="A60" s="38">
        <v>40</v>
      </c>
      <c r="B60" s="34">
        <v>99</v>
      </c>
      <c r="C60" s="20">
        <v>91</v>
      </c>
      <c r="D60" s="28">
        <v>89</v>
      </c>
    </row>
    <row r="61" spans="1:4" x14ac:dyDescent="0.3">
      <c r="A61" s="38">
        <v>41</v>
      </c>
      <c r="B61" s="34">
        <v>96</v>
      </c>
      <c r="C61" s="20">
        <v>97</v>
      </c>
      <c r="D61" s="28">
        <v>85</v>
      </c>
    </row>
    <row r="62" spans="1:4" x14ac:dyDescent="0.3">
      <c r="A62" s="38">
        <v>42</v>
      </c>
      <c r="B62" s="34">
        <v>81</v>
      </c>
      <c r="C62" s="20">
        <v>88</v>
      </c>
      <c r="D62" s="28">
        <v>82</v>
      </c>
    </row>
    <row r="63" spans="1:4" x14ac:dyDescent="0.3">
      <c r="A63" s="38">
        <v>43</v>
      </c>
      <c r="B63" s="34">
        <v>89</v>
      </c>
      <c r="C63" s="20">
        <v>94</v>
      </c>
      <c r="D63" s="28">
        <v>84</v>
      </c>
    </row>
    <row r="64" spans="1:4" x14ac:dyDescent="0.3">
      <c r="A64" s="38">
        <v>44</v>
      </c>
      <c r="B64" s="34">
        <v>88</v>
      </c>
      <c r="C64" s="20">
        <v>96</v>
      </c>
      <c r="D64" s="28">
        <v>83</v>
      </c>
    </row>
    <row r="65" spans="1:4" x14ac:dyDescent="0.3">
      <c r="A65" s="38">
        <v>45</v>
      </c>
      <c r="B65" s="34">
        <v>95</v>
      </c>
      <c r="C65" s="20">
        <v>100</v>
      </c>
      <c r="D65" s="28">
        <v>100</v>
      </c>
    </row>
    <row r="66" spans="1:4" x14ac:dyDescent="0.3">
      <c r="A66" s="38">
        <v>46</v>
      </c>
      <c r="B66" s="34">
        <v>97</v>
      </c>
      <c r="C66" s="20">
        <v>87</v>
      </c>
      <c r="D66" s="28">
        <v>81</v>
      </c>
    </row>
    <row r="67" spans="1:4" x14ac:dyDescent="0.3">
      <c r="A67" s="38">
        <v>47</v>
      </c>
      <c r="B67" s="34">
        <v>83</v>
      </c>
      <c r="C67" s="20">
        <v>100</v>
      </c>
      <c r="D67" s="28">
        <v>96</v>
      </c>
    </row>
    <row r="68" spans="1:4" x14ac:dyDescent="0.3">
      <c r="A68" s="38">
        <v>48</v>
      </c>
      <c r="B68" s="34">
        <v>86</v>
      </c>
      <c r="C68" s="20">
        <v>88</v>
      </c>
      <c r="D68" s="28">
        <v>80</v>
      </c>
    </row>
    <row r="69" spans="1:4" x14ac:dyDescent="0.3">
      <c r="A69" s="38">
        <v>49</v>
      </c>
      <c r="B69" s="34">
        <v>91</v>
      </c>
      <c r="C69" s="20">
        <v>83</v>
      </c>
      <c r="D69" s="28">
        <v>96</v>
      </c>
    </row>
    <row r="70" spans="1:4" x14ac:dyDescent="0.3">
      <c r="A70" s="38">
        <v>50</v>
      </c>
      <c r="B70" s="34">
        <v>87</v>
      </c>
      <c r="C70" s="20">
        <v>99</v>
      </c>
      <c r="D70" s="28">
        <v>86</v>
      </c>
    </row>
    <row r="71" spans="1:4" x14ac:dyDescent="0.3">
      <c r="A71" s="38">
        <v>51</v>
      </c>
      <c r="B71" s="34">
        <v>87</v>
      </c>
      <c r="C71" s="20">
        <v>89</v>
      </c>
      <c r="D71" s="28">
        <v>97</v>
      </c>
    </row>
    <row r="72" spans="1:4" x14ac:dyDescent="0.3">
      <c r="A72" s="38">
        <v>52</v>
      </c>
      <c r="B72" s="34">
        <v>84</v>
      </c>
      <c r="C72" s="20">
        <v>97</v>
      </c>
      <c r="D72" s="28">
        <v>91</v>
      </c>
    </row>
    <row r="73" spans="1:4" x14ac:dyDescent="0.3">
      <c r="A73" s="38">
        <v>53</v>
      </c>
      <c r="B73" s="34">
        <v>93</v>
      </c>
      <c r="C73" s="20">
        <v>100</v>
      </c>
      <c r="D73" s="28">
        <v>92</v>
      </c>
    </row>
    <row r="74" spans="1:4" x14ac:dyDescent="0.3">
      <c r="A74" s="38">
        <v>54</v>
      </c>
      <c r="B74" s="34">
        <v>88</v>
      </c>
      <c r="C74" s="20">
        <v>82</v>
      </c>
      <c r="D74" s="28">
        <v>83</v>
      </c>
    </row>
    <row r="75" spans="1:4" x14ac:dyDescent="0.3">
      <c r="A75" s="38">
        <v>55</v>
      </c>
      <c r="B75" s="34">
        <v>87</v>
      </c>
      <c r="C75" s="20">
        <v>84</v>
      </c>
      <c r="D75" s="28">
        <v>83</v>
      </c>
    </row>
    <row r="76" spans="1:4" x14ac:dyDescent="0.3">
      <c r="A76" s="38">
        <v>56</v>
      </c>
      <c r="B76" s="34">
        <v>84</v>
      </c>
      <c r="C76" s="20">
        <v>93</v>
      </c>
      <c r="D76" s="28">
        <v>80</v>
      </c>
    </row>
    <row r="77" spans="1:4" x14ac:dyDescent="0.3">
      <c r="A77" s="38">
        <v>57</v>
      </c>
      <c r="B77" s="34">
        <v>100</v>
      </c>
      <c r="C77" s="20">
        <v>98</v>
      </c>
      <c r="D77" s="28">
        <v>80</v>
      </c>
    </row>
    <row r="78" spans="1:4" x14ac:dyDescent="0.3">
      <c r="A78" s="38">
        <v>58</v>
      </c>
      <c r="B78" s="34">
        <v>90</v>
      </c>
      <c r="C78" s="20">
        <v>82</v>
      </c>
      <c r="D78" s="28">
        <v>91</v>
      </c>
    </row>
    <row r="79" spans="1:4" x14ac:dyDescent="0.3">
      <c r="A79" s="38">
        <v>59</v>
      </c>
      <c r="B79" s="34">
        <v>92</v>
      </c>
      <c r="C79" s="20">
        <v>92</v>
      </c>
      <c r="D79" s="28">
        <v>82</v>
      </c>
    </row>
    <row r="80" spans="1:4" x14ac:dyDescent="0.3">
      <c r="A80" s="38">
        <v>60</v>
      </c>
      <c r="B80" s="34">
        <v>93</v>
      </c>
      <c r="C80" s="20">
        <v>96</v>
      </c>
      <c r="D80" s="28">
        <v>97</v>
      </c>
    </row>
    <row r="81" spans="1:4" x14ac:dyDescent="0.3">
      <c r="A81" s="38">
        <v>61</v>
      </c>
      <c r="B81" s="34">
        <v>86</v>
      </c>
      <c r="C81" s="20">
        <v>99</v>
      </c>
      <c r="D81" s="28">
        <v>93</v>
      </c>
    </row>
    <row r="82" spans="1:4" x14ac:dyDescent="0.3">
      <c r="A82" s="38">
        <v>62</v>
      </c>
      <c r="B82" s="34">
        <v>94</v>
      </c>
      <c r="C82" s="20">
        <v>93</v>
      </c>
      <c r="D82" s="28">
        <v>80</v>
      </c>
    </row>
    <row r="83" spans="1:4" x14ac:dyDescent="0.3">
      <c r="A83" s="38">
        <v>63</v>
      </c>
      <c r="B83" s="34">
        <v>89</v>
      </c>
      <c r="C83" s="20">
        <v>94</v>
      </c>
      <c r="D83" s="28">
        <v>85</v>
      </c>
    </row>
    <row r="84" spans="1:4" x14ac:dyDescent="0.3">
      <c r="A84" s="38">
        <v>64</v>
      </c>
      <c r="B84" s="34">
        <v>97</v>
      </c>
      <c r="C84" s="20">
        <v>91</v>
      </c>
      <c r="D84" s="28">
        <v>82</v>
      </c>
    </row>
    <row r="85" spans="1:4" x14ac:dyDescent="0.3">
      <c r="A85" s="38">
        <v>65</v>
      </c>
      <c r="B85" s="34">
        <v>92</v>
      </c>
      <c r="C85" s="20">
        <v>83</v>
      </c>
      <c r="D85" s="28">
        <v>90</v>
      </c>
    </row>
    <row r="86" spans="1:4" x14ac:dyDescent="0.3">
      <c r="A86" s="38">
        <v>66</v>
      </c>
      <c r="B86" s="34">
        <v>97</v>
      </c>
      <c r="C86" s="20">
        <v>84</v>
      </c>
      <c r="D86" s="28">
        <v>96</v>
      </c>
    </row>
    <row r="87" spans="1:4" x14ac:dyDescent="0.3">
      <c r="A87" s="38">
        <v>67</v>
      </c>
      <c r="B87" s="34">
        <v>99</v>
      </c>
      <c r="C87" s="20">
        <v>87</v>
      </c>
      <c r="D87" s="28">
        <v>91</v>
      </c>
    </row>
    <row r="88" spans="1:4" x14ac:dyDescent="0.3">
      <c r="A88" s="38">
        <v>68</v>
      </c>
      <c r="B88" s="34">
        <v>100</v>
      </c>
      <c r="C88" s="20">
        <v>81</v>
      </c>
      <c r="D88" s="28">
        <v>93</v>
      </c>
    </row>
    <row r="89" spans="1:4" x14ac:dyDescent="0.3">
      <c r="A89" s="38">
        <v>69</v>
      </c>
      <c r="B89" s="34">
        <v>99</v>
      </c>
      <c r="C89" s="20">
        <v>94</v>
      </c>
      <c r="D89" s="28">
        <v>90</v>
      </c>
    </row>
    <row r="90" spans="1:4" x14ac:dyDescent="0.3">
      <c r="A90" s="38">
        <v>70</v>
      </c>
      <c r="B90" s="34">
        <v>84</v>
      </c>
      <c r="C90" s="20">
        <v>95</v>
      </c>
      <c r="D90" s="28">
        <v>80</v>
      </c>
    </row>
    <row r="91" spans="1:4" x14ac:dyDescent="0.3">
      <c r="A91" s="38">
        <v>71</v>
      </c>
      <c r="B91" s="34">
        <v>90</v>
      </c>
      <c r="C91" s="20">
        <v>83</v>
      </c>
      <c r="D91" s="28">
        <v>81</v>
      </c>
    </row>
    <row r="92" spans="1:4" x14ac:dyDescent="0.3">
      <c r="A92" s="38">
        <v>72</v>
      </c>
      <c r="B92" s="34">
        <v>93</v>
      </c>
      <c r="C92" s="20">
        <v>89</v>
      </c>
      <c r="D92" s="28">
        <v>93</v>
      </c>
    </row>
    <row r="93" spans="1:4" x14ac:dyDescent="0.3">
      <c r="A93" s="38">
        <v>73</v>
      </c>
      <c r="B93" s="34">
        <v>87</v>
      </c>
      <c r="C93" s="20">
        <v>82</v>
      </c>
      <c r="D93" s="28">
        <v>90</v>
      </c>
    </row>
    <row r="94" spans="1:4" x14ac:dyDescent="0.3">
      <c r="A94" s="38">
        <v>74</v>
      </c>
      <c r="B94" s="34">
        <v>85</v>
      </c>
      <c r="C94" s="20">
        <v>90</v>
      </c>
      <c r="D94" s="28">
        <v>82</v>
      </c>
    </row>
    <row r="95" spans="1:4" x14ac:dyDescent="0.3">
      <c r="A95" s="38">
        <v>75</v>
      </c>
      <c r="B95" s="34">
        <v>98</v>
      </c>
      <c r="C95" s="20">
        <v>83</v>
      </c>
      <c r="D95" s="28">
        <v>96</v>
      </c>
    </row>
    <row r="96" spans="1:4" x14ac:dyDescent="0.3">
      <c r="A96" s="38">
        <v>76</v>
      </c>
      <c r="B96" s="34">
        <v>85</v>
      </c>
      <c r="C96" s="20">
        <v>89</v>
      </c>
      <c r="D96" s="28">
        <v>87</v>
      </c>
    </row>
    <row r="97" spans="1:4" x14ac:dyDescent="0.3">
      <c r="A97" s="38">
        <v>77</v>
      </c>
      <c r="B97" s="34">
        <v>91</v>
      </c>
      <c r="C97" s="20">
        <v>80</v>
      </c>
      <c r="D97" s="28">
        <v>88</v>
      </c>
    </row>
    <row r="98" spans="1:4" x14ac:dyDescent="0.3">
      <c r="A98" s="38">
        <v>78</v>
      </c>
      <c r="B98" s="34">
        <v>90</v>
      </c>
      <c r="C98" s="20">
        <v>90</v>
      </c>
      <c r="D98" s="28">
        <v>98</v>
      </c>
    </row>
    <row r="99" spans="1:4" x14ac:dyDescent="0.3">
      <c r="A99" s="38">
        <v>79</v>
      </c>
      <c r="B99" s="34">
        <v>81</v>
      </c>
      <c r="C99" s="20">
        <v>85</v>
      </c>
      <c r="D99" s="28">
        <v>97</v>
      </c>
    </row>
    <row r="100" spans="1:4" x14ac:dyDescent="0.3">
      <c r="A100" s="38">
        <v>80</v>
      </c>
      <c r="B100" s="34">
        <v>92</v>
      </c>
      <c r="C100" s="20">
        <v>82</v>
      </c>
      <c r="D100" s="28">
        <v>91</v>
      </c>
    </row>
    <row r="101" spans="1:4" x14ac:dyDescent="0.3">
      <c r="A101" s="38">
        <v>81</v>
      </c>
      <c r="B101" s="34">
        <v>97</v>
      </c>
      <c r="C101" s="20">
        <v>85</v>
      </c>
      <c r="D101" s="28">
        <v>89</v>
      </c>
    </row>
    <row r="102" spans="1:4" x14ac:dyDescent="0.3">
      <c r="A102" s="38">
        <v>82</v>
      </c>
      <c r="B102" s="34">
        <v>84</v>
      </c>
      <c r="C102" s="20">
        <v>97</v>
      </c>
      <c r="D102" s="28">
        <v>87</v>
      </c>
    </row>
    <row r="103" spans="1:4" x14ac:dyDescent="0.3">
      <c r="A103" s="38">
        <v>83</v>
      </c>
      <c r="B103" s="34">
        <v>97</v>
      </c>
      <c r="C103" s="20">
        <v>89</v>
      </c>
      <c r="D103" s="28">
        <v>90</v>
      </c>
    </row>
    <row r="104" spans="1:4" x14ac:dyDescent="0.3">
      <c r="A104" s="38">
        <v>84</v>
      </c>
      <c r="B104" s="34">
        <v>89</v>
      </c>
      <c r="C104" s="20">
        <v>99</v>
      </c>
      <c r="D104" s="28">
        <v>98</v>
      </c>
    </row>
    <row r="105" spans="1:4" x14ac:dyDescent="0.3">
      <c r="A105" s="38">
        <v>85</v>
      </c>
      <c r="B105" s="34">
        <v>89</v>
      </c>
      <c r="C105" s="20">
        <v>83</v>
      </c>
      <c r="D105" s="28">
        <v>100</v>
      </c>
    </row>
    <row r="106" spans="1:4" x14ac:dyDescent="0.3">
      <c r="A106" s="38">
        <v>86</v>
      </c>
      <c r="B106" s="34">
        <v>95</v>
      </c>
      <c r="C106" s="20">
        <v>87</v>
      </c>
      <c r="D106" s="28">
        <v>85</v>
      </c>
    </row>
    <row r="107" spans="1:4" x14ac:dyDescent="0.3">
      <c r="A107" s="38">
        <v>87</v>
      </c>
      <c r="B107" s="34">
        <v>96</v>
      </c>
      <c r="C107" s="20">
        <v>82</v>
      </c>
      <c r="D107" s="28">
        <v>94</v>
      </c>
    </row>
    <row r="108" spans="1:4" x14ac:dyDescent="0.3">
      <c r="A108" s="38">
        <v>88</v>
      </c>
      <c r="B108" s="34">
        <v>91</v>
      </c>
      <c r="C108" s="20">
        <v>86</v>
      </c>
      <c r="D108" s="28">
        <v>95</v>
      </c>
    </row>
    <row r="109" spans="1:4" x14ac:dyDescent="0.3">
      <c r="A109" s="38">
        <v>89</v>
      </c>
      <c r="B109" s="34">
        <v>94</v>
      </c>
      <c r="C109" s="20">
        <v>96</v>
      </c>
      <c r="D109" s="28">
        <v>84</v>
      </c>
    </row>
    <row r="110" spans="1:4" x14ac:dyDescent="0.3">
      <c r="A110" s="38">
        <v>90</v>
      </c>
      <c r="B110" s="34">
        <v>86</v>
      </c>
      <c r="C110" s="20">
        <v>93</v>
      </c>
      <c r="D110" s="28">
        <v>92</v>
      </c>
    </row>
    <row r="111" spans="1:4" x14ac:dyDescent="0.3">
      <c r="A111" s="38">
        <v>91</v>
      </c>
      <c r="B111" s="34">
        <v>88</v>
      </c>
      <c r="C111" s="20">
        <v>93</v>
      </c>
      <c r="D111" s="28">
        <v>85</v>
      </c>
    </row>
    <row r="112" spans="1:4" x14ac:dyDescent="0.3">
      <c r="A112" s="38">
        <v>92</v>
      </c>
      <c r="B112" s="34">
        <v>89</v>
      </c>
      <c r="C112" s="20">
        <v>91</v>
      </c>
      <c r="D112" s="28">
        <v>94</v>
      </c>
    </row>
    <row r="113" spans="1:4" x14ac:dyDescent="0.3">
      <c r="A113" s="38">
        <v>93</v>
      </c>
      <c r="B113" s="34">
        <v>92</v>
      </c>
      <c r="C113" s="20">
        <v>91</v>
      </c>
      <c r="D113" s="28">
        <v>81</v>
      </c>
    </row>
    <row r="114" spans="1:4" x14ac:dyDescent="0.3">
      <c r="A114" s="38">
        <v>94</v>
      </c>
      <c r="B114" s="34">
        <v>84</v>
      </c>
      <c r="C114" s="20">
        <v>100</v>
      </c>
      <c r="D114" s="28">
        <v>85</v>
      </c>
    </row>
    <row r="115" spans="1:4" x14ac:dyDescent="0.3">
      <c r="A115" s="38">
        <v>95</v>
      </c>
      <c r="B115" s="34">
        <v>81</v>
      </c>
      <c r="C115" s="20">
        <v>94</v>
      </c>
      <c r="D115" s="28">
        <v>98</v>
      </c>
    </row>
    <row r="116" spans="1:4" x14ac:dyDescent="0.3">
      <c r="A116" s="38">
        <v>96</v>
      </c>
      <c r="B116" s="34">
        <v>82</v>
      </c>
      <c r="C116" s="20">
        <v>84</v>
      </c>
      <c r="D116" s="28">
        <v>86</v>
      </c>
    </row>
    <row r="117" spans="1:4" x14ac:dyDescent="0.3">
      <c r="A117" s="38">
        <v>97</v>
      </c>
      <c r="B117" s="34">
        <v>85</v>
      </c>
      <c r="C117" s="20">
        <v>80</v>
      </c>
      <c r="D117" s="28">
        <v>91</v>
      </c>
    </row>
    <row r="118" spans="1:4" x14ac:dyDescent="0.3">
      <c r="A118" s="38">
        <v>98</v>
      </c>
      <c r="B118" s="34">
        <v>87</v>
      </c>
      <c r="C118" s="20">
        <v>90</v>
      </c>
      <c r="D118" s="28">
        <v>100</v>
      </c>
    </row>
    <row r="119" spans="1:4" x14ac:dyDescent="0.3">
      <c r="A119" s="38">
        <v>99</v>
      </c>
      <c r="B119" s="34">
        <v>86</v>
      </c>
      <c r="C119" s="20">
        <v>98</v>
      </c>
      <c r="D119" s="28">
        <v>95</v>
      </c>
    </row>
    <row r="120" spans="1:4" x14ac:dyDescent="0.3">
      <c r="A120" s="38">
        <v>100</v>
      </c>
      <c r="B120" s="34">
        <v>98</v>
      </c>
      <c r="C120" s="20">
        <v>85</v>
      </c>
      <c r="D120" s="28">
        <v>88</v>
      </c>
    </row>
    <row r="121" spans="1:4" x14ac:dyDescent="0.3">
      <c r="A121" s="38">
        <v>101</v>
      </c>
      <c r="B121" s="34">
        <v>100</v>
      </c>
      <c r="C121" s="20">
        <v>82</v>
      </c>
      <c r="D121" s="28">
        <v>94</v>
      </c>
    </row>
    <row r="122" spans="1:4" x14ac:dyDescent="0.3">
      <c r="A122" s="38">
        <v>102</v>
      </c>
      <c r="B122" s="34">
        <v>86</v>
      </c>
      <c r="C122" s="20">
        <v>99</v>
      </c>
      <c r="D122" s="28">
        <v>83</v>
      </c>
    </row>
    <row r="123" spans="1:4" x14ac:dyDescent="0.3">
      <c r="A123" s="38">
        <v>103</v>
      </c>
      <c r="B123" s="34">
        <v>84</v>
      </c>
      <c r="C123" s="20">
        <v>96</v>
      </c>
      <c r="D123" s="28">
        <v>100</v>
      </c>
    </row>
    <row r="124" spans="1:4" x14ac:dyDescent="0.3">
      <c r="A124" s="38">
        <v>104</v>
      </c>
      <c r="B124" s="34">
        <v>99</v>
      </c>
      <c r="C124" s="20">
        <v>81</v>
      </c>
      <c r="D124" s="28">
        <v>80</v>
      </c>
    </row>
    <row r="125" spans="1:4" x14ac:dyDescent="0.3">
      <c r="A125" s="38">
        <v>105</v>
      </c>
      <c r="B125" s="34">
        <v>83</v>
      </c>
      <c r="C125" s="20">
        <v>89</v>
      </c>
      <c r="D125" s="28">
        <v>82</v>
      </c>
    </row>
    <row r="126" spans="1:4" x14ac:dyDescent="0.3">
      <c r="A126" s="38">
        <v>106</v>
      </c>
      <c r="B126" s="34">
        <v>95</v>
      </c>
      <c r="C126" s="20">
        <v>98</v>
      </c>
      <c r="D126" s="28">
        <v>86</v>
      </c>
    </row>
    <row r="127" spans="1:4" x14ac:dyDescent="0.3">
      <c r="A127" s="38">
        <v>107</v>
      </c>
      <c r="B127" s="34">
        <v>88</v>
      </c>
      <c r="C127" s="20">
        <v>92</v>
      </c>
      <c r="D127" s="28">
        <v>85</v>
      </c>
    </row>
    <row r="128" spans="1:4" x14ac:dyDescent="0.3">
      <c r="A128" s="38">
        <v>108</v>
      </c>
      <c r="B128" s="34">
        <v>95</v>
      </c>
      <c r="C128" s="20">
        <v>100</v>
      </c>
      <c r="D128" s="28">
        <v>99</v>
      </c>
    </row>
    <row r="129" spans="1:4" x14ac:dyDescent="0.3">
      <c r="A129" s="38">
        <v>109</v>
      </c>
      <c r="B129" s="34">
        <v>94</v>
      </c>
      <c r="C129" s="20">
        <v>82</v>
      </c>
      <c r="D129" s="28">
        <v>82</v>
      </c>
    </row>
    <row r="130" spans="1:4" x14ac:dyDescent="0.3">
      <c r="A130" s="38">
        <v>110</v>
      </c>
      <c r="B130" s="34">
        <v>80</v>
      </c>
      <c r="C130" s="20">
        <v>93</v>
      </c>
      <c r="D130" s="28">
        <v>82</v>
      </c>
    </row>
    <row r="131" spans="1:4" x14ac:dyDescent="0.3">
      <c r="A131" s="38">
        <v>111</v>
      </c>
      <c r="B131" s="34">
        <v>96</v>
      </c>
      <c r="C131" s="20">
        <v>89</v>
      </c>
      <c r="D131" s="28">
        <v>84</v>
      </c>
    </row>
    <row r="132" spans="1:4" x14ac:dyDescent="0.3">
      <c r="A132" s="38">
        <v>112</v>
      </c>
      <c r="B132" s="34">
        <v>91</v>
      </c>
      <c r="C132" s="20">
        <v>91</v>
      </c>
      <c r="D132" s="28">
        <v>96</v>
      </c>
    </row>
    <row r="133" spans="1:4" x14ac:dyDescent="0.3">
      <c r="A133" s="38">
        <v>113</v>
      </c>
      <c r="B133" s="34">
        <v>87</v>
      </c>
      <c r="C133" s="20">
        <v>95</v>
      </c>
      <c r="D133" s="28">
        <v>81</v>
      </c>
    </row>
    <row r="134" spans="1:4" x14ac:dyDescent="0.3">
      <c r="A134" s="38">
        <v>114</v>
      </c>
      <c r="B134" s="34">
        <v>98</v>
      </c>
      <c r="C134" s="20">
        <v>81</v>
      </c>
      <c r="D134" s="28">
        <v>82</v>
      </c>
    </row>
    <row r="135" spans="1:4" x14ac:dyDescent="0.3">
      <c r="A135" s="38">
        <v>115</v>
      </c>
      <c r="B135" s="34">
        <v>86</v>
      </c>
      <c r="C135" s="20">
        <v>83</v>
      </c>
      <c r="D135" s="28">
        <v>98</v>
      </c>
    </row>
    <row r="136" spans="1:4" x14ac:dyDescent="0.3">
      <c r="A136" s="38">
        <v>116</v>
      </c>
      <c r="B136" s="34">
        <v>84</v>
      </c>
      <c r="C136" s="20">
        <v>91</v>
      </c>
      <c r="D136" s="28">
        <v>82</v>
      </c>
    </row>
    <row r="137" spans="1:4" x14ac:dyDescent="0.3">
      <c r="A137" s="38">
        <v>117</v>
      </c>
      <c r="B137" s="34">
        <v>85</v>
      </c>
      <c r="C137" s="20">
        <v>80</v>
      </c>
      <c r="D137" s="28">
        <v>96</v>
      </c>
    </row>
    <row r="138" spans="1:4" x14ac:dyDescent="0.3">
      <c r="A138" s="38">
        <v>118</v>
      </c>
      <c r="B138" s="34">
        <v>96</v>
      </c>
      <c r="C138" s="20">
        <v>83</v>
      </c>
      <c r="D138" s="28">
        <v>97</v>
      </c>
    </row>
    <row r="139" spans="1:4" x14ac:dyDescent="0.3">
      <c r="A139" s="38">
        <v>119</v>
      </c>
      <c r="B139" s="34">
        <v>100</v>
      </c>
      <c r="C139" s="20">
        <v>89</v>
      </c>
      <c r="D139" s="28">
        <v>98</v>
      </c>
    </row>
    <row r="140" spans="1:4" ht="15" thickBot="1" x14ac:dyDescent="0.35">
      <c r="A140" s="39">
        <v>120</v>
      </c>
      <c r="B140" s="35">
        <v>95</v>
      </c>
      <c r="C140" s="30">
        <v>100</v>
      </c>
      <c r="D140" s="31">
        <v>96</v>
      </c>
    </row>
    <row r="141" spans="1:4" x14ac:dyDescent="0.3">
      <c r="A141" t="s">
        <v>61</v>
      </c>
      <c r="B141" s="16">
        <f>AVERAGE(B21:B140)</f>
        <v>90.358333333333334</v>
      </c>
      <c r="C141" s="16">
        <f t="shared" ref="C141:D141" si="0">AVERAGE(C21:C140)</f>
        <v>89.783333333333331</v>
      </c>
      <c r="D141" s="16">
        <f t="shared" si="0"/>
        <v>89.674999999999997</v>
      </c>
    </row>
    <row r="144" spans="1:4" x14ac:dyDescent="0.3">
      <c r="A144" t="s">
        <v>84</v>
      </c>
    </row>
    <row r="146" spans="1:14" ht="15" thickBot="1" x14ac:dyDescent="0.35"/>
    <row r="147" spans="1:14" x14ac:dyDescent="0.3">
      <c r="A147" s="52" t="s">
        <v>88</v>
      </c>
      <c r="B147" s="53" t="s">
        <v>85</v>
      </c>
      <c r="C147" s="53" t="s">
        <v>86</v>
      </c>
      <c r="D147" s="54" t="s">
        <v>87</v>
      </c>
    </row>
    <row r="148" spans="1:14" ht="15" thickBot="1" x14ac:dyDescent="0.35">
      <c r="A148" s="55"/>
      <c r="B148" s="56"/>
      <c r="C148" s="56"/>
      <c r="D148" s="57"/>
      <c r="F148" s="4" t="s">
        <v>50</v>
      </c>
    </row>
    <row r="149" spans="1:14" x14ac:dyDescent="0.3">
      <c r="A149" s="58">
        <v>1</v>
      </c>
      <c r="B149" s="51">
        <v>49</v>
      </c>
      <c r="C149" s="45">
        <v>50</v>
      </c>
      <c r="D149" s="46">
        <v>43</v>
      </c>
    </row>
    <row r="150" spans="1:14" ht="15.6" x14ac:dyDescent="0.35">
      <c r="A150" s="38">
        <v>2</v>
      </c>
      <c r="B150" s="34">
        <v>43</v>
      </c>
      <c r="C150" s="20">
        <v>48</v>
      </c>
      <c r="D150" s="28">
        <v>41</v>
      </c>
      <c r="F150" s="3" t="s">
        <v>10</v>
      </c>
      <c r="G150" s="59" t="s">
        <v>89</v>
      </c>
      <c r="N150" s="15" t="s">
        <v>53</v>
      </c>
    </row>
    <row r="151" spans="1:14" x14ac:dyDescent="0.3">
      <c r="A151" s="38">
        <v>3</v>
      </c>
      <c r="B151" s="34">
        <v>45</v>
      </c>
      <c r="C151" s="20">
        <v>47</v>
      </c>
      <c r="D151" s="28">
        <v>47</v>
      </c>
      <c r="F151" s="3" t="s">
        <v>11</v>
      </c>
      <c r="G151" t="s">
        <v>90</v>
      </c>
      <c r="N151" t="s">
        <v>54</v>
      </c>
    </row>
    <row r="152" spans="1:14" x14ac:dyDescent="0.3">
      <c r="A152" s="38">
        <v>4</v>
      </c>
      <c r="B152" s="34">
        <v>40</v>
      </c>
      <c r="C152" s="20">
        <v>40</v>
      </c>
      <c r="D152" s="28">
        <v>49</v>
      </c>
    </row>
    <row r="153" spans="1:14" x14ac:dyDescent="0.3">
      <c r="A153" s="38">
        <v>5</v>
      </c>
      <c r="B153" s="34">
        <v>45</v>
      </c>
      <c r="C153" s="20">
        <v>44</v>
      </c>
      <c r="D153" s="28">
        <v>47</v>
      </c>
      <c r="F153" t="s">
        <v>56</v>
      </c>
    </row>
    <row r="154" spans="1:14" x14ac:dyDescent="0.3">
      <c r="A154" s="38">
        <v>6</v>
      </c>
      <c r="B154" s="34">
        <v>48</v>
      </c>
      <c r="C154" s="20">
        <v>40</v>
      </c>
      <c r="D154" s="28">
        <v>46</v>
      </c>
    </row>
    <row r="155" spans="1:14" x14ac:dyDescent="0.3">
      <c r="A155" s="38">
        <v>7</v>
      </c>
      <c r="B155" s="34">
        <v>45</v>
      </c>
      <c r="C155" s="20">
        <v>43</v>
      </c>
      <c r="D155" s="28">
        <v>42</v>
      </c>
      <c r="F155" t="s">
        <v>62</v>
      </c>
    </row>
    <row r="156" spans="1:14" x14ac:dyDescent="0.3">
      <c r="A156" s="38">
        <v>8</v>
      </c>
      <c r="B156" s="34">
        <v>40</v>
      </c>
      <c r="C156" s="20">
        <v>44</v>
      </c>
      <c r="D156" s="28">
        <v>45</v>
      </c>
    </row>
    <row r="157" spans="1:14" ht="15" thickBot="1" x14ac:dyDescent="0.35">
      <c r="A157" s="38">
        <v>9</v>
      </c>
      <c r="B157" s="34">
        <v>46</v>
      </c>
      <c r="C157" s="20">
        <v>40</v>
      </c>
      <c r="D157" s="28">
        <v>50</v>
      </c>
      <c r="F157" t="s">
        <v>63</v>
      </c>
    </row>
    <row r="158" spans="1:14" x14ac:dyDescent="0.3">
      <c r="A158" s="38">
        <v>10</v>
      </c>
      <c r="B158" s="34">
        <v>49</v>
      </c>
      <c r="C158" s="20">
        <v>50</v>
      </c>
      <c r="D158" s="28">
        <v>42</v>
      </c>
      <c r="F158" s="42" t="s">
        <v>64</v>
      </c>
      <c r="G158" s="42" t="s">
        <v>65</v>
      </c>
      <c r="H158" s="42" t="s">
        <v>66</v>
      </c>
      <c r="I158" s="42" t="s">
        <v>67</v>
      </c>
      <c r="J158" s="42" t="s">
        <v>68</v>
      </c>
    </row>
    <row r="159" spans="1:14" x14ac:dyDescent="0.3">
      <c r="A159" s="38">
        <v>11</v>
      </c>
      <c r="B159" s="34">
        <v>43</v>
      </c>
      <c r="C159" s="20">
        <v>43</v>
      </c>
      <c r="D159" s="28">
        <v>49</v>
      </c>
      <c r="F159" s="40" t="s">
        <v>85</v>
      </c>
      <c r="G159" s="40">
        <v>75</v>
      </c>
      <c r="H159" s="40">
        <v>3353</v>
      </c>
      <c r="I159" s="40">
        <v>44.706666666666663</v>
      </c>
      <c r="J159" s="40">
        <v>10.453333333333335</v>
      </c>
    </row>
    <row r="160" spans="1:14" x14ac:dyDescent="0.3">
      <c r="A160" s="38">
        <v>12</v>
      </c>
      <c r="B160" s="34">
        <v>45</v>
      </c>
      <c r="C160" s="20">
        <v>50</v>
      </c>
      <c r="D160" s="28">
        <v>50</v>
      </c>
      <c r="F160" s="40" t="s">
        <v>86</v>
      </c>
      <c r="G160" s="40">
        <v>75</v>
      </c>
      <c r="H160" s="40">
        <v>3334</v>
      </c>
      <c r="I160" s="40">
        <v>44.453333333333333</v>
      </c>
      <c r="J160" s="40">
        <v>9.9538738738738708</v>
      </c>
    </row>
    <row r="161" spans="1:12" ht="15" thickBot="1" x14ac:dyDescent="0.35">
      <c r="A161" s="38">
        <v>13</v>
      </c>
      <c r="B161" s="34">
        <v>46</v>
      </c>
      <c r="C161" s="20">
        <v>42</v>
      </c>
      <c r="D161" s="28">
        <v>50</v>
      </c>
      <c r="F161" s="41" t="s">
        <v>87</v>
      </c>
      <c r="G161" s="41">
        <v>75</v>
      </c>
      <c r="H161" s="41">
        <v>3395</v>
      </c>
      <c r="I161" s="41">
        <v>45.266666666666666</v>
      </c>
      <c r="J161" s="41">
        <v>11.090090090090092</v>
      </c>
    </row>
    <row r="162" spans="1:12" x14ac:dyDescent="0.3">
      <c r="A162" s="38">
        <v>14</v>
      </c>
      <c r="B162" s="34">
        <v>50</v>
      </c>
      <c r="C162" s="20">
        <v>43</v>
      </c>
      <c r="D162" s="28">
        <v>42</v>
      </c>
    </row>
    <row r="163" spans="1:12" x14ac:dyDescent="0.3">
      <c r="A163" s="38">
        <v>15</v>
      </c>
      <c r="B163" s="34">
        <v>46</v>
      </c>
      <c r="C163" s="20">
        <v>42</v>
      </c>
      <c r="D163" s="28">
        <v>42</v>
      </c>
    </row>
    <row r="164" spans="1:12" ht="15" thickBot="1" x14ac:dyDescent="0.35">
      <c r="A164" s="38">
        <v>16</v>
      </c>
      <c r="B164" s="34">
        <v>40</v>
      </c>
      <c r="C164" s="20">
        <v>43</v>
      </c>
      <c r="D164" s="28">
        <v>42</v>
      </c>
      <c r="F164" t="s">
        <v>69</v>
      </c>
    </row>
    <row r="165" spans="1:12" x14ac:dyDescent="0.3">
      <c r="A165" s="38">
        <v>17</v>
      </c>
      <c r="B165" s="34">
        <v>49</v>
      </c>
      <c r="C165" s="20">
        <v>45</v>
      </c>
      <c r="D165" s="28">
        <v>47</v>
      </c>
      <c r="F165" s="42" t="s">
        <v>70</v>
      </c>
      <c r="G165" s="42" t="s">
        <v>71</v>
      </c>
      <c r="H165" s="42" t="s">
        <v>72</v>
      </c>
      <c r="I165" s="42" t="s">
        <v>73</v>
      </c>
      <c r="J165" s="42" t="s">
        <v>74</v>
      </c>
      <c r="K165" s="42" t="s">
        <v>75</v>
      </c>
      <c r="L165" s="42" t="s">
        <v>76</v>
      </c>
    </row>
    <row r="166" spans="1:12" x14ac:dyDescent="0.3">
      <c r="A166" s="38">
        <v>18</v>
      </c>
      <c r="B166" s="34">
        <v>43</v>
      </c>
      <c r="C166" s="20">
        <v>43</v>
      </c>
      <c r="D166" s="28">
        <v>43</v>
      </c>
      <c r="F166" s="40" t="s">
        <v>77</v>
      </c>
      <c r="G166" s="40">
        <v>25.982222222226483</v>
      </c>
      <c r="H166" s="40">
        <v>2</v>
      </c>
      <c r="I166" s="40">
        <v>12.991111111113241</v>
      </c>
      <c r="J166" s="40">
        <v>1.2373548424005232</v>
      </c>
      <c r="K166" s="40">
        <v>0.29214382046945719</v>
      </c>
      <c r="L166" s="40">
        <v>3.0365236928513974</v>
      </c>
    </row>
    <row r="167" spans="1:12" x14ac:dyDescent="0.3">
      <c r="A167" s="38">
        <v>19</v>
      </c>
      <c r="B167" s="34">
        <v>44</v>
      </c>
      <c r="C167" s="20">
        <v>49</v>
      </c>
      <c r="D167" s="28">
        <v>46</v>
      </c>
      <c r="F167" s="40" t="s">
        <v>78</v>
      </c>
      <c r="G167" s="40">
        <v>2330.8000000000002</v>
      </c>
      <c r="H167" s="40">
        <v>222</v>
      </c>
      <c r="I167" s="40">
        <v>10.4990990990991</v>
      </c>
      <c r="J167" s="40"/>
      <c r="K167" s="40"/>
      <c r="L167" s="40"/>
    </row>
    <row r="168" spans="1:12" x14ac:dyDescent="0.3">
      <c r="A168" s="38">
        <v>20</v>
      </c>
      <c r="B168" s="34">
        <v>46</v>
      </c>
      <c r="C168" s="20">
        <v>43</v>
      </c>
      <c r="D168" s="28">
        <v>49</v>
      </c>
      <c r="F168" s="40"/>
      <c r="G168" s="40"/>
      <c r="H168" s="40"/>
      <c r="I168" s="40"/>
      <c r="J168" s="40"/>
      <c r="K168" s="40"/>
      <c r="L168" s="40"/>
    </row>
    <row r="169" spans="1:12" ht="15" thickBot="1" x14ac:dyDescent="0.35">
      <c r="A169" s="38">
        <v>21</v>
      </c>
      <c r="B169" s="34">
        <v>41</v>
      </c>
      <c r="C169" s="20">
        <v>48</v>
      </c>
      <c r="D169" s="28">
        <v>48</v>
      </c>
      <c r="F169" s="41" t="s">
        <v>7</v>
      </c>
      <c r="G169" s="41">
        <v>2356.7822222222267</v>
      </c>
      <c r="H169" s="41">
        <v>224</v>
      </c>
      <c r="I169" s="41"/>
      <c r="J169" s="41"/>
      <c r="K169" s="41"/>
      <c r="L169" s="41"/>
    </row>
    <row r="170" spans="1:12" x14ac:dyDescent="0.3">
      <c r="A170" s="38">
        <v>22</v>
      </c>
      <c r="B170" s="34">
        <v>42</v>
      </c>
      <c r="C170" s="20">
        <v>41</v>
      </c>
      <c r="D170" s="28">
        <v>43</v>
      </c>
    </row>
    <row r="171" spans="1:12" x14ac:dyDescent="0.3">
      <c r="A171" s="38">
        <v>23</v>
      </c>
      <c r="B171" s="34">
        <v>43</v>
      </c>
      <c r="C171" s="20">
        <v>47</v>
      </c>
      <c r="D171" s="28">
        <v>41</v>
      </c>
    </row>
    <row r="172" spans="1:12" x14ac:dyDescent="0.3">
      <c r="A172" s="38">
        <v>24</v>
      </c>
      <c r="B172" s="34">
        <v>47</v>
      </c>
      <c r="C172" s="20">
        <v>43</v>
      </c>
      <c r="D172" s="28">
        <v>43</v>
      </c>
      <c r="F172" t="s">
        <v>79</v>
      </c>
      <c r="J172">
        <f>1-0.95</f>
        <v>5.0000000000000044E-2</v>
      </c>
    </row>
    <row r="173" spans="1:12" x14ac:dyDescent="0.3">
      <c r="A173" s="38">
        <v>25</v>
      </c>
      <c r="B173" s="34">
        <v>42</v>
      </c>
      <c r="C173" s="20">
        <v>48</v>
      </c>
      <c r="D173" s="28">
        <v>42</v>
      </c>
    </row>
    <row r="174" spans="1:12" x14ac:dyDescent="0.3">
      <c r="A174" s="38">
        <v>26</v>
      </c>
      <c r="B174" s="34">
        <v>40</v>
      </c>
      <c r="C174" s="20">
        <v>48</v>
      </c>
      <c r="D174" s="28">
        <v>49</v>
      </c>
      <c r="F174" s="4" t="s">
        <v>91</v>
      </c>
    </row>
    <row r="175" spans="1:12" x14ac:dyDescent="0.3">
      <c r="A175" s="38">
        <v>27</v>
      </c>
      <c r="B175" s="34">
        <v>46</v>
      </c>
      <c r="C175" s="20">
        <v>41</v>
      </c>
      <c r="D175" s="28">
        <v>46</v>
      </c>
      <c r="F175" s="4" t="s">
        <v>92</v>
      </c>
    </row>
    <row r="176" spans="1:12" x14ac:dyDescent="0.3">
      <c r="A176" s="38">
        <v>28</v>
      </c>
      <c r="B176" s="34">
        <v>42</v>
      </c>
      <c r="C176" s="20">
        <v>49</v>
      </c>
      <c r="D176" s="28">
        <v>47</v>
      </c>
      <c r="F176" s="4" t="s">
        <v>93</v>
      </c>
    </row>
    <row r="177" spans="1:6" x14ac:dyDescent="0.3">
      <c r="A177" s="38">
        <v>29</v>
      </c>
      <c r="B177" s="34">
        <v>49</v>
      </c>
      <c r="C177" s="20">
        <v>40</v>
      </c>
      <c r="D177" s="28">
        <v>50</v>
      </c>
    </row>
    <row r="178" spans="1:6" x14ac:dyDescent="0.3">
      <c r="A178" s="38">
        <v>30</v>
      </c>
      <c r="B178" s="34">
        <v>40</v>
      </c>
      <c r="C178" s="20">
        <v>45</v>
      </c>
      <c r="D178" s="28">
        <v>40</v>
      </c>
      <c r="F178" s="4" t="s">
        <v>94</v>
      </c>
    </row>
    <row r="179" spans="1:6" x14ac:dyDescent="0.3">
      <c r="A179" s="38">
        <v>31</v>
      </c>
      <c r="B179" s="34">
        <v>44</v>
      </c>
      <c r="C179" s="20">
        <v>46</v>
      </c>
      <c r="D179" s="28">
        <v>48</v>
      </c>
    </row>
    <row r="180" spans="1:6" x14ac:dyDescent="0.3">
      <c r="A180" s="38">
        <v>32</v>
      </c>
      <c r="B180" s="34">
        <v>48</v>
      </c>
      <c r="C180" s="20">
        <v>46</v>
      </c>
      <c r="D180" s="28">
        <v>41</v>
      </c>
    </row>
    <row r="181" spans="1:6" x14ac:dyDescent="0.3">
      <c r="A181" s="38">
        <v>33</v>
      </c>
      <c r="B181" s="34">
        <v>41</v>
      </c>
      <c r="C181" s="20">
        <v>43</v>
      </c>
      <c r="D181" s="28">
        <v>46</v>
      </c>
    </row>
    <row r="182" spans="1:6" x14ac:dyDescent="0.3">
      <c r="A182" s="38">
        <v>34</v>
      </c>
      <c r="B182" s="34">
        <v>45</v>
      </c>
      <c r="C182" s="20">
        <v>42</v>
      </c>
      <c r="D182" s="28">
        <v>43</v>
      </c>
    </row>
    <row r="183" spans="1:6" x14ac:dyDescent="0.3">
      <c r="A183" s="38">
        <v>35</v>
      </c>
      <c r="B183" s="34">
        <v>40</v>
      </c>
      <c r="C183" s="20">
        <v>49</v>
      </c>
      <c r="D183" s="28">
        <v>45</v>
      </c>
    </row>
    <row r="184" spans="1:6" x14ac:dyDescent="0.3">
      <c r="A184" s="38">
        <v>36</v>
      </c>
      <c r="B184" s="34">
        <v>40</v>
      </c>
      <c r="C184" s="20">
        <v>47</v>
      </c>
      <c r="D184" s="28">
        <v>48</v>
      </c>
    </row>
    <row r="185" spans="1:6" x14ac:dyDescent="0.3">
      <c r="A185" s="38">
        <v>37</v>
      </c>
      <c r="B185" s="34">
        <v>44</v>
      </c>
      <c r="C185" s="20">
        <v>42</v>
      </c>
      <c r="D185" s="28">
        <v>45</v>
      </c>
    </row>
    <row r="186" spans="1:6" x14ac:dyDescent="0.3">
      <c r="A186" s="38">
        <v>38</v>
      </c>
      <c r="B186" s="34">
        <v>42</v>
      </c>
      <c r="C186" s="20">
        <v>42</v>
      </c>
      <c r="D186" s="28">
        <v>50</v>
      </c>
    </row>
    <row r="187" spans="1:6" x14ac:dyDescent="0.3">
      <c r="A187" s="38">
        <v>39</v>
      </c>
      <c r="B187" s="34">
        <v>47</v>
      </c>
      <c r="C187" s="20">
        <v>43</v>
      </c>
      <c r="D187" s="28">
        <v>50</v>
      </c>
    </row>
    <row r="188" spans="1:6" x14ac:dyDescent="0.3">
      <c r="A188" s="38">
        <v>40</v>
      </c>
      <c r="B188" s="34">
        <v>43</v>
      </c>
      <c r="C188" s="20">
        <v>47</v>
      </c>
      <c r="D188" s="28">
        <v>40</v>
      </c>
    </row>
    <row r="189" spans="1:6" x14ac:dyDescent="0.3">
      <c r="A189" s="38">
        <v>41</v>
      </c>
      <c r="B189" s="34">
        <v>49</v>
      </c>
      <c r="C189" s="20">
        <v>41</v>
      </c>
      <c r="D189" s="28">
        <v>44</v>
      </c>
    </row>
    <row r="190" spans="1:6" x14ac:dyDescent="0.3">
      <c r="A190" s="38">
        <v>42</v>
      </c>
      <c r="B190" s="34">
        <v>49</v>
      </c>
      <c r="C190" s="20">
        <v>46</v>
      </c>
      <c r="D190" s="28">
        <v>49</v>
      </c>
    </row>
    <row r="191" spans="1:6" x14ac:dyDescent="0.3">
      <c r="A191" s="38">
        <v>43</v>
      </c>
      <c r="B191" s="34">
        <v>40</v>
      </c>
      <c r="C191" s="20">
        <v>47</v>
      </c>
      <c r="D191" s="28">
        <v>45</v>
      </c>
    </row>
    <row r="192" spans="1:6" x14ac:dyDescent="0.3">
      <c r="A192" s="38">
        <v>44</v>
      </c>
      <c r="B192" s="34">
        <v>47</v>
      </c>
      <c r="C192" s="20">
        <v>43</v>
      </c>
      <c r="D192" s="28">
        <v>47</v>
      </c>
    </row>
    <row r="193" spans="1:4" x14ac:dyDescent="0.3">
      <c r="A193" s="38">
        <v>45</v>
      </c>
      <c r="B193" s="34">
        <v>49</v>
      </c>
      <c r="C193" s="20">
        <v>40</v>
      </c>
      <c r="D193" s="28">
        <v>40</v>
      </c>
    </row>
    <row r="194" spans="1:4" x14ac:dyDescent="0.3">
      <c r="A194" s="38">
        <v>46</v>
      </c>
      <c r="B194" s="34">
        <v>49</v>
      </c>
      <c r="C194" s="20">
        <v>50</v>
      </c>
      <c r="D194" s="28">
        <v>50</v>
      </c>
    </row>
    <row r="195" spans="1:4" x14ac:dyDescent="0.3">
      <c r="A195" s="38">
        <v>47</v>
      </c>
      <c r="B195" s="34">
        <v>48</v>
      </c>
      <c r="C195" s="20">
        <v>43</v>
      </c>
      <c r="D195" s="28">
        <v>41</v>
      </c>
    </row>
    <row r="196" spans="1:4" x14ac:dyDescent="0.3">
      <c r="A196" s="38">
        <v>48</v>
      </c>
      <c r="B196" s="34">
        <v>45</v>
      </c>
      <c r="C196" s="20">
        <v>40</v>
      </c>
      <c r="D196" s="28">
        <v>41</v>
      </c>
    </row>
    <row r="197" spans="1:4" x14ac:dyDescent="0.3">
      <c r="A197" s="38">
        <v>49</v>
      </c>
      <c r="B197" s="34">
        <v>49</v>
      </c>
      <c r="C197" s="20">
        <v>47</v>
      </c>
      <c r="D197" s="28">
        <v>41</v>
      </c>
    </row>
    <row r="198" spans="1:4" x14ac:dyDescent="0.3">
      <c r="A198" s="38">
        <v>50</v>
      </c>
      <c r="B198" s="34">
        <v>44</v>
      </c>
      <c r="C198" s="20">
        <v>46</v>
      </c>
      <c r="D198" s="28">
        <v>46</v>
      </c>
    </row>
    <row r="199" spans="1:4" x14ac:dyDescent="0.3">
      <c r="A199" s="38">
        <v>51</v>
      </c>
      <c r="B199" s="34">
        <v>40</v>
      </c>
      <c r="C199" s="20">
        <v>43</v>
      </c>
      <c r="D199" s="28">
        <v>44</v>
      </c>
    </row>
    <row r="200" spans="1:4" x14ac:dyDescent="0.3">
      <c r="A200" s="38">
        <v>52</v>
      </c>
      <c r="B200" s="34">
        <v>41</v>
      </c>
      <c r="C200" s="20">
        <v>45</v>
      </c>
      <c r="D200" s="28">
        <v>50</v>
      </c>
    </row>
    <row r="201" spans="1:4" x14ac:dyDescent="0.3">
      <c r="A201" s="38">
        <v>53</v>
      </c>
      <c r="B201" s="34">
        <v>48</v>
      </c>
      <c r="C201" s="20">
        <v>42</v>
      </c>
      <c r="D201" s="28">
        <v>44</v>
      </c>
    </row>
    <row r="202" spans="1:4" x14ac:dyDescent="0.3">
      <c r="A202" s="38">
        <v>54</v>
      </c>
      <c r="B202" s="34">
        <v>47</v>
      </c>
      <c r="C202" s="20">
        <v>44</v>
      </c>
      <c r="D202" s="28">
        <v>48</v>
      </c>
    </row>
    <row r="203" spans="1:4" x14ac:dyDescent="0.3">
      <c r="A203" s="38">
        <v>55</v>
      </c>
      <c r="B203" s="34">
        <v>40</v>
      </c>
      <c r="C203" s="20">
        <v>48</v>
      </c>
      <c r="D203" s="28">
        <v>41</v>
      </c>
    </row>
    <row r="204" spans="1:4" x14ac:dyDescent="0.3">
      <c r="A204" s="38">
        <v>56</v>
      </c>
      <c r="B204" s="34">
        <v>43</v>
      </c>
      <c r="C204" s="20">
        <v>47</v>
      </c>
      <c r="D204" s="28">
        <v>41</v>
      </c>
    </row>
    <row r="205" spans="1:4" x14ac:dyDescent="0.3">
      <c r="A205" s="38">
        <v>57</v>
      </c>
      <c r="B205" s="34">
        <v>41</v>
      </c>
      <c r="C205" s="20">
        <v>40</v>
      </c>
      <c r="D205" s="28">
        <v>49</v>
      </c>
    </row>
    <row r="206" spans="1:4" x14ac:dyDescent="0.3">
      <c r="A206" s="38">
        <v>58</v>
      </c>
      <c r="B206" s="34">
        <v>50</v>
      </c>
      <c r="C206" s="20">
        <v>50</v>
      </c>
      <c r="D206" s="28">
        <v>41</v>
      </c>
    </row>
    <row r="207" spans="1:4" x14ac:dyDescent="0.3">
      <c r="A207" s="38">
        <v>59</v>
      </c>
      <c r="B207" s="34">
        <v>42</v>
      </c>
      <c r="C207" s="20">
        <v>41</v>
      </c>
      <c r="D207" s="28">
        <v>50</v>
      </c>
    </row>
    <row r="208" spans="1:4" x14ac:dyDescent="0.3">
      <c r="A208" s="38">
        <v>60</v>
      </c>
      <c r="B208" s="34">
        <v>46</v>
      </c>
      <c r="C208" s="20">
        <v>41</v>
      </c>
      <c r="D208" s="28">
        <v>45</v>
      </c>
    </row>
    <row r="209" spans="1:4" x14ac:dyDescent="0.3">
      <c r="A209" s="38">
        <v>61</v>
      </c>
      <c r="B209" s="34">
        <v>40</v>
      </c>
      <c r="C209" s="20">
        <v>41</v>
      </c>
      <c r="D209" s="28">
        <v>40</v>
      </c>
    </row>
    <row r="210" spans="1:4" x14ac:dyDescent="0.3">
      <c r="A210" s="38">
        <v>62</v>
      </c>
      <c r="B210" s="34">
        <v>48</v>
      </c>
      <c r="C210" s="20">
        <v>46</v>
      </c>
      <c r="D210" s="28">
        <v>47</v>
      </c>
    </row>
    <row r="211" spans="1:4" x14ac:dyDescent="0.3">
      <c r="A211" s="38">
        <v>63</v>
      </c>
      <c r="B211" s="34">
        <v>43</v>
      </c>
      <c r="C211" s="20">
        <v>41</v>
      </c>
      <c r="D211" s="28">
        <v>50</v>
      </c>
    </row>
    <row r="212" spans="1:4" x14ac:dyDescent="0.3">
      <c r="A212" s="38">
        <v>64</v>
      </c>
      <c r="B212" s="34">
        <v>45</v>
      </c>
      <c r="C212" s="20">
        <v>50</v>
      </c>
      <c r="D212" s="28">
        <v>47</v>
      </c>
    </row>
    <row r="213" spans="1:4" x14ac:dyDescent="0.3">
      <c r="A213" s="38">
        <v>65</v>
      </c>
      <c r="B213" s="34">
        <v>49</v>
      </c>
      <c r="C213" s="20">
        <v>41</v>
      </c>
      <c r="D213" s="28">
        <v>47</v>
      </c>
    </row>
    <row r="214" spans="1:4" x14ac:dyDescent="0.3">
      <c r="A214" s="38">
        <v>66</v>
      </c>
      <c r="B214" s="34">
        <v>40</v>
      </c>
      <c r="C214" s="20">
        <v>47</v>
      </c>
      <c r="D214" s="28">
        <v>44</v>
      </c>
    </row>
    <row r="215" spans="1:4" x14ac:dyDescent="0.3">
      <c r="A215" s="38">
        <v>67</v>
      </c>
      <c r="B215" s="34">
        <v>42</v>
      </c>
      <c r="C215" s="20">
        <v>41</v>
      </c>
      <c r="D215" s="28">
        <v>49</v>
      </c>
    </row>
    <row r="216" spans="1:4" x14ac:dyDescent="0.3">
      <c r="A216" s="38">
        <v>68</v>
      </c>
      <c r="B216" s="34">
        <v>46</v>
      </c>
      <c r="C216" s="20">
        <v>47</v>
      </c>
      <c r="D216" s="28">
        <v>41</v>
      </c>
    </row>
    <row r="217" spans="1:4" x14ac:dyDescent="0.3">
      <c r="A217" s="38">
        <v>69</v>
      </c>
      <c r="B217" s="34">
        <v>48</v>
      </c>
      <c r="C217" s="20">
        <v>45</v>
      </c>
      <c r="D217" s="28">
        <v>44</v>
      </c>
    </row>
    <row r="218" spans="1:4" x14ac:dyDescent="0.3">
      <c r="A218" s="38">
        <v>70</v>
      </c>
      <c r="B218" s="34">
        <v>45</v>
      </c>
      <c r="C218" s="20">
        <v>47</v>
      </c>
      <c r="D218" s="28">
        <v>50</v>
      </c>
    </row>
    <row r="219" spans="1:4" x14ac:dyDescent="0.3">
      <c r="A219" s="38">
        <v>71</v>
      </c>
      <c r="B219" s="34">
        <v>46</v>
      </c>
      <c r="C219" s="20">
        <v>42</v>
      </c>
      <c r="D219" s="28">
        <v>44</v>
      </c>
    </row>
    <row r="220" spans="1:4" x14ac:dyDescent="0.3">
      <c r="A220" s="38">
        <v>72</v>
      </c>
      <c r="B220" s="34">
        <v>47</v>
      </c>
      <c r="C220" s="20">
        <v>40</v>
      </c>
      <c r="D220" s="28">
        <v>44</v>
      </c>
    </row>
    <row r="221" spans="1:4" x14ac:dyDescent="0.3">
      <c r="A221" s="38">
        <v>73</v>
      </c>
      <c r="B221" s="34">
        <v>42</v>
      </c>
      <c r="C221" s="20">
        <v>45</v>
      </c>
      <c r="D221" s="28">
        <v>45</v>
      </c>
    </row>
    <row r="222" spans="1:4" x14ac:dyDescent="0.3">
      <c r="A222" s="38">
        <v>74</v>
      </c>
      <c r="B222" s="34">
        <v>47</v>
      </c>
      <c r="C222" s="20">
        <v>43</v>
      </c>
      <c r="D222" s="28">
        <v>41</v>
      </c>
    </row>
    <row r="223" spans="1:4" ht="15" thickBot="1" x14ac:dyDescent="0.35">
      <c r="A223" s="39">
        <v>75</v>
      </c>
      <c r="B223" s="35">
        <v>50</v>
      </c>
      <c r="C223" s="30">
        <v>48</v>
      </c>
      <c r="D223" s="31">
        <v>48</v>
      </c>
    </row>
  </sheetData>
  <mergeCells count="5">
    <mergeCell ref="A1:X2"/>
    <mergeCell ref="B147:B148"/>
    <mergeCell ref="C147:C148"/>
    <mergeCell ref="D147:D148"/>
    <mergeCell ref="A147:A1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8D4A-107A-4D07-8FED-09ED0937084C}">
  <dimension ref="A1:X98"/>
  <sheetViews>
    <sheetView topLeftCell="A72" workbookViewId="0">
      <selection activeCell="E87" sqref="E87:L93"/>
    </sheetView>
  </sheetViews>
  <sheetFormatPr defaultRowHeight="14.4" x14ac:dyDescent="0.3"/>
  <cols>
    <col min="1" max="1" width="10.88671875" customWidth="1"/>
    <col min="2" max="2" width="9.6640625" customWidth="1"/>
    <col min="3" max="3" width="9.88671875" customWidth="1"/>
    <col min="5" max="5" width="28.21875" customWidth="1"/>
    <col min="6" max="6" width="13.77734375" customWidth="1"/>
    <col min="7" max="7" width="11.77734375" customWidth="1"/>
    <col min="8" max="8" width="17.44140625" customWidth="1"/>
  </cols>
  <sheetData>
    <row r="1" spans="1:24" x14ac:dyDescent="0.3">
      <c r="A1" s="60" t="s">
        <v>95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4" spans="1:24" ht="15.6" x14ac:dyDescent="0.3">
      <c r="A4" s="61" t="s">
        <v>96</v>
      </c>
    </row>
    <row r="6" spans="1:24" ht="15.6" x14ac:dyDescent="0.3">
      <c r="A6" s="61" t="s">
        <v>97</v>
      </c>
    </row>
    <row r="8" spans="1:24" x14ac:dyDescent="0.3">
      <c r="A8" t="s">
        <v>98</v>
      </c>
    </row>
    <row r="10" spans="1:24" x14ac:dyDescent="0.3">
      <c r="B10" s="63" t="s">
        <v>100</v>
      </c>
      <c r="C10" s="63" t="s">
        <v>99</v>
      </c>
    </row>
    <row r="11" spans="1:24" x14ac:dyDescent="0.3">
      <c r="B11" s="7">
        <v>75</v>
      </c>
      <c r="C11" s="7">
        <v>82</v>
      </c>
    </row>
    <row r="12" spans="1:24" x14ac:dyDescent="0.3">
      <c r="B12" s="7">
        <v>80</v>
      </c>
      <c r="C12" s="7">
        <v>78</v>
      </c>
    </row>
    <row r="13" spans="1:24" x14ac:dyDescent="0.3">
      <c r="B13" s="62"/>
      <c r="C13" s="62"/>
    </row>
    <row r="14" spans="1:24" x14ac:dyDescent="0.3">
      <c r="A14" t="s">
        <v>101</v>
      </c>
    </row>
    <row r="15" spans="1:24" x14ac:dyDescent="0.3">
      <c r="A15" t="s">
        <v>102</v>
      </c>
    </row>
    <row r="17" spans="1:9" x14ac:dyDescent="0.3">
      <c r="A17" t="s">
        <v>50</v>
      </c>
    </row>
    <row r="19" spans="1:9" ht="15.6" x14ac:dyDescent="0.35">
      <c r="A19" s="3" t="s">
        <v>10</v>
      </c>
      <c r="B19" t="s">
        <v>103</v>
      </c>
      <c r="I19" s="15" t="s">
        <v>53</v>
      </c>
    </row>
    <row r="20" spans="1:9" x14ac:dyDescent="0.3">
      <c r="A20" s="3" t="s">
        <v>11</v>
      </c>
      <c r="B20" t="s">
        <v>104</v>
      </c>
      <c r="I20" t="s">
        <v>54</v>
      </c>
    </row>
    <row r="21" spans="1:9" ht="15" thickBot="1" x14ac:dyDescent="0.35"/>
    <row r="22" spans="1:9" ht="15" thickBot="1" x14ac:dyDescent="0.35">
      <c r="A22" s="22" t="s">
        <v>60</v>
      </c>
      <c r="B22" s="64" t="s">
        <v>105</v>
      </c>
      <c r="C22" s="65" t="s">
        <v>99</v>
      </c>
    </row>
    <row r="23" spans="1:9" x14ac:dyDescent="0.3">
      <c r="A23" s="25">
        <v>1</v>
      </c>
      <c r="B23" s="21">
        <v>76</v>
      </c>
      <c r="C23" s="26">
        <v>39</v>
      </c>
      <c r="E23" t="s">
        <v>106</v>
      </c>
    </row>
    <row r="24" spans="1:9" ht="15" thickBot="1" x14ac:dyDescent="0.35">
      <c r="A24" s="27">
        <v>2</v>
      </c>
      <c r="B24" s="20">
        <v>48</v>
      </c>
      <c r="C24" s="28">
        <v>69</v>
      </c>
    </row>
    <row r="25" spans="1:9" x14ac:dyDescent="0.3">
      <c r="A25" s="27">
        <v>3</v>
      </c>
      <c r="B25" s="20">
        <v>73</v>
      </c>
      <c r="C25" s="28">
        <v>84</v>
      </c>
      <c r="E25" s="42"/>
      <c r="F25" s="42" t="s">
        <v>105</v>
      </c>
      <c r="G25" s="42" t="s">
        <v>99</v>
      </c>
    </row>
    <row r="26" spans="1:9" x14ac:dyDescent="0.3">
      <c r="A26" s="27">
        <v>4</v>
      </c>
      <c r="B26" s="20">
        <v>70</v>
      </c>
      <c r="C26" s="28">
        <v>40</v>
      </c>
      <c r="E26" s="40" t="s">
        <v>107</v>
      </c>
      <c r="F26" s="40">
        <v>60.166666666666664</v>
      </c>
      <c r="G26" s="40">
        <v>61.3</v>
      </c>
    </row>
    <row r="27" spans="1:9" x14ac:dyDescent="0.3">
      <c r="A27" s="27">
        <v>5</v>
      </c>
      <c r="B27" s="20">
        <v>49</v>
      </c>
      <c r="C27" s="28">
        <v>68</v>
      </c>
      <c r="E27" s="40" t="s">
        <v>68</v>
      </c>
      <c r="F27" s="40">
        <v>354.97126436781627</v>
      </c>
      <c r="G27" s="40">
        <v>341.87241379310353</v>
      </c>
    </row>
    <row r="28" spans="1:9" x14ac:dyDescent="0.3">
      <c r="A28" s="27">
        <v>6</v>
      </c>
      <c r="B28" s="20">
        <v>78</v>
      </c>
      <c r="C28" s="28">
        <v>49</v>
      </c>
      <c r="E28" s="40" t="s">
        <v>108</v>
      </c>
      <c r="F28" s="40">
        <v>30</v>
      </c>
      <c r="G28" s="40">
        <v>30</v>
      </c>
    </row>
    <row r="29" spans="1:9" x14ac:dyDescent="0.3">
      <c r="A29" s="27">
        <v>7</v>
      </c>
      <c r="B29" s="20">
        <v>75</v>
      </c>
      <c r="C29" s="28">
        <v>75</v>
      </c>
      <c r="E29" s="40" t="s">
        <v>109</v>
      </c>
      <c r="F29" s="40">
        <v>0</v>
      </c>
      <c r="G29" s="40"/>
    </row>
    <row r="30" spans="1:9" x14ac:dyDescent="0.3">
      <c r="A30" s="27">
        <v>8</v>
      </c>
      <c r="B30" s="20">
        <v>88</v>
      </c>
      <c r="C30" s="28">
        <v>69</v>
      </c>
      <c r="E30" s="40" t="s">
        <v>72</v>
      </c>
      <c r="F30" s="40">
        <v>58</v>
      </c>
      <c r="G30" s="40"/>
    </row>
    <row r="31" spans="1:9" x14ac:dyDescent="0.3">
      <c r="A31" s="27">
        <v>9</v>
      </c>
      <c r="B31" s="20">
        <v>88</v>
      </c>
      <c r="C31" s="28">
        <v>77</v>
      </c>
      <c r="E31" s="40" t="s">
        <v>110</v>
      </c>
      <c r="F31" s="40">
        <v>-0.23515304535927625</v>
      </c>
      <c r="G31" s="40"/>
    </row>
    <row r="32" spans="1:9" x14ac:dyDescent="0.3">
      <c r="A32" s="27">
        <v>10</v>
      </c>
      <c r="B32" s="20">
        <v>49</v>
      </c>
      <c r="C32" s="28">
        <v>60</v>
      </c>
      <c r="E32" s="40" t="s">
        <v>111</v>
      </c>
      <c r="F32" s="40">
        <v>0.40745911180416683</v>
      </c>
      <c r="G32" s="40"/>
    </row>
    <row r="33" spans="1:7" x14ac:dyDescent="0.3">
      <c r="A33" s="27">
        <v>11</v>
      </c>
      <c r="B33" s="20">
        <v>34</v>
      </c>
      <c r="C33" s="28">
        <v>66</v>
      </c>
      <c r="E33" s="40" t="s">
        <v>112</v>
      </c>
      <c r="F33" s="40">
        <v>1.671552762454859</v>
      </c>
      <c r="G33" s="40"/>
    </row>
    <row r="34" spans="1:7" x14ac:dyDescent="0.3">
      <c r="A34" s="27">
        <v>12</v>
      </c>
      <c r="B34" s="20">
        <v>50</v>
      </c>
      <c r="C34" s="28">
        <v>44</v>
      </c>
      <c r="E34" s="40" t="s">
        <v>113</v>
      </c>
      <c r="F34" s="40">
        <v>0.81491822360833366</v>
      </c>
      <c r="G34" s="40"/>
    </row>
    <row r="35" spans="1:7" ht="15" thickBot="1" x14ac:dyDescent="0.35">
      <c r="A35" s="27">
        <v>13</v>
      </c>
      <c r="B35" s="20">
        <v>40</v>
      </c>
      <c r="C35" s="28">
        <v>84</v>
      </c>
      <c r="E35" s="41" t="s">
        <v>114</v>
      </c>
      <c r="F35" s="41">
        <v>2.0017174841452352</v>
      </c>
      <c r="G35" s="41"/>
    </row>
    <row r="36" spans="1:7" x14ac:dyDescent="0.3">
      <c r="A36" s="27">
        <v>14</v>
      </c>
      <c r="B36" s="20">
        <v>77</v>
      </c>
      <c r="C36" s="28">
        <v>39</v>
      </c>
    </row>
    <row r="37" spans="1:7" x14ac:dyDescent="0.3">
      <c r="A37" s="27">
        <v>15</v>
      </c>
      <c r="B37" s="20">
        <v>54</v>
      </c>
      <c r="C37" s="28">
        <v>57</v>
      </c>
      <c r="E37" t="s">
        <v>116</v>
      </c>
      <c r="G37">
        <f>1-0.95</f>
        <v>5.0000000000000044E-2</v>
      </c>
    </row>
    <row r="38" spans="1:7" x14ac:dyDescent="0.3">
      <c r="A38" s="27">
        <v>16</v>
      </c>
      <c r="B38" s="20">
        <v>87</v>
      </c>
      <c r="C38" s="28">
        <v>48</v>
      </c>
    </row>
    <row r="39" spans="1:7" x14ac:dyDescent="0.3">
      <c r="A39" s="27">
        <v>17</v>
      </c>
      <c r="B39" s="20">
        <v>83</v>
      </c>
      <c r="C39" s="28">
        <v>41</v>
      </c>
      <c r="E39" t="s">
        <v>117</v>
      </c>
    </row>
    <row r="40" spans="1:7" x14ac:dyDescent="0.3">
      <c r="A40" s="27">
        <v>18</v>
      </c>
      <c r="B40" s="20">
        <v>77</v>
      </c>
      <c r="C40" s="28">
        <v>70</v>
      </c>
      <c r="E40" t="s">
        <v>118</v>
      </c>
    </row>
    <row r="41" spans="1:7" x14ac:dyDescent="0.3">
      <c r="A41" s="27">
        <v>19</v>
      </c>
      <c r="B41" s="20">
        <v>49</v>
      </c>
      <c r="C41" s="28">
        <v>44</v>
      </c>
      <c r="E41" t="s">
        <v>81</v>
      </c>
    </row>
    <row r="42" spans="1:7" x14ac:dyDescent="0.3">
      <c r="A42" s="27">
        <v>20</v>
      </c>
      <c r="B42" s="20">
        <v>38</v>
      </c>
      <c r="C42" s="28">
        <v>85</v>
      </c>
    </row>
    <row r="43" spans="1:7" x14ac:dyDescent="0.3">
      <c r="A43" s="27">
        <v>21</v>
      </c>
      <c r="B43" s="20">
        <v>42</v>
      </c>
      <c r="C43" s="28">
        <v>86</v>
      </c>
      <c r="E43" t="s">
        <v>119</v>
      </c>
    </row>
    <row r="44" spans="1:7" x14ac:dyDescent="0.3">
      <c r="A44" s="27">
        <v>22</v>
      </c>
      <c r="B44" s="20">
        <v>32</v>
      </c>
      <c r="C44" s="28">
        <v>90</v>
      </c>
    </row>
    <row r="45" spans="1:7" x14ac:dyDescent="0.3">
      <c r="A45" s="27">
        <v>23</v>
      </c>
      <c r="B45" s="20">
        <v>76</v>
      </c>
      <c r="C45" s="28">
        <v>58</v>
      </c>
    </row>
    <row r="46" spans="1:7" x14ac:dyDescent="0.3">
      <c r="A46" s="27">
        <v>24</v>
      </c>
      <c r="B46" s="20">
        <v>82</v>
      </c>
      <c r="C46" s="28">
        <v>42</v>
      </c>
    </row>
    <row r="47" spans="1:7" x14ac:dyDescent="0.3">
      <c r="A47" s="27">
        <v>25</v>
      </c>
      <c r="B47" s="20">
        <v>55</v>
      </c>
      <c r="C47" s="28">
        <v>50</v>
      </c>
    </row>
    <row r="48" spans="1:7" x14ac:dyDescent="0.3">
      <c r="A48" s="27">
        <v>26</v>
      </c>
      <c r="B48" s="20">
        <v>68</v>
      </c>
      <c r="C48" s="28">
        <v>33</v>
      </c>
    </row>
    <row r="49" spans="1:3" x14ac:dyDescent="0.3">
      <c r="A49" s="27">
        <v>27</v>
      </c>
      <c r="B49" s="20">
        <v>30</v>
      </c>
      <c r="C49" s="28">
        <v>34</v>
      </c>
    </row>
    <row r="50" spans="1:3" x14ac:dyDescent="0.3">
      <c r="A50" s="27">
        <v>28</v>
      </c>
      <c r="B50" s="20">
        <v>41</v>
      </c>
      <c r="C50" s="28">
        <v>87</v>
      </c>
    </row>
    <row r="51" spans="1:3" x14ac:dyDescent="0.3">
      <c r="A51" s="27">
        <v>29</v>
      </c>
      <c r="B51" s="20">
        <v>56</v>
      </c>
      <c r="C51" s="28">
        <v>87</v>
      </c>
    </row>
    <row r="52" spans="1:3" ht="15" thickBot="1" x14ac:dyDescent="0.35">
      <c r="A52" s="29">
        <v>30</v>
      </c>
      <c r="B52" s="30">
        <v>40</v>
      </c>
      <c r="C52" s="31">
        <v>64</v>
      </c>
    </row>
    <row r="53" spans="1:3" ht="15" thickBot="1" x14ac:dyDescent="0.35"/>
    <row r="54" spans="1:3" x14ac:dyDescent="0.3">
      <c r="A54" s="58" t="s">
        <v>55</v>
      </c>
      <c r="B54" s="51">
        <f>AVERAGE(B23:B52)</f>
        <v>60.166666666666664</v>
      </c>
      <c r="C54" s="46">
        <f>AVERAGE(C23:C52)</f>
        <v>61.3</v>
      </c>
    </row>
    <row r="55" spans="1:3" ht="15" thickBot="1" x14ac:dyDescent="0.35">
      <c r="A55" s="39" t="s">
        <v>115</v>
      </c>
      <c r="B55" s="35">
        <f>_xlfn.VAR.S(B23:B52)</f>
        <v>354.97126436781627</v>
      </c>
      <c r="C55" s="31">
        <f>_xlfn.VAR.S(C23:C52)</f>
        <v>341.87241379310353</v>
      </c>
    </row>
    <row r="57" spans="1:3" x14ac:dyDescent="0.3">
      <c r="A57" t="s">
        <v>120</v>
      </c>
    </row>
    <row r="59" spans="1:3" ht="15" thickBot="1" x14ac:dyDescent="0.35"/>
    <row r="60" spans="1:3" ht="15" thickBot="1" x14ac:dyDescent="0.35">
      <c r="B60" s="71" t="s">
        <v>121</v>
      </c>
      <c r="C60" s="72" t="s">
        <v>122</v>
      </c>
    </row>
    <row r="61" spans="1:3" x14ac:dyDescent="0.3">
      <c r="B61" s="69">
        <v>12.5</v>
      </c>
      <c r="C61" s="70">
        <v>14.2</v>
      </c>
    </row>
    <row r="62" spans="1:3" ht="15" thickBot="1" x14ac:dyDescent="0.35">
      <c r="B62" s="67">
        <v>11.8</v>
      </c>
      <c r="C62" s="68">
        <v>13.9</v>
      </c>
    </row>
    <row r="64" spans="1:3" x14ac:dyDescent="0.3">
      <c r="A64" t="s">
        <v>123</v>
      </c>
    </row>
    <row r="66" spans="1:7" x14ac:dyDescent="0.3">
      <c r="A66" s="4" t="s">
        <v>50</v>
      </c>
    </row>
    <row r="68" spans="1:7" x14ac:dyDescent="0.3">
      <c r="A68" s="3" t="s">
        <v>10</v>
      </c>
      <c r="B68" t="s">
        <v>124</v>
      </c>
    </row>
    <row r="69" spans="1:7" x14ac:dyDescent="0.3">
      <c r="A69" s="3" t="s">
        <v>11</v>
      </c>
      <c r="B69" t="s">
        <v>125</v>
      </c>
    </row>
    <row r="70" spans="1:7" ht="15" thickBot="1" x14ac:dyDescent="0.35"/>
    <row r="71" spans="1:7" ht="15" thickBot="1" x14ac:dyDescent="0.35">
      <c r="B71" s="71" t="s">
        <v>121</v>
      </c>
      <c r="C71" s="72" t="s">
        <v>122</v>
      </c>
    </row>
    <row r="72" spans="1:7" x14ac:dyDescent="0.3">
      <c r="B72" s="7">
        <v>12.5</v>
      </c>
      <c r="C72" s="7">
        <v>14.2</v>
      </c>
      <c r="E72" t="s">
        <v>106</v>
      </c>
    </row>
    <row r="73" spans="1:7" ht="15" thickBot="1" x14ac:dyDescent="0.35">
      <c r="B73" s="7">
        <v>11.8</v>
      </c>
      <c r="C73" s="7">
        <v>13.9</v>
      </c>
    </row>
    <row r="74" spans="1:7" x14ac:dyDescent="0.3">
      <c r="B74" s="73">
        <v>24.43</v>
      </c>
      <c r="C74" s="73">
        <v>8.7100000000000009</v>
      </c>
      <c r="E74" s="42"/>
      <c r="F74" s="42" t="s">
        <v>121</v>
      </c>
      <c r="G74" s="42" t="s">
        <v>122</v>
      </c>
    </row>
    <row r="75" spans="1:7" x14ac:dyDescent="0.3">
      <c r="B75" s="73">
        <v>12.47</v>
      </c>
      <c r="C75" s="73">
        <v>22.9</v>
      </c>
      <c r="E75" s="40" t="s">
        <v>107</v>
      </c>
      <c r="F75" s="40">
        <v>12.114399999999998</v>
      </c>
      <c r="G75" s="40">
        <v>13.3704</v>
      </c>
    </row>
    <row r="76" spans="1:7" x14ac:dyDescent="0.3">
      <c r="B76" s="73">
        <v>4.59</v>
      </c>
      <c r="C76" s="73">
        <v>3.86</v>
      </c>
      <c r="E76" s="40" t="s">
        <v>68</v>
      </c>
      <c r="F76" s="40">
        <v>51.750350666666691</v>
      </c>
      <c r="G76" s="40">
        <v>70.333787333333291</v>
      </c>
    </row>
    <row r="77" spans="1:7" x14ac:dyDescent="0.3">
      <c r="B77" s="73">
        <v>3.96</v>
      </c>
      <c r="C77" s="73">
        <v>18.59</v>
      </c>
      <c r="E77" s="40" t="s">
        <v>108</v>
      </c>
      <c r="F77" s="40">
        <v>25</v>
      </c>
      <c r="G77" s="40">
        <v>25</v>
      </c>
    </row>
    <row r="78" spans="1:7" x14ac:dyDescent="0.3">
      <c r="B78" s="73">
        <v>18.690000000000001</v>
      </c>
      <c r="C78" s="73">
        <v>26.5</v>
      </c>
      <c r="E78" s="40" t="s">
        <v>109</v>
      </c>
      <c r="F78" s="40">
        <v>0</v>
      </c>
      <c r="G78" s="40"/>
    </row>
    <row r="79" spans="1:7" x14ac:dyDescent="0.3">
      <c r="B79" s="73">
        <v>23.08</v>
      </c>
      <c r="C79" s="73">
        <v>13.52</v>
      </c>
      <c r="E79" s="40" t="s">
        <v>72</v>
      </c>
      <c r="F79" s="40">
        <v>47</v>
      </c>
      <c r="G79" s="40"/>
    </row>
    <row r="80" spans="1:7" x14ac:dyDescent="0.3">
      <c r="B80" s="73">
        <v>8.3699999999999992</v>
      </c>
      <c r="C80" s="73">
        <v>2.33</v>
      </c>
      <c r="E80" s="40" t="s">
        <v>110</v>
      </c>
      <c r="F80" s="40">
        <v>-0.5683685296178671</v>
      </c>
      <c r="G80" s="40"/>
    </row>
    <row r="81" spans="2:10" x14ac:dyDescent="0.3">
      <c r="B81" s="73">
        <v>18.54</v>
      </c>
      <c r="C81" s="73">
        <v>5.84</v>
      </c>
      <c r="E81" s="40" t="s">
        <v>111</v>
      </c>
      <c r="F81" s="40">
        <v>0.28624524808732815</v>
      </c>
      <c r="G81" s="40"/>
    </row>
    <row r="82" spans="2:10" x14ac:dyDescent="0.3">
      <c r="B82" s="73">
        <v>7.79</v>
      </c>
      <c r="C82" s="73">
        <v>2.91</v>
      </c>
      <c r="E82" s="40" t="s">
        <v>112</v>
      </c>
      <c r="F82" s="40">
        <v>1.6779267216418625</v>
      </c>
      <c r="G82" s="40"/>
    </row>
    <row r="83" spans="2:10" x14ac:dyDescent="0.3">
      <c r="B83" s="73">
        <v>6.35</v>
      </c>
      <c r="C83" s="73">
        <v>6.05</v>
      </c>
      <c r="E83" s="40" t="s">
        <v>113</v>
      </c>
      <c r="F83" s="40">
        <v>0.5724904961746563</v>
      </c>
      <c r="G83" s="40"/>
    </row>
    <row r="84" spans="2:10" ht="15" thickBot="1" x14ac:dyDescent="0.35">
      <c r="B84" s="73">
        <v>2.98</v>
      </c>
      <c r="C84" s="73">
        <v>29.19</v>
      </c>
      <c r="E84" s="41" t="s">
        <v>114</v>
      </c>
      <c r="F84" s="41">
        <v>2.0117405137297668</v>
      </c>
      <c r="G84" s="41"/>
    </row>
    <row r="85" spans="2:10" x14ac:dyDescent="0.3">
      <c r="B85" s="73">
        <v>2.92</v>
      </c>
      <c r="C85" s="73">
        <v>18.84</v>
      </c>
    </row>
    <row r="86" spans="2:10" x14ac:dyDescent="0.3">
      <c r="B86" s="73">
        <v>12.4</v>
      </c>
      <c r="C86" s="73">
        <v>6.34</v>
      </c>
    </row>
    <row r="87" spans="2:10" x14ac:dyDescent="0.3">
      <c r="B87" s="73">
        <v>23.95</v>
      </c>
      <c r="C87" s="73">
        <v>2.62</v>
      </c>
      <c r="E87" t="s">
        <v>116</v>
      </c>
      <c r="J87" s="4">
        <f>1-0.95</f>
        <v>5.0000000000000044E-2</v>
      </c>
    </row>
    <row r="88" spans="2:10" x14ac:dyDescent="0.3">
      <c r="B88" s="73">
        <v>3.93</v>
      </c>
      <c r="C88" s="73">
        <v>22.59</v>
      </c>
    </row>
    <row r="89" spans="2:10" x14ac:dyDescent="0.3">
      <c r="B89" s="73">
        <v>19.46</v>
      </c>
      <c r="C89" s="73">
        <v>9.9499999999999993</v>
      </c>
      <c r="E89" t="s">
        <v>117</v>
      </c>
    </row>
    <row r="90" spans="2:10" x14ac:dyDescent="0.3">
      <c r="B90" s="73">
        <v>5.22</v>
      </c>
      <c r="C90" s="73">
        <v>22.13</v>
      </c>
      <c r="E90" t="s">
        <v>118</v>
      </c>
    </row>
    <row r="91" spans="2:10" x14ac:dyDescent="0.3">
      <c r="B91" s="73">
        <v>18.059999999999999</v>
      </c>
      <c r="C91" s="73">
        <v>2.36</v>
      </c>
      <c r="E91" t="s">
        <v>81</v>
      </c>
    </row>
    <row r="92" spans="2:10" x14ac:dyDescent="0.3">
      <c r="B92" s="73">
        <v>6.73</v>
      </c>
      <c r="C92" s="73">
        <v>8.3699999999999992</v>
      </c>
    </row>
    <row r="93" spans="2:10" x14ac:dyDescent="0.3">
      <c r="B93" s="73">
        <v>13.43</v>
      </c>
      <c r="C93" s="73">
        <v>23.36</v>
      </c>
      <c r="E93" t="s">
        <v>128</v>
      </c>
    </row>
    <row r="94" spans="2:10" x14ac:dyDescent="0.3">
      <c r="B94" s="73">
        <v>21.46</v>
      </c>
      <c r="C94" s="73">
        <v>19.260000000000002</v>
      </c>
    </row>
    <row r="95" spans="2:10" x14ac:dyDescent="0.3">
      <c r="B95" s="73">
        <v>15.17</v>
      </c>
      <c r="C95" s="73">
        <v>19.350000000000001</v>
      </c>
    </row>
    <row r="96" spans="2:10" ht="15" thickBot="1" x14ac:dyDescent="0.35">
      <c r="B96" s="74">
        <v>4.58</v>
      </c>
      <c r="C96" s="74">
        <v>10.59</v>
      </c>
    </row>
    <row r="97" spans="1:3" x14ac:dyDescent="0.3">
      <c r="A97" s="66" t="s">
        <v>126</v>
      </c>
      <c r="B97" s="45">
        <f>AVERAGE(B72:B96)</f>
        <v>12.114399999999998</v>
      </c>
      <c r="C97" s="46">
        <f>AVERAGE(C72:C96)</f>
        <v>13.3704</v>
      </c>
    </row>
    <row r="98" spans="1:3" ht="15" thickBot="1" x14ac:dyDescent="0.35">
      <c r="A98" s="29" t="s">
        <v>127</v>
      </c>
      <c r="B98" s="30">
        <f>_xlfn.VAR.S(B72:B97)</f>
        <v>49.680336640000043</v>
      </c>
      <c r="C98" s="31">
        <f>_xlfn.VAR.S(C72:C97)</f>
        <v>67.520435839999919</v>
      </c>
    </row>
  </sheetData>
  <mergeCells count="1">
    <mergeCell ref="A1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DCE0-E591-48AD-A744-D7A2F2F74CC4}">
  <dimension ref="A1:X61"/>
  <sheetViews>
    <sheetView topLeftCell="A48" workbookViewId="0">
      <selection activeCell="E32" sqref="E32:E38"/>
    </sheetView>
  </sheetViews>
  <sheetFormatPr defaultRowHeight="14.4" x14ac:dyDescent="0.3"/>
  <cols>
    <col min="1" max="1" width="10.88671875" customWidth="1"/>
    <col min="2" max="2" width="9.77734375" customWidth="1"/>
    <col min="3" max="3" width="10.44140625" customWidth="1"/>
    <col min="5" max="5" width="22.109375" customWidth="1"/>
  </cols>
  <sheetData>
    <row r="1" spans="1:24" x14ac:dyDescent="0.3">
      <c r="A1" s="75" t="s">
        <v>129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5" spans="1:24" x14ac:dyDescent="0.3">
      <c r="A5" t="s">
        <v>130</v>
      </c>
    </row>
    <row r="7" spans="1:24" x14ac:dyDescent="0.3">
      <c r="B7" s="9" t="s">
        <v>131</v>
      </c>
      <c r="C7" s="9" t="s">
        <v>132</v>
      </c>
    </row>
    <row r="8" spans="1:24" x14ac:dyDescent="0.3">
      <c r="B8" s="7">
        <v>65</v>
      </c>
      <c r="C8" s="7">
        <v>72</v>
      </c>
    </row>
    <row r="9" spans="1:24" x14ac:dyDescent="0.3">
      <c r="B9" s="7">
        <v>70</v>
      </c>
      <c r="C9" s="7">
        <v>68</v>
      </c>
    </row>
    <row r="11" spans="1:24" x14ac:dyDescent="0.3">
      <c r="A11" t="s">
        <v>133</v>
      </c>
    </row>
    <row r="12" spans="1:24" x14ac:dyDescent="0.3">
      <c r="A12" t="s">
        <v>134</v>
      </c>
    </row>
    <row r="14" spans="1:24" x14ac:dyDescent="0.3">
      <c r="A14" t="s">
        <v>50</v>
      </c>
    </row>
    <row r="16" spans="1:24" x14ac:dyDescent="0.3">
      <c r="A16" s="3" t="s">
        <v>10</v>
      </c>
      <c r="B16" t="s">
        <v>135</v>
      </c>
    </row>
    <row r="17" spans="1:7" x14ac:dyDescent="0.3">
      <c r="A17" s="3" t="s">
        <v>11</v>
      </c>
      <c r="B17" t="s">
        <v>136</v>
      </c>
    </row>
    <row r="18" spans="1:7" ht="15" thickBot="1" x14ac:dyDescent="0.35"/>
    <row r="19" spans="1:7" ht="15" thickBot="1" x14ac:dyDescent="0.35">
      <c r="B19" s="71" t="s">
        <v>131</v>
      </c>
      <c r="C19" s="72" t="s">
        <v>132</v>
      </c>
    </row>
    <row r="20" spans="1:7" x14ac:dyDescent="0.3">
      <c r="B20" s="44">
        <v>67</v>
      </c>
      <c r="C20" s="46">
        <v>87</v>
      </c>
      <c r="E20" t="s">
        <v>138</v>
      </c>
    </row>
    <row r="21" spans="1:7" ht="15" thickBot="1" x14ac:dyDescent="0.35">
      <c r="B21" s="47">
        <v>54</v>
      </c>
      <c r="C21" s="28">
        <v>84</v>
      </c>
    </row>
    <row r="22" spans="1:7" x14ac:dyDescent="0.3">
      <c r="B22" s="47">
        <v>67</v>
      </c>
      <c r="C22" s="28">
        <v>79</v>
      </c>
      <c r="E22" s="42"/>
      <c r="F22" s="42" t="s">
        <v>131</v>
      </c>
      <c r="G22" s="42" t="s">
        <v>132</v>
      </c>
    </row>
    <row r="23" spans="1:7" x14ac:dyDescent="0.3">
      <c r="B23" s="47">
        <v>78</v>
      </c>
      <c r="C23" s="28">
        <v>74</v>
      </c>
      <c r="E23" s="40" t="s">
        <v>107</v>
      </c>
      <c r="F23" s="40">
        <v>70.7</v>
      </c>
      <c r="G23" s="40">
        <v>74.25</v>
      </c>
    </row>
    <row r="24" spans="1:7" x14ac:dyDescent="0.3">
      <c r="B24" s="47">
        <v>61</v>
      </c>
      <c r="C24" s="28">
        <v>80</v>
      </c>
      <c r="E24" s="40" t="s">
        <v>68</v>
      </c>
      <c r="F24" s="40">
        <v>124.83076923076908</v>
      </c>
      <c r="G24" s="40">
        <v>162.96153846153845</v>
      </c>
    </row>
    <row r="25" spans="1:7" x14ac:dyDescent="0.3">
      <c r="B25" s="47">
        <v>63</v>
      </c>
      <c r="C25" s="28">
        <v>58</v>
      </c>
      <c r="E25" s="40" t="s">
        <v>108</v>
      </c>
      <c r="F25" s="40">
        <v>40</v>
      </c>
      <c r="G25" s="40">
        <v>40</v>
      </c>
    </row>
    <row r="26" spans="1:7" x14ac:dyDescent="0.3">
      <c r="B26" s="47">
        <v>65</v>
      </c>
      <c r="C26" s="28">
        <v>65</v>
      </c>
      <c r="E26" s="40" t="s">
        <v>72</v>
      </c>
      <c r="F26" s="40">
        <v>39</v>
      </c>
      <c r="G26" s="40">
        <v>39</v>
      </c>
    </row>
    <row r="27" spans="1:7" x14ac:dyDescent="0.3">
      <c r="B27" s="47">
        <v>90</v>
      </c>
      <c r="C27" s="28">
        <v>86</v>
      </c>
      <c r="E27" s="40" t="s">
        <v>74</v>
      </c>
      <c r="F27" s="40">
        <v>0.76601368893084643</v>
      </c>
      <c r="G27" s="40"/>
    </row>
    <row r="28" spans="1:7" x14ac:dyDescent="0.3">
      <c r="B28" s="47">
        <v>83</v>
      </c>
      <c r="C28" s="28">
        <v>70</v>
      </c>
      <c r="E28" s="40" t="s">
        <v>139</v>
      </c>
      <c r="F28" s="40">
        <v>0.20446179747766002</v>
      </c>
      <c r="G28" s="40"/>
    </row>
    <row r="29" spans="1:7" ht="15" thickBot="1" x14ac:dyDescent="0.35">
      <c r="B29" s="47">
        <v>79</v>
      </c>
      <c r="C29" s="28">
        <v>90</v>
      </c>
      <c r="E29" s="41" t="s">
        <v>140</v>
      </c>
      <c r="F29" s="41">
        <v>0.58669433554477302</v>
      </c>
      <c r="G29" s="41"/>
    </row>
    <row r="30" spans="1:7" x14ac:dyDescent="0.3">
      <c r="B30" s="47">
        <v>56</v>
      </c>
      <c r="C30" s="28">
        <v>88</v>
      </c>
    </row>
    <row r="31" spans="1:7" x14ac:dyDescent="0.3">
      <c r="B31" s="47">
        <v>85</v>
      </c>
      <c r="C31" s="28">
        <v>78</v>
      </c>
    </row>
    <row r="32" spans="1:7" x14ac:dyDescent="0.3">
      <c r="B32" s="47">
        <v>64</v>
      </c>
      <c r="C32" s="28">
        <v>85</v>
      </c>
      <c r="E32" t="s">
        <v>79</v>
      </c>
    </row>
    <row r="33" spans="2:5" x14ac:dyDescent="0.3">
      <c r="B33" s="47">
        <v>52</v>
      </c>
      <c r="C33" s="28">
        <v>77</v>
      </c>
      <c r="E33" s="3"/>
    </row>
    <row r="34" spans="2:5" x14ac:dyDescent="0.3">
      <c r="B34" s="47">
        <v>68</v>
      </c>
      <c r="C34" s="28">
        <v>56</v>
      </c>
      <c r="E34" s="4" t="s">
        <v>80</v>
      </c>
    </row>
    <row r="35" spans="2:5" x14ac:dyDescent="0.3">
      <c r="B35" s="47">
        <v>64</v>
      </c>
      <c r="C35" s="28">
        <v>72</v>
      </c>
      <c r="E35" t="s">
        <v>141</v>
      </c>
    </row>
    <row r="36" spans="2:5" x14ac:dyDescent="0.3">
      <c r="B36" s="47">
        <v>63</v>
      </c>
      <c r="C36" s="28">
        <v>63</v>
      </c>
      <c r="E36" t="s">
        <v>81</v>
      </c>
    </row>
    <row r="37" spans="2:5" x14ac:dyDescent="0.3">
      <c r="B37" s="47">
        <v>67</v>
      </c>
      <c r="C37" s="28">
        <v>87</v>
      </c>
    </row>
    <row r="38" spans="2:5" x14ac:dyDescent="0.3">
      <c r="B38" s="47">
        <v>79</v>
      </c>
      <c r="C38" s="28">
        <v>90</v>
      </c>
      <c r="E38" t="s">
        <v>142</v>
      </c>
    </row>
    <row r="39" spans="2:5" x14ac:dyDescent="0.3">
      <c r="B39" s="47">
        <v>76</v>
      </c>
      <c r="C39" s="28">
        <v>69</v>
      </c>
    </row>
    <row r="40" spans="2:5" x14ac:dyDescent="0.3">
      <c r="B40" s="47">
        <v>80</v>
      </c>
      <c r="C40" s="28">
        <v>76</v>
      </c>
    </row>
    <row r="41" spans="2:5" x14ac:dyDescent="0.3">
      <c r="B41" s="47">
        <v>65</v>
      </c>
      <c r="C41" s="28">
        <v>51</v>
      </c>
    </row>
    <row r="42" spans="2:5" x14ac:dyDescent="0.3">
      <c r="B42" s="47">
        <v>85</v>
      </c>
      <c r="C42" s="28">
        <v>64</v>
      </c>
    </row>
    <row r="43" spans="2:5" x14ac:dyDescent="0.3">
      <c r="B43" s="47">
        <v>60</v>
      </c>
      <c r="C43" s="28">
        <v>90</v>
      </c>
    </row>
    <row r="44" spans="2:5" x14ac:dyDescent="0.3">
      <c r="B44" s="47">
        <v>57</v>
      </c>
      <c r="C44" s="28">
        <v>87</v>
      </c>
    </row>
    <row r="45" spans="2:5" x14ac:dyDescent="0.3">
      <c r="B45" s="47">
        <v>50</v>
      </c>
      <c r="C45" s="28">
        <v>66</v>
      </c>
    </row>
    <row r="46" spans="2:5" x14ac:dyDescent="0.3">
      <c r="B46" s="47">
        <v>77</v>
      </c>
      <c r="C46" s="28">
        <v>70</v>
      </c>
    </row>
    <row r="47" spans="2:5" x14ac:dyDescent="0.3">
      <c r="B47" s="47">
        <v>71</v>
      </c>
      <c r="C47" s="28">
        <v>66</v>
      </c>
    </row>
    <row r="48" spans="2:5" x14ac:dyDescent="0.3">
      <c r="B48" s="47">
        <v>79</v>
      </c>
      <c r="C48" s="28">
        <v>89</v>
      </c>
    </row>
    <row r="49" spans="1:3" x14ac:dyDescent="0.3">
      <c r="B49" s="47">
        <v>64</v>
      </c>
      <c r="C49" s="28">
        <v>81</v>
      </c>
    </row>
    <row r="50" spans="1:3" x14ac:dyDescent="0.3">
      <c r="B50" s="47">
        <v>72</v>
      </c>
      <c r="C50" s="28">
        <v>67</v>
      </c>
    </row>
    <row r="51" spans="1:3" x14ac:dyDescent="0.3">
      <c r="B51" s="47">
        <v>87</v>
      </c>
      <c r="C51" s="28">
        <v>81</v>
      </c>
    </row>
    <row r="52" spans="1:3" x14ac:dyDescent="0.3">
      <c r="B52" s="47">
        <v>89</v>
      </c>
      <c r="C52" s="28">
        <v>53</v>
      </c>
    </row>
    <row r="53" spans="1:3" x14ac:dyDescent="0.3">
      <c r="B53" s="47">
        <v>81</v>
      </c>
      <c r="C53" s="28">
        <v>50</v>
      </c>
    </row>
    <row r="54" spans="1:3" x14ac:dyDescent="0.3">
      <c r="B54" s="47">
        <v>76</v>
      </c>
      <c r="C54" s="28">
        <v>84</v>
      </c>
    </row>
    <row r="55" spans="1:3" x14ac:dyDescent="0.3">
      <c r="B55" s="47">
        <v>63</v>
      </c>
      <c r="C55" s="28">
        <v>73</v>
      </c>
    </row>
    <row r="56" spans="1:3" x14ac:dyDescent="0.3">
      <c r="B56" s="47">
        <v>84</v>
      </c>
      <c r="C56" s="28">
        <v>88</v>
      </c>
    </row>
    <row r="57" spans="1:3" x14ac:dyDescent="0.3">
      <c r="B57" s="47">
        <v>75</v>
      </c>
      <c r="C57" s="28">
        <v>51</v>
      </c>
    </row>
    <row r="58" spans="1:3" x14ac:dyDescent="0.3">
      <c r="B58" s="47">
        <v>81</v>
      </c>
      <c r="C58" s="28">
        <v>55</v>
      </c>
    </row>
    <row r="59" spans="1:3" ht="15" thickBot="1" x14ac:dyDescent="0.35">
      <c r="B59" s="76">
        <v>51</v>
      </c>
      <c r="C59" s="77">
        <v>90</v>
      </c>
    </row>
    <row r="60" spans="1:3" x14ac:dyDescent="0.3">
      <c r="A60" s="78" t="s">
        <v>55</v>
      </c>
      <c r="B60" s="80">
        <f>AVERAGE(B20:B59)</f>
        <v>70.7</v>
      </c>
      <c r="C60" s="81">
        <f>AVERAGE(C20:C59)</f>
        <v>74.25</v>
      </c>
    </row>
    <row r="61" spans="1:3" ht="15" thickBot="1" x14ac:dyDescent="0.35">
      <c r="A61" s="79" t="s">
        <v>137</v>
      </c>
      <c r="B61" s="82">
        <f>_xlfn.VAR.S(B20:B59)</f>
        <v>124.83076923076908</v>
      </c>
      <c r="C61" s="83">
        <f>_xlfn.VAR.S(C20:C59)</f>
        <v>162.96153846153845</v>
      </c>
    </row>
  </sheetData>
  <mergeCells count="1">
    <mergeCell ref="A1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8CE9-1AFE-445B-8D75-283B052E2A42}">
  <dimension ref="A1:X120"/>
  <sheetViews>
    <sheetView tabSelected="1" topLeftCell="B18" workbookViewId="0">
      <selection activeCell="M38" sqref="M38"/>
    </sheetView>
  </sheetViews>
  <sheetFormatPr defaultRowHeight="14.4" x14ac:dyDescent="0.3"/>
  <cols>
    <col min="2" max="2" width="28.88671875" customWidth="1"/>
    <col min="3" max="3" width="30.5546875" customWidth="1"/>
    <col min="4" max="4" width="10.44140625" customWidth="1"/>
    <col min="5" max="5" width="15.6640625" customWidth="1"/>
    <col min="6" max="6" width="15.77734375" customWidth="1"/>
    <col min="8" max="8" width="13.109375" customWidth="1"/>
    <col min="10" max="10" width="28.77734375" customWidth="1"/>
  </cols>
  <sheetData>
    <row r="1" spans="1:24" x14ac:dyDescent="0.3">
      <c r="A1" s="60" t="s">
        <v>143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4" spans="1:24" x14ac:dyDescent="0.3">
      <c r="A4" t="s">
        <v>144</v>
      </c>
    </row>
    <row r="5" spans="1:24" ht="15" thickBot="1" x14ac:dyDescent="0.35"/>
    <row r="6" spans="1:24" ht="15" thickBot="1" x14ac:dyDescent="0.35">
      <c r="B6" s="85" t="s">
        <v>145</v>
      </c>
      <c r="C6" s="86" t="s">
        <v>146</v>
      </c>
    </row>
    <row r="7" spans="1:24" x14ac:dyDescent="0.3">
      <c r="B7" s="84" t="s">
        <v>147</v>
      </c>
      <c r="C7" s="84" t="s">
        <v>148</v>
      </c>
    </row>
    <row r="8" spans="1:24" x14ac:dyDescent="0.3">
      <c r="B8" s="7" t="s">
        <v>149</v>
      </c>
      <c r="C8" s="7" t="s">
        <v>150</v>
      </c>
    </row>
    <row r="10" spans="1:24" x14ac:dyDescent="0.3">
      <c r="A10" t="s">
        <v>151</v>
      </c>
    </row>
    <row r="11" spans="1:24" x14ac:dyDescent="0.3">
      <c r="A11" t="s">
        <v>152</v>
      </c>
    </row>
    <row r="13" spans="1:24" x14ac:dyDescent="0.3">
      <c r="A13" t="s">
        <v>50</v>
      </c>
    </row>
    <row r="15" spans="1:24" x14ac:dyDescent="0.3">
      <c r="A15" s="3" t="s">
        <v>10</v>
      </c>
      <c r="B15" t="s">
        <v>153</v>
      </c>
    </row>
    <row r="16" spans="1:24" ht="15" thickBot="1" x14ac:dyDescent="0.35">
      <c r="A16" s="3" t="s">
        <v>11</v>
      </c>
      <c r="B16" t="s">
        <v>154</v>
      </c>
    </row>
    <row r="17" spans="4:12" ht="15" thickBot="1" x14ac:dyDescent="0.35">
      <c r="D17" s="87" t="s">
        <v>155</v>
      </c>
      <c r="E17" s="88"/>
      <c r="G17" s="89" t="s">
        <v>158</v>
      </c>
      <c r="H17" s="90"/>
      <c r="J17" t="s">
        <v>160</v>
      </c>
    </row>
    <row r="18" spans="4:12" x14ac:dyDescent="0.3">
      <c r="D18" s="66" t="s">
        <v>156</v>
      </c>
      <c r="E18" s="93" t="s">
        <v>157</v>
      </c>
      <c r="G18" s="91" t="s">
        <v>156</v>
      </c>
      <c r="H18" s="92" t="s">
        <v>157</v>
      </c>
      <c r="J18" t="s">
        <v>161</v>
      </c>
    </row>
    <row r="19" spans="4:12" x14ac:dyDescent="0.3">
      <c r="D19" s="47">
        <v>63</v>
      </c>
      <c r="E19" s="28">
        <v>14</v>
      </c>
      <c r="G19" s="47">
        <v>19</v>
      </c>
      <c r="H19" s="28">
        <v>62</v>
      </c>
      <c r="J19" t="s">
        <v>160</v>
      </c>
    </row>
    <row r="20" spans="4:12" ht="15" thickBot="1" x14ac:dyDescent="0.35">
      <c r="D20" s="47">
        <v>14</v>
      </c>
      <c r="E20" s="28">
        <v>59</v>
      </c>
      <c r="G20" s="47">
        <v>32</v>
      </c>
      <c r="H20" s="28">
        <v>32</v>
      </c>
    </row>
    <row r="21" spans="4:12" x14ac:dyDescent="0.3">
      <c r="D21" s="47">
        <v>11</v>
      </c>
      <c r="E21" s="28">
        <v>18</v>
      </c>
      <c r="G21" s="47">
        <v>72</v>
      </c>
      <c r="H21" s="28">
        <v>71</v>
      </c>
      <c r="J21" s="42"/>
      <c r="K21" s="42" t="s">
        <v>156</v>
      </c>
      <c r="L21" s="42" t="s">
        <v>156</v>
      </c>
    </row>
    <row r="22" spans="4:12" x14ac:dyDescent="0.3">
      <c r="D22" s="47">
        <v>15</v>
      </c>
      <c r="E22" s="28">
        <v>57</v>
      </c>
      <c r="G22" s="47">
        <v>56</v>
      </c>
      <c r="H22" s="28">
        <v>72</v>
      </c>
      <c r="J22" s="40" t="s">
        <v>107</v>
      </c>
      <c r="K22" s="40">
        <v>51.49</v>
      </c>
      <c r="L22" s="40">
        <v>50.35</v>
      </c>
    </row>
    <row r="23" spans="4:12" x14ac:dyDescent="0.3">
      <c r="D23" s="47">
        <v>47</v>
      </c>
      <c r="E23" s="28">
        <v>36</v>
      </c>
      <c r="G23" s="47">
        <v>88</v>
      </c>
      <c r="H23" s="28">
        <v>83</v>
      </c>
      <c r="J23" s="40" t="s">
        <v>162</v>
      </c>
      <c r="K23" s="40">
        <v>642.85847999999999</v>
      </c>
      <c r="L23" s="40">
        <v>547.74490000000003</v>
      </c>
    </row>
    <row r="24" spans="4:12" x14ac:dyDescent="0.3">
      <c r="D24" s="47">
        <v>18</v>
      </c>
      <c r="E24" s="28">
        <v>86</v>
      </c>
      <c r="G24" s="47">
        <v>77</v>
      </c>
      <c r="H24" s="28">
        <v>54</v>
      </c>
      <c r="J24" s="40" t="s">
        <v>108</v>
      </c>
      <c r="K24" s="40">
        <v>100</v>
      </c>
      <c r="L24" s="40">
        <v>100</v>
      </c>
    </row>
    <row r="25" spans="4:12" x14ac:dyDescent="0.3">
      <c r="D25" s="47">
        <v>69</v>
      </c>
      <c r="E25" s="28">
        <v>66</v>
      </c>
      <c r="G25" s="47">
        <v>36</v>
      </c>
      <c r="H25" s="28">
        <v>52</v>
      </c>
      <c r="J25" s="40" t="s">
        <v>109</v>
      </c>
      <c r="K25" s="40">
        <v>0</v>
      </c>
      <c r="L25" s="40"/>
    </row>
    <row r="26" spans="4:12" x14ac:dyDescent="0.3">
      <c r="D26" s="47">
        <v>40</v>
      </c>
      <c r="E26" s="28">
        <v>13</v>
      </c>
      <c r="G26" s="47">
        <v>65</v>
      </c>
      <c r="H26" s="28">
        <v>84</v>
      </c>
      <c r="J26" s="40" t="s">
        <v>163</v>
      </c>
      <c r="K26" s="40">
        <v>0.33038574121035624</v>
      </c>
      <c r="L26" s="40"/>
    </row>
    <row r="27" spans="4:12" x14ac:dyDescent="0.3">
      <c r="D27" s="47">
        <v>19</v>
      </c>
      <c r="E27" s="28">
        <v>39</v>
      </c>
      <c r="G27" s="47">
        <v>86</v>
      </c>
      <c r="H27" s="28">
        <v>72</v>
      </c>
      <c r="J27" s="40" t="s">
        <v>164</v>
      </c>
      <c r="K27" s="40">
        <v>0.3705542570478586</v>
      </c>
      <c r="L27" s="40"/>
    </row>
    <row r="28" spans="4:12" x14ac:dyDescent="0.3">
      <c r="D28" s="47">
        <v>12</v>
      </c>
      <c r="E28" s="28">
        <v>16</v>
      </c>
      <c r="G28" s="47">
        <v>54</v>
      </c>
      <c r="H28" s="28">
        <v>16</v>
      </c>
      <c r="J28" s="40" t="s">
        <v>165</v>
      </c>
      <c r="K28" s="40">
        <v>1.6448536269514715</v>
      </c>
      <c r="L28" s="40"/>
    </row>
    <row r="29" spans="4:12" x14ac:dyDescent="0.3">
      <c r="D29" s="47">
        <v>61</v>
      </c>
      <c r="E29" s="28">
        <v>69</v>
      </c>
      <c r="G29" s="47">
        <v>65</v>
      </c>
      <c r="H29" s="28">
        <v>71</v>
      </c>
      <c r="J29" s="40" t="s">
        <v>166</v>
      </c>
      <c r="K29" s="40">
        <v>0.74110851409571721</v>
      </c>
      <c r="L29" s="40"/>
    </row>
    <row r="30" spans="4:12" ht="15" thickBot="1" x14ac:dyDescent="0.35">
      <c r="D30" s="47">
        <v>12</v>
      </c>
      <c r="E30" s="28">
        <v>44</v>
      </c>
      <c r="G30" s="47">
        <v>58</v>
      </c>
      <c r="H30" s="28">
        <v>83</v>
      </c>
      <c r="J30" s="41" t="s">
        <v>167</v>
      </c>
      <c r="K30" s="41">
        <v>1.9599639845400536</v>
      </c>
      <c r="L30" s="41"/>
    </row>
    <row r="31" spans="4:12" x14ac:dyDescent="0.3">
      <c r="D31" s="47">
        <v>66</v>
      </c>
      <c r="E31" s="28">
        <v>68</v>
      </c>
      <c r="G31" s="47">
        <v>58</v>
      </c>
      <c r="H31" s="28">
        <v>80</v>
      </c>
    </row>
    <row r="32" spans="4:12" x14ac:dyDescent="0.3">
      <c r="D32" s="47">
        <v>49</v>
      </c>
      <c r="E32" s="28">
        <v>66</v>
      </c>
      <c r="G32" s="47">
        <v>23</v>
      </c>
      <c r="H32" s="28">
        <v>45</v>
      </c>
    </row>
    <row r="33" spans="4:15" x14ac:dyDescent="0.3">
      <c r="D33" s="47">
        <v>19</v>
      </c>
      <c r="E33" s="28">
        <v>14</v>
      </c>
      <c r="G33" s="47">
        <v>68</v>
      </c>
      <c r="H33" s="28">
        <v>67</v>
      </c>
      <c r="J33" t="s">
        <v>79</v>
      </c>
      <c r="O33">
        <f>1-0.95</f>
        <v>5.0000000000000044E-2</v>
      </c>
    </row>
    <row r="34" spans="4:15" x14ac:dyDescent="0.3">
      <c r="D34" s="47">
        <v>60</v>
      </c>
      <c r="E34" s="28">
        <v>79</v>
      </c>
      <c r="G34" s="47">
        <v>52</v>
      </c>
      <c r="H34" s="28">
        <v>43</v>
      </c>
    </row>
    <row r="35" spans="4:15" x14ac:dyDescent="0.3">
      <c r="D35" s="47">
        <v>39</v>
      </c>
      <c r="E35" s="28">
        <v>88</v>
      </c>
      <c r="G35" s="47">
        <v>80</v>
      </c>
      <c r="H35" s="28">
        <v>38</v>
      </c>
      <c r="J35" t="s">
        <v>117</v>
      </c>
    </row>
    <row r="36" spans="4:15" x14ac:dyDescent="0.3">
      <c r="D36" s="47">
        <v>82</v>
      </c>
      <c r="E36" s="28">
        <v>30</v>
      </c>
      <c r="G36" s="47">
        <v>69</v>
      </c>
      <c r="H36" s="28">
        <v>17</v>
      </c>
      <c r="J36" t="s">
        <v>118</v>
      </c>
    </row>
    <row r="37" spans="4:15" x14ac:dyDescent="0.3">
      <c r="D37" s="47">
        <v>49</v>
      </c>
      <c r="E37" s="28">
        <v>53</v>
      </c>
      <c r="G37" s="47">
        <v>15</v>
      </c>
      <c r="H37" s="28">
        <v>25</v>
      </c>
      <c r="J37" t="s">
        <v>81</v>
      </c>
    </row>
    <row r="38" spans="4:15" x14ac:dyDescent="0.3">
      <c r="D38" s="47">
        <v>45</v>
      </c>
      <c r="E38" s="28">
        <v>88</v>
      </c>
      <c r="G38" s="47">
        <v>32</v>
      </c>
      <c r="H38" s="28">
        <v>83</v>
      </c>
    </row>
    <row r="39" spans="4:15" x14ac:dyDescent="0.3">
      <c r="D39" s="47">
        <v>37</v>
      </c>
      <c r="E39" s="28">
        <v>69</v>
      </c>
      <c r="G39" s="47">
        <v>15</v>
      </c>
      <c r="H39" s="28">
        <v>43</v>
      </c>
      <c r="J39" t="s">
        <v>159</v>
      </c>
    </row>
    <row r="40" spans="4:15" x14ac:dyDescent="0.3">
      <c r="D40" s="47">
        <v>38</v>
      </c>
      <c r="E40" s="28">
        <v>78</v>
      </c>
      <c r="G40" s="47">
        <v>15</v>
      </c>
      <c r="H40" s="28">
        <v>44</v>
      </c>
    </row>
    <row r="41" spans="4:15" x14ac:dyDescent="0.3">
      <c r="D41" s="47">
        <v>61</v>
      </c>
      <c r="E41" s="28">
        <v>59</v>
      </c>
      <c r="G41" s="47">
        <v>71</v>
      </c>
      <c r="H41" s="28">
        <v>77</v>
      </c>
    </row>
    <row r="42" spans="4:15" x14ac:dyDescent="0.3">
      <c r="D42" s="47">
        <v>85</v>
      </c>
      <c r="E42" s="28">
        <v>18</v>
      </c>
      <c r="G42" s="47">
        <v>49</v>
      </c>
      <c r="H42" s="28">
        <v>68</v>
      </c>
    </row>
    <row r="43" spans="4:15" x14ac:dyDescent="0.3">
      <c r="D43" s="47">
        <v>56</v>
      </c>
      <c r="E43" s="28">
        <v>42</v>
      </c>
      <c r="G43" s="47">
        <v>66</v>
      </c>
      <c r="H43" s="28">
        <v>30</v>
      </c>
    </row>
    <row r="44" spans="4:15" x14ac:dyDescent="0.3">
      <c r="D44" s="47">
        <v>90</v>
      </c>
      <c r="E44" s="28">
        <v>72</v>
      </c>
      <c r="G44" s="47">
        <v>55</v>
      </c>
      <c r="H44" s="28">
        <v>23</v>
      </c>
    </row>
    <row r="45" spans="4:15" x14ac:dyDescent="0.3">
      <c r="D45" s="47">
        <v>16</v>
      </c>
      <c r="E45" s="28">
        <v>32</v>
      </c>
      <c r="G45" s="47">
        <v>18</v>
      </c>
      <c r="H45" s="28">
        <v>64</v>
      </c>
    </row>
    <row r="46" spans="4:15" x14ac:dyDescent="0.3">
      <c r="D46" s="47">
        <v>85</v>
      </c>
      <c r="E46" s="28">
        <v>13</v>
      </c>
      <c r="G46" s="47">
        <v>78</v>
      </c>
      <c r="H46" s="28">
        <v>41</v>
      </c>
    </row>
    <row r="47" spans="4:15" x14ac:dyDescent="0.3">
      <c r="D47" s="47">
        <v>76</v>
      </c>
      <c r="E47" s="28">
        <v>47</v>
      </c>
      <c r="G47" s="47">
        <v>85</v>
      </c>
      <c r="H47" s="28">
        <v>36</v>
      </c>
    </row>
    <row r="48" spans="4:15" x14ac:dyDescent="0.3">
      <c r="D48" s="47">
        <v>18</v>
      </c>
      <c r="E48" s="28">
        <v>89</v>
      </c>
      <c r="G48" s="47">
        <v>73</v>
      </c>
      <c r="H48" s="28">
        <v>25</v>
      </c>
    </row>
    <row r="49" spans="4:8" x14ac:dyDescent="0.3">
      <c r="D49" s="47">
        <v>13</v>
      </c>
      <c r="E49" s="28">
        <v>39</v>
      </c>
      <c r="G49" s="47">
        <v>12</v>
      </c>
      <c r="H49" s="28">
        <v>68</v>
      </c>
    </row>
    <row r="50" spans="4:8" x14ac:dyDescent="0.3">
      <c r="D50" s="47">
        <v>14</v>
      </c>
      <c r="E50" s="28">
        <v>21</v>
      </c>
      <c r="G50" s="47">
        <v>75</v>
      </c>
      <c r="H50" s="28">
        <v>38</v>
      </c>
    </row>
    <row r="51" spans="4:8" x14ac:dyDescent="0.3">
      <c r="D51" s="47">
        <v>16</v>
      </c>
      <c r="E51" s="28">
        <v>89</v>
      </c>
      <c r="G51" s="47">
        <v>50</v>
      </c>
      <c r="H51" s="28">
        <v>43</v>
      </c>
    </row>
    <row r="52" spans="4:8" x14ac:dyDescent="0.3">
      <c r="D52" s="47">
        <v>83</v>
      </c>
      <c r="E52" s="28">
        <v>37</v>
      </c>
      <c r="G52" s="47">
        <v>31</v>
      </c>
      <c r="H52" s="28">
        <v>37</v>
      </c>
    </row>
    <row r="53" spans="4:8" x14ac:dyDescent="0.3">
      <c r="D53" s="47">
        <v>88</v>
      </c>
      <c r="E53" s="28">
        <v>68</v>
      </c>
      <c r="G53" s="47">
        <v>12</v>
      </c>
      <c r="H53" s="28">
        <v>82</v>
      </c>
    </row>
    <row r="54" spans="4:8" x14ac:dyDescent="0.3">
      <c r="D54" s="47">
        <v>58</v>
      </c>
      <c r="E54" s="28">
        <v>54</v>
      </c>
      <c r="G54" s="47">
        <v>63</v>
      </c>
      <c r="H54" s="28">
        <v>17</v>
      </c>
    </row>
    <row r="55" spans="4:8" x14ac:dyDescent="0.3">
      <c r="D55" s="47">
        <v>30</v>
      </c>
      <c r="E55" s="28">
        <v>53</v>
      </c>
      <c r="G55" s="47">
        <v>24</v>
      </c>
      <c r="H55" s="28">
        <v>31</v>
      </c>
    </row>
    <row r="56" spans="4:8" x14ac:dyDescent="0.3">
      <c r="D56" s="47">
        <v>16</v>
      </c>
      <c r="E56" s="28">
        <v>55</v>
      </c>
      <c r="G56" s="47">
        <v>74</v>
      </c>
      <c r="H56" s="28">
        <v>45</v>
      </c>
    </row>
    <row r="57" spans="4:8" x14ac:dyDescent="0.3">
      <c r="D57" s="47">
        <v>72</v>
      </c>
      <c r="E57" s="28">
        <v>60</v>
      </c>
      <c r="G57" s="47">
        <v>89</v>
      </c>
      <c r="H57" s="28">
        <v>36</v>
      </c>
    </row>
    <row r="58" spans="4:8" x14ac:dyDescent="0.3">
      <c r="D58" s="47">
        <v>79</v>
      </c>
      <c r="E58" s="28">
        <v>59</v>
      </c>
      <c r="G58" s="47">
        <v>20</v>
      </c>
      <c r="H58" s="28">
        <v>53</v>
      </c>
    </row>
    <row r="59" spans="4:8" x14ac:dyDescent="0.3">
      <c r="D59" s="47">
        <v>68</v>
      </c>
      <c r="E59" s="28">
        <v>84</v>
      </c>
      <c r="G59" s="47">
        <v>59</v>
      </c>
      <c r="H59" s="28">
        <v>24</v>
      </c>
    </row>
    <row r="60" spans="4:8" x14ac:dyDescent="0.3">
      <c r="D60" s="47">
        <v>66</v>
      </c>
      <c r="E60" s="28">
        <v>60</v>
      </c>
      <c r="G60" s="47">
        <v>28</v>
      </c>
      <c r="H60" s="28">
        <v>90</v>
      </c>
    </row>
    <row r="61" spans="4:8" x14ac:dyDescent="0.3">
      <c r="D61" s="47">
        <v>57</v>
      </c>
      <c r="E61" s="28">
        <v>65</v>
      </c>
      <c r="G61" s="47">
        <v>82</v>
      </c>
      <c r="H61" s="28">
        <v>34</v>
      </c>
    </row>
    <row r="62" spans="4:8" x14ac:dyDescent="0.3">
      <c r="D62" s="47">
        <v>56</v>
      </c>
      <c r="E62" s="28">
        <v>70</v>
      </c>
      <c r="G62" s="47">
        <v>54</v>
      </c>
      <c r="H62" s="28">
        <v>40</v>
      </c>
    </row>
    <row r="63" spans="4:8" x14ac:dyDescent="0.3">
      <c r="D63" s="47">
        <v>62</v>
      </c>
      <c r="E63" s="28">
        <v>73</v>
      </c>
      <c r="G63" s="47">
        <v>68</v>
      </c>
      <c r="H63" s="28">
        <v>30</v>
      </c>
    </row>
    <row r="64" spans="4:8" x14ac:dyDescent="0.3">
      <c r="D64" s="47">
        <v>79</v>
      </c>
      <c r="E64" s="28">
        <v>20</v>
      </c>
      <c r="G64" s="47">
        <v>52</v>
      </c>
      <c r="H64" s="28">
        <v>85</v>
      </c>
    </row>
    <row r="65" spans="4:8" x14ac:dyDescent="0.3">
      <c r="D65" s="47">
        <v>18</v>
      </c>
      <c r="E65" s="28">
        <v>50</v>
      </c>
      <c r="G65" s="47">
        <v>71</v>
      </c>
      <c r="H65" s="28">
        <v>47</v>
      </c>
    </row>
    <row r="66" spans="4:8" x14ac:dyDescent="0.3">
      <c r="D66" s="47">
        <v>53</v>
      </c>
      <c r="E66" s="28">
        <v>58</v>
      </c>
      <c r="G66" s="47">
        <v>60</v>
      </c>
      <c r="H66" s="28">
        <v>73</v>
      </c>
    </row>
    <row r="67" spans="4:8" x14ac:dyDescent="0.3">
      <c r="D67" s="47">
        <v>17</v>
      </c>
      <c r="E67" s="28">
        <v>80</v>
      </c>
      <c r="G67" s="47">
        <v>34</v>
      </c>
      <c r="H67" s="28">
        <v>36</v>
      </c>
    </row>
    <row r="68" spans="4:8" x14ac:dyDescent="0.3">
      <c r="D68" s="47">
        <v>54</v>
      </c>
      <c r="E68" s="28">
        <v>68</v>
      </c>
      <c r="G68" s="47">
        <v>88</v>
      </c>
      <c r="H68" s="28">
        <v>29</v>
      </c>
    </row>
    <row r="69" spans="4:8" x14ac:dyDescent="0.3">
      <c r="D69" s="47">
        <v>64</v>
      </c>
      <c r="E69" s="28">
        <v>33</v>
      </c>
      <c r="G69" s="47">
        <v>90</v>
      </c>
      <c r="H69" s="28">
        <v>87</v>
      </c>
    </row>
    <row r="70" spans="4:8" x14ac:dyDescent="0.3">
      <c r="D70" s="47">
        <v>72</v>
      </c>
      <c r="E70" s="28">
        <v>78</v>
      </c>
      <c r="G70" s="47">
        <v>74</v>
      </c>
      <c r="H70" s="28">
        <v>83</v>
      </c>
    </row>
    <row r="71" spans="4:8" x14ac:dyDescent="0.3">
      <c r="D71" s="47">
        <v>62</v>
      </c>
      <c r="E71" s="28">
        <v>69</v>
      </c>
      <c r="G71" s="47">
        <v>11</v>
      </c>
      <c r="H71" s="28">
        <v>72</v>
      </c>
    </row>
    <row r="72" spans="4:8" x14ac:dyDescent="0.3">
      <c r="D72" s="47">
        <v>57</v>
      </c>
      <c r="E72" s="28">
        <v>38</v>
      </c>
      <c r="G72" s="47">
        <v>37</v>
      </c>
      <c r="H72" s="28">
        <v>11</v>
      </c>
    </row>
    <row r="73" spans="4:8" x14ac:dyDescent="0.3">
      <c r="D73" s="47">
        <v>39</v>
      </c>
      <c r="E73" s="28">
        <v>77</v>
      </c>
      <c r="G73" s="47">
        <v>75</v>
      </c>
      <c r="H73" s="28">
        <v>20</v>
      </c>
    </row>
    <row r="74" spans="4:8" x14ac:dyDescent="0.3">
      <c r="D74" s="47">
        <v>47</v>
      </c>
      <c r="E74" s="28">
        <v>30</v>
      </c>
      <c r="G74" s="47">
        <v>68</v>
      </c>
      <c r="H74" s="28">
        <v>17</v>
      </c>
    </row>
    <row r="75" spans="4:8" x14ac:dyDescent="0.3">
      <c r="D75" s="47">
        <v>79</v>
      </c>
      <c r="E75" s="28">
        <v>58</v>
      </c>
      <c r="G75" s="47">
        <v>19</v>
      </c>
      <c r="H75" s="28">
        <v>73</v>
      </c>
    </row>
    <row r="76" spans="4:8" x14ac:dyDescent="0.3">
      <c r="D76" s="47">
        <v>33</v>
      </c>
      <c r="E76" s="28">
        <v>83</v>
      </c>
      <c r="G76" s="47">
        <v>41</v>
      </c>
      <c r="H76" s="28">
        <v>14</v>
      </c>
    </row>
    <row r="77" spans="4:8" x14ac:dyDescent="0.3">
      <c r="D77" s="47">
        <v>19</v>
      </c>
      <c r="E77" s="28">
        <v>48</v>
      </c>
      <c r="G77" s="47">
        <v>64</v>
      </c>
      <c r="H77" s="28">
        <v>27</v>
      </c>
    </row>
    <row r="78" spans="4:8" x14ac:dyDescent="0.3">
      <c r="D78" s="47">
        <v>25</v>
      </c>
      <c r="E78" s="28">
        <v>79</v>
      </c>
      <c r="G78" s="47">
        <v>24</v>
      </c>
      <c r="H78" s="28">
        <v>46</v>
      </c>
    </row>
    <row r="79" spans="4:8" x14ac:dyDescent="0.3">
      <c r="D79" s="47">
        <v>81</v>
      </c>
      <c r="E79" s="28">
        <v>64</v>
      </c>
      <c r="G79" s="47">
        <v>90</v>
      </c>
      <c r="H79" s="28">
        <v>84</v>
      </c>
    </row>
    <row r="80" spans="4:8" x14ac:dyDescent="0.3">
      <c r="D80" s="47">
        <v>84</v>
      </c>
      <c r="E80" s="28">
        <v>25</v>
      </c>
      <c r="G80" s="47">
        <v>28</v>
      </c>
      <c r="H80" s="28">
        <v>36</v>
      </c>
    </row>
    <row r="81" spans="4:8" x14ac:dyDescent="0.3">
      <c r="D81" s="47">
        <v>24</v>
      </c>
      <c r="E81" s="28">
        <v>75</v>
      </c>
      <c r="G81" s="47">
        <v>21</v>
      </c>
      <c r="H81" s="28">
        <v>78</v>
      </c>
    </row>
    <row r="82" spans="4:8" x14ac:dyDescent="0.3">
      <c r="D82" s="47">
        <v>12</v>
      </c>
      <c r="E82" s="28">
        <v>59</v>
      </c>
      <c r="G82" s="47">
        <v>20</v>
      </c>
      <c r="H82" s="28">
        <v>71</v>
      </c>
    </row>
    <row r="83" spans="4:8" x14ac:dyDescent="0.3">
      <c r="D83" s="47">
        <v>46</v>
      </c>
      <c r="E83" s="28">
        <v>88</v>
      </c>
      <c r="G83" s="47">
        <v>24</v>
      </c>
      <c r="H83" s="28">
        <v>73</v>
      </c>
    </row>
    <row r="84" spans="4:8" x14ac:dyDescent="0.3">
      <c r="D84" s="47">
        <v>84</v>
      </c>
      <c r="E84" s="28">
        <v>84</v>
      </c>
      <c r="G84" s="47">
        <v>56</v>
      </c>
      <c r="H84" s="28">
        <v>13</v>
      </c>
    </row>
    <row r="85" spans="4:8" x14ac:dyDescent="0.3">
      <c r="D85" s="47">
        <v>21</v>
      </c>
      <c r="E85" s="28">
        <v>52</v>
      </c>
      <c r="G85" s="47">
        <v>21</v>
      </c>
      <c r="H85" s="28">
        <v>26</v>
      </c>
    </row>
    <row r="86" spans="4:8" x14ac:dyDescent="0.3">
      <c r="D86" s="47">
        <v>59</v>
      </c>
      <c r="E86" s="28">
        <v>61</v>
      </c>
      <c r="G86" s="47">
        <v>71</v>
      </c>
      <c r="H86" s="28">
        <v>53</v>
      </c>
    </row>
    <row r="87" spans="4:8" x14ac:dyDescent="0.3">
      <c r="D87" s="47">
        <v>82</v>
      </c>
      <c r="E87" s="28">
        <v>63</v>
      </c>
      <c r="G87" s="47">
        <v>79</v>
      </c>
      <c r="H87" s="28">
        <v>46</v>
      </c>
    </row>
    <row r="88" spans="4:8" x14ac:dyDescent="0.3">
      <c r="D88" s="47">
        <v>68</v>
      </c>
      <c r="E88" s="28">
        <v>76</v>
      </c>
      <c r="G88" s="47">
        <v>46</v>
      </c>
      <c r="H88" s="28">
        <v>26</v>
      </c>
    </row>
    <row r="89" spans="4:8" x14ac:dyDescent="0.3">
      <c r="D89" s="47">
        <v>52</v>
      </c>
      <c r="E89" s="28">
        <v>61</v>
      </c>
      <c r="G89" s="47">
        <v>34</v>
      </c>
      <c r="H89" s="28">
        <v>41</v>
      </c>
    </row>
    <row r="90" spans="4:8" x14ac:dyDescent="0.3">
      <c r="D90" s="47">
        <v>79</v>
      </c>
      <c r="E90" s="28">
        <v>73</v>
      </c>
      <c r="G90" s="47">
        <v>45</v>
      </c>
      <c r="H90" s="28">
        <v>21</v>
      </c>
    </row>
    <row r="91" spans="4:8" x14ac:dyDescent="0.3">
      <c r="D91" s="47">
        <v>87</v>
      </c>
      <c r="E91" s="28">
        <v>19</v>
      </c>
      <c r="G91" s="47">
        <v>75</v>
      </c>
      <c r="H91" s="28">
        <v>37</v>
      </c>
    </row>
    <row r="92" spans="4:8" x14ac:dyDescent="0.3">
      <c r="D92" s="47">
        <v>85</v>
      </c>
      <c r="E92" s="28">
        <v>68</v>
      </c>
      <c r="G92" s="47">
        <v>21</v>
      </c>
      <c r="H92" s="28">
        <v>24</v>
      </c>
    </row>
    <row r="93" spans="4:8" x14ac:dyDescent="0.3">
      <c r="D93" s="47">
        <v>79</v>
      </c>
      <c r="E93" s="28">
        <v>74</v>
      </c>
      <c r="G93" s="47">
        <v>45</v>
      </c>
      <c r="H93" s="28">
        <v>23</v>
      </c>
    </row>
    <row r="94" spans="4:8" x14ac:dyDescent="0.3">
      <c r="D94" s="47">
        <v>57</v>
      </c>
      <c r="E94" s="28">
        <v>31</v>
      </c>
      <c r="G94" s="47">
        <v>63</v>
      </c>
      <c r="H94" s="28">
        <v>64</v>
      </c>
    </row>
    <row r="95" spans="4:8" x14ac:dyDescent="0.3">
      <c r="D95" s="47">
        <v>86</v>
      </c>
      <c r="E95" s="28">
        <v>44</v>
      </c>
      <c r="G95" s="47">
        <v>83</v>
      </c>
      <c r="H95" s="28">
        <v>68</v>
      </c>
    </row>
    <row r="96" spans="4:8" x14ac:dyDescent="0.3">
      <c r="D96" s="47">
        <v>69</v>
      </c>
      <c r="E96" s="28">
        <v>45</v>
      </c>
      <c r="G96" s="47">
        <v>64</v>
      </c>
      <c r="H96" s="28">
        <v>65</v>
      </c>
    </row>
    <row r="97" spans="4:8" x14ac:dyDescent="0.3">
      <c r="D97" s="47">
        <v>44</v>
      </c>
      <c r="E97" s="28">
        <v>86</v>
      </c>
      <c r="G97" s="47">
        <v>21</v>
      </c>
      <c r="H97" s="28">
        <v>34</v>
      </c>
    </row>
    <row r="98" spans="4:8" x14ac:dyDescent="0.3">
      <c r="D98" s="47">
        <v>13</v>
      </c>
      <c r="E98" s="28">
        <v>27</v>
      </c>
      <c r="G98" s="47">
        <v>25</v>
      </c>
      <c r="H98" s="28">
        <v>74</v>
      </c>
    </row>
    <row r="99" spans="4:8" x14ac:dyDescent="0.3">
      <c r="D99" s="47">
        <v>87</v>
      </c>
      <c r="E99" s="28">
        <v>62</v>
      </c>
      <c r="G99" s="47">
        <v>26</v>
      </c>
      <c r="H99" s="28">
        <v>14</v>
      </c>
    </row>
    <row r="100" spans="4:8" x14ac:dyDescent="0.3">
      <c r="D100" s="47">
        <v>25</v>
      </c>
      <c r="E100" s="28">
        <v>35</v>
      </c>
      <c r="G100" s="47">
        <v>50</v>
      </c>
      <c r="H100" s="28">
        <v>43</v>
      </c>
    </row>
    <row r="101" spans="4:8" x14ac:dyDescent="0.3">
      <c r="D101" s="47">
        <v>59</v>
      </c>
      <c r="E101" s="28">
        <v>39</v>
      </c>
      <c r="G101" s="47">
        <v>28</v>
      </c>
      <c r="H101" s="28">
        <v>56</v>
      </c>
    </row>
    <row r="102" spans="4:8" x14ac:dyDescent="0.3">
      <c r="D102" s="47">
        <v>53</v>
      </c>
      <c r="E102" s="28">
        <v>67</v>
      </c>
      <c r="G102" s="47">
        <v>47</v>
      </c>
      <c r="H102" s="28">
        <v>77</v>
      </c>
    </row>
    <row r="103" spans="4:8" x14ac:dyDescent="0.3">
      <c r="D103" s="47">
        <v>88</v>
      </c>
      <c r="E103" s="28">
        <v>28</v>
      </c>
      <c r="G103" s="47">
        <v>33</v>
      </c>
      <c r="H103" s="28">
        <v>15</v>
      </c>
    </row>
    <row r="104" spans="4:8" x14ac:dyDescent="0.3">
      <c r="D104" s="47">
        <v>82</v>
      </c>
      <c r="E104" s="28">
        <v>14</v>
      </c>
      <c r="G104" s="47">
        <v>63</v>
      </c>
      <c r="H104" s="28">
        <v>44</v>
      </c>
    </row>
    <row r="105" spans="4:8" x14ac:dyDescent="0.3">
      <c r="D105" s="47">
        <v>56</v>
      </c>
      <c r="E105" s="28">
        <v>89</v>
      </c>
      <c r="G105" s="47">
        <v>32</v>
      </c>
      <c r="H105" s="28">
        <v>16</v>
      </c>
    </row>
    <row r="106" spans="4:8" x14ac:dyDescent="0.3">
      <c r="D106" s="47">
        <v>19</v>
      </c>
      <c r="E106" s="28">
        <v>23</v>
      </c>
      <c r="G106" s="47">
        <v>51</v>
      </c>
      <c r="H106" s="28">
        <v>58</v>
      </c>
    </row>
    <row r="107" spans="4:8" x14ac:dyDescent="0.3">
      <c r="D107" s="47">
        <v>86</v>
      </c>
      <c r="E107" s="28">
        <v>85</v>
      </c>
      <c r="G107" s="47">
        <v>17</v>
      </c>
      <c r="H107" s="28">
        <v>67</v>
      </c>
    </row>
    <row r="108" spans="4:8" x14ac:dyDescent="0.3">
      <c r="D108" s="47">
        <v>52</v>
      </c>
      <c r="E108" s="28">
        <v>80</v>
      </c>
      <c r="G108" s="47">
        <v>51</v>
      </c>
      <c r="H108" s="28">
        <v>65</v>
      </c>
    </row>
    <row r="109" spans="4:8" x14ac:dyDescent="0.3">
      <c r="D109" s="47">
        <v>45</v>
      </c>
      <c r="E109" s="28">
        <v>44</v>
      </c>
      <c r="G109" s="47">
        <v>32</v>
      </c>
      <c r="H109" s="28">
        <v>69</v>
      </c>
    </row>
    <row r="110" spans="4:8" x14ac:dyDescent="0.3">
      <c r="D110" s="47">
        <v>89</v>
      </c>
      <c r="E110" s="28">
        <v>78</v>
      </c>
      <c r="G110" s="47">
        <v>18</v>
      </c>
      <c r="H110" s="28">
        <v>48</v>
      </c>
    </row>
    <row r="111" spans="4:8" x14ac:dyDescent="0.3">
      <c r="D111" s="47">
        <v>62</v>
      </c>
      <c r="E111" s="28">
        <v>41</v>
      </c>
      <c r="G111" s="47">
        <v>68</v>
      </c>
      <c r="H111" s="28">
        <v>50</v>
      </c>
    </row>
    <row r="112" spans="4:8" x14ac:dyDescent="0.3">
      <c r="D112" s="47">
        <v>78</v>
      </c>
      <c r="E112" s="28">
        <v>25</v>
      </c>
      <c r="G112" s="47">
        <v>54</v>
      </c>
      <c r="H112" s="28">
        <v>70</v>
      </c>
    </row>
    <row r="113" spans="3:8" x14ac:dyDescent="0.3">
      <c r="D113" s="47">
        <v>70</v>
      </c>
      <c r="E113" s="28">
        <v>78</v>
      </c>
      <c r="G113" s="47">
        <v>77</v>
      </c>
      <c r="H113" s="28">
        <v>24</v>
      </c>
    </row>
    <row r="114" spans="3:8" x14ac:dyDescent="0.3">
      <c r="D114" s="47">
        <v>39</v>
      </c>
      <c r="E114" s="28">
        <v>53</v>
      </c>
      <c r="G114" s="47">
        <v>65</v>
      </c>
      <c r="H114" s="28">
        <v>24</v>
      </c>
    </row>
    <row r="115" spans="3:8" x14ac:dyDescent="0.3">
      <c r="D115" s="47">
        <v>30</v>
      </c>
      <c r="E115" s="28">
        <v>11</v>
      </c>
      <c r="G115" s="47">
        <v>73</v>
      </c>
      <c r="H115" s="28">
        <v>78</v>
      </c>
    </row>
    <row r="116" spans="3:8" x14ac:dyDescent="0.3">
      <c r="D116" s="47">
        <v>26</v>
      </c>
      <c r="E116" s="28">
        <v>57</v>
      </c>
      <c r="G116" s="47">
        <v>76</v>
      </c>
      <c r="H116" s="28">
        <v>16</v>
      </c>
    </row>
    <row r="117" spans="3:8" x14ac:dyDescent="0.3">
      <c r="D117" s="47">
        <v>23</v>
      </c>
      <c r="E117" s="28">
        <v>76</v>
      </c>
      <c r="G117" s="47">
        <v>39</v>
      </c>
      <c r="H117" s="28">
        <v>68</v>
      </c>
    </row>
    <row r="118" spans="3:8" ht="15" thickBot="1" x14ac:dyDescent="0.35">
      <c r="D118" s="48">
        <v>20</v>
      </c>
      <c r="E118" s="31">
        <v>53</v>
      </c>
      <c r="G118" s="48">
        <v>24</v>
      </c>
      <c r="H118" s="31">
        <v>21</v>
      </c>
    </row>
    <row r="119" spans="3:8" x14ac:dyDescent="0.3">
      <c r="C119" s="49" t="s">
        <v>55</v>
      </c>
      <c r="D119" s="94">
        <f>AVERAGE(D19:D118)</f>
        <v>51.49</v>
      </c>
      <c r="E119" s="95">
        <f>AVERAGE(E19:E118)</f>
        <v>54.91</v>
      </c>
      <c r="F119" s="49" t="s">
        <v>55</v>
      </c>
      <c r="G119" s="94">
        <f t="shared" ref="F119:H119" si="0">AVERAGE(G19:G118)</f>
        <v>50.35</v>
      </c>
      <c r="H119" s="95">
        <f t="shared" si="0"/>
        <v>48.69</v>
      </c>
    </row>
    <row r="120" spans="3:8" ht="15" thickBot="1" x14ac:dyDescent="0.35">
      <c r="C120" s="50" t="s">
        <v>115</v>
      </c>
      <c r="D120" s="96">
        <f>_xlfn.VAR.S(D19:D118)</f>
        <v>642.85848484848475</v>
      </c>
      <c r="E120" s="97">
        <f t="shared" ref="E120:H120" si="1">_xlfn.VAR.S(E19:E118)</f>
        <v>512.50696969696969</v>
      </c>
      <c r="F120" s="50" t="s">
        <v>115</v>
      </c>
      <c r="G120" s="96">
        <f t="shared" si="1"/>
        <v>547.74494949494954</v>
      </c>
      <c r="H120" s="97">
        <f t="shared" si="1"/>
        <v>524.51909090909101</v>
      </c>
    </row>
  </sheetData>
  <mergeCells count="3">
    <mergeCell ref="A1:X2"/>
    <mergeCell ref="D17:E17"/>
    <mergeCell ref="G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square test</vt:lpstr>
      <vt:lpstr>anova test</vt:lpstr>
      <vt:lpstr>t test</vt:lpstr>
      <vt:lpstr>variance test</vt:lpstr>
      <vt:lpstr>PEOPORTION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2024-04-27T04:47:58Z</dcterms:created>
  <dcterms:modified xsi:type="dcterms:W3CDTF">2024-05-05T10:27:16Z</dcterms:modified>
</cp:coreProperties>
</file>