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a/Documents/Himanshu Work/"/>
    </mc:Choice>
  </mc:AlternateContent>
  <xr:revisionPtr revIDLastSave="0" documentId="13_ncr:1_{4A21F754-3ABE-694E-BE91-8CA6CC2B5229}" xr6:coauthVersionLast="47" xr6:coauthVersionMax="47" xr10:uidLastSave="{00000000-0000-0000-0000-000000000000}"/>
  <bookViews>
    <workbookView xWindow="0" yWindow="500" windowWidth="28800" windowHeight="16240" activeTab="1" xr2:uid="{EB9DED5D-0275-904B-87B9-3174DF038F87}"/>
  </bookViews>
  <sheets>
    <sheet name="SUMIF" sheetId="1" r:id="rId1"/>
    <sheet name="SUMIFS" sheetId="2" r:id="rId2"/>
  </sheets>
  <definedNames>
    <definedName name="_xlnm._FilterDatabase" localSheetId="1" hidden="1">SUMIFS!$A$1:$G$31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J18" i="2"/>
  <c r="J14" i="2"/>
  <c r="J9" i="2"/>
  <c r="J4" i="2"/>
  <c r="I22" i="1"/>
  <c r="I18" i="1"/>
  <c r="I14" i="1"/>
  <c r="I9" i="1"/>
  <c r="I4" i="1"/>
</calcChain>
</file>

<file path=xl/sharedStrings.xml><?xml version="1.0" encoding="utf-8"?>
<sst xmlns="http://schemas.openxmlformats.org/spreadsheetml/2006/main" count="233" uniqueCount="61">
  <si>
    <t>Student_ID</t>
  </si>
  <si>
    <t>Name</t>
  </si>
  <si>
    <t>Gender</t>
  </si>
  <si>
    <t>Age</t>
  </si>
  <si>
    <t>Male</t>
  </si>
  <si>
    <t>Female</t>
  </si>
  <si>
    <t>Aarav Sharma</t>
  </si>
  <si>
    <t>Vivaan Gupta</t>
  </si>
  <si>
    <t>Reyansh Verma</t>
  </si>
  <si>
    <t>Ayaan Patel</t>
  </si>
  <si>
    <t>Vihaan Reddy</t>
  </si>
  <si>
    <t>Arjun Singh</t>
  </si>
  <si>
    <t>Anaya Desai</t>
  </si>
  <si>
    <t>Isha Mehta</t>
  </si>
  <si>
    <t>Kavya Joshi</t>
  </si>
  <si>
    <t>Riya Kapoor</t>
  </si>
  <si>
    <t>Aryan Nair</t>
  </si>
  <si>
    <t>Sneha Malhotra</t>
  </si>
  <si>
    <t>Rohan Choudhary</t>
  </si>
  <si>
    <t>Dhruv Agarwal</t>
  </si>
  <si>
    <t>Neha Bansal</t>
  </si>
  <si>
    <t>Aditya Rao</t>
  </si>
  <si>
    <t>Pooja Yadav</t>
  </si>
  <si>
    <t>Tanvi Menon</t>
  </si>
  <si>
    <t>Karan Iyer</t>
  </si>
  <si>
    <t>Kritika Bhardwaj</t>
  </si>
  <si>
    <t>Shreyas Rane</t>
  </si>
  <si>
    <t>Nisha Sharma</t>
  </si>
  <si>
    <t>Ansh Gupta</t>
  </si>
  <si>
    <t>Prisha Sen</t>
  </si>
  <si>
    <t>Mohit Saxena</t>
  </si>
  <si>
    <t>Swara Bhatia</t>
  </si>
  <si>
    <t>Rahul Kumar</t>
  </si>
  <si>
    <t>Aditi Malhotra</t>
  </si>
  <si>
    <t>Lakshmi Nair</t>
  </si>
  <si>
    <t>Sanjay Mehta</t>
  </si>
  <si>
    <t>Subjects</t>
  </si>
  <si>
    <t>Maths</t>
  </si>
  <si>
    <t>English</t>
  </si>
  <si>
    <t>Hindi</t>
  </si>
  <si>
    <t>History</t>
  </si>
  <si>
    <t>Geography</t>
  </si>
  <si>
    <t>Physics</t>
  </si>
  <si>
    <t>Chemistry</t>
  </si>
  <si>
    <t>Biology</t>
  </si>
  <si>
    <t>Marks</t>
  </si>
  <si>
    <t>Total Maths Marks</t>
  </si>
  <si>
    <t>Male Students Marks</t>
  </si>
  <si>
    <t>Students Name Starts with A</t>
  </si>
  <si>
    <t>Female Students Marks</t>
  </si>
  <si>
    <t>Male Scored Above 70</t>
  </si>
  <si>
    <t>Section</t>
  </si>
  <si>
    <t>A</t>
  </si>
  <si>
    <t>B</t>
  </si>
  <si>
    <t>C</t>
  </si>
  <si>
    <t>D</t>
  </si>
  <si>
    <t>Section A Female Studens Marks</t>
  </si>
  <si>
    <t>Student Name Starts with A &amp; 75 Marks</t>
  </si>
  <si>
    <t>Female Scored B/w 60 &amp; 80 in Physics</t>
  </si>
  <si>
    <t>Students Total Marks in History &amp; Age &lt; 20</t>
  </si>
  <si>
    <t>Ansh Gupta's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</si>
</sst>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9071</xdr:colOff>
      <xdr:row>0</xdr:row>
      <xdr:rowOff>27215</xdr:rowOff>
    </xdr:from>
    <xdr:to>
      <xdr:col>9</xdr:col>
      <xdr:colOff>879928</xdr:colOff>
      <xdr:row>2</xdr:row>
      <xdr:rowOff>90714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250CDB-DB8B-646F-13C8-F3DCF482D216}"/>
            </a:ext>
          </a:extLst>
        </xdr:cNvPr>
        <xdr:cNvSpPr txBox="1"/>
      </xdr:nvSpPr>
      <xdr:spPr>
        <a:xfrm>
          <a:off x="8581571" y="27215"/>
          <a:ext cx="3447143" cy="462642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Que: Calculate the total marks obtained by all students in Math</a:t>
          </a:r>
          <a:r>
            <a:rPr lang="en-IN">
              <a:effectLst/>
            </a:rPr>
            <a:t> </a:t>
          </a:r>
          <a:endParaRPr lang="en-GB" sz="1100"/>
        </a:p>
      </xdr:txBody>
    </xdr:sp>
    <xdr:clientData/>
  </xdr:twoCellAnchor>
  <xdr:twoCellAnchor>
    <xdr:from>
      <xdr:col>7</xdr:col>
      <xdr:colOff>0</xdr:colOff>
      <xdr:row>5</xdr:row>
      <xdr:rowOff>9072</xdr:rowOff>
    </xdr:from>
    <xdr:to>
      <xdr:col>9</xdr:col>
      <xdr:colOff>879928</xdr:colOff>
      <xdr:row>7</xdr:row>
      <xdr:rowOff>81643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80261A-1FF6-1F3C-A502-6D2E43B27021}"/>
            </a:ext>
          </a:extLst>
        </xdr:cNvPr>
        <xdr:cNvSpPr txBox="1"/>
      </xdr:nvSpPr>
      <xdr:spPr>
        <a:xfrm>
          <a:off x="8572500" y="1006929"/>
          <a:ext cx="3456214" cy="471714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Que: Calculate the total marks obtained by all male students</a:t>
          </a:r>
          <a:r>
            <a:rPr lang="en-IN"/>
            <a:t>.</a:t>
          </a:r>
          <a:endParaRPr lang="en-GB" sz="1100"/>
        </a:p>
      </xdr:txBody>
    </xdr:sp>
    <xdr:clientData/>
  </xdr:twoCellAnchor>
  <xdr:twoCellAnchor>
    <xdr:from>
      <xdr:col>6</xdr:col>
      <xdr:colOff>825499</xdr:colOff>
      <xdr:row>9</xdr:row>
      <xdr:rowOff>128815</xdr:rowOff>
    </xdr:from>
    <xdr:to>
      <xdr:col>10</xdr:col>
      <xdr:colOff>0</xdr:colOff>
      <xdr:row>11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46820F1-E708-D07C-2E5C-51D9AAD89B29}"/>
            </a:ext>
          </a:extLst>
        </xdr:cNvPr>
        <xdr:cNvSpPr txBox="1"/>
      </xdr:nvSpPr>
      <xdr:spPr>
        <a:xfrm>
          <a:off x="8572499" y="1924958"/>
          <a:ext cx="3429001" cy="460828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Que: Calculate the total marks of students whose name starts with "A".</a:t>
          </a:r>
          <a:br>
            <a:rPr lang="en-IN" b="1"/>
          </a:br>
          <a:endParaRPr lang="en-GB" sz="1100" b="1"/>
        </a:p>
      </xdr:txBody>
    </xdr:sp>
    <xdr:clientData/>
  </xdr:twoCellAnchor>
  <xdr:twoCellAnchor>
    <xdr:from>
      <xdr:col>7</xdr:col>
      <xdr:colOff>9071</xdr:colOff>
      <xdr:row>15</xdr:row>
      <xdr:rowOff>18143</xdr:rowOff>
    </xdr:from>
    <xdr:to>
      <xdr:col>9</xdr:col>
      <xdr:colOff>870857</xdr:colOff>
      <xdr:row>17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8ADFEB5-A9C9-4E79-30E6-7102CB37B36A}"/>
            </a:ext>
          </a:extLst>
        </xdr:cNvPr>
        <xdr:cNvSpPr txBox="1"/>
      </xdr:nvSpPr>
      <xdr:spPr>
        <a:xfrm>
          <a:off x="8581571" y="3011714"/>
          <a:ext cx="3438072" cy="38100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Que: Find the total marks obtained</a:t>
          </a:r>
          <a:r>
            <a:rPr lang="en-GB" sz="1100" b="1" baseline="0"/>
            <a:t> by</a:t>
          </a:r>
          <a:r>
            <a:rPr lang="en-GB" sz="1100" b="1"/>
            <a:t> Female Students</a:t>
          </a:r>
        </a:p>
      </xdr:txBody>
    </xdr:sp>
    <xdr:clientData/>
  </xdr:twoCellAnchor>
  <xdr:twoCellAnchor>
    <xdr:from>
      <xdr:col>7</xdr:col>
      <xdr:colOff>18143</xdr:colOff>
      <xdr:row>19</xdr:row>
      <xdr:rowOff>9072</xdr:rowOff>
    </xdr:from>
    <xdr:to>
      <xdr:col>9</xdr:col>
      <xdr:colOff>879928</xdr:colOff>
      <xdr:row>21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6DA7CDF-DD80-8D21-4D21-ADE3EF4CE4E0}"/>
            </a:ext>
          </a:extLst>
        </xdr:cNvPr>
        <xdr:cNvSpPr txBox="1"/>
      </xdr:nvSpPr>
      <xdr:spPr>
        <a:xfrm>
          <a:off x="8590643" y="3800929"/>
          <a:ext cx="3438071" cy="390071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Que: Calculate the marks obtained</a:t>
          </a:r>
          <a:r>
            <a:rPr lang="en-GB" sz="1100" b="1" baseline="0"/>
            <a:t> by Ansh Gupta</a:t>
          </a:r>
          <a:endParaRPr lang="en-GB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9071</xdr:colOff>
      <xdr:row>0</xdr:row>
      <xdr:rowOff>27215</xdr:rowOff>
    </xdr:from>
    <xdr:to>
      <xdr:col>10</xdr:col>
      <xdr:colOff>879928</xdr:colOff>
      <xdr:row>2</xdr:row>
      <xdr:rowOff>90714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E35AFD-BF8A-E64F-A5EF-31F2AE3BC489}"/>
            </a:ext>
          </a:extLst>
        </xdr:cNvPr>
        <xdr:cNvSpPr txBox="1"/>
      </xdr:nvSpPr>
      <xdr:spPr>
        <a:xfrm>
          <a:off x="8581571" y="27215"/>
          <a:ext cx="3448957" cy="469899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Que: Determine the total marks for students who are male and scored more than 70 marks.</a:t>
          </a:r>
          <a:endParaRPr lang="en-GB" sz="1100" b="1"/>
        </a:p>
      </xdr:txBody>
    </xdr:sp>
    <xdr:clientData/>
  </xdr:twoCellAnchor>
  <xdr:twoCellAnchor>
    <xdr:from>
      <xdr:col>8</xdr:col>
      <xdr:colOff>0</xdr:colOff>
      <xdr:row>5</xdr:row>
      <xdr:rowOff>9072</xdr:rowOff>
    </xdr:from>
    <xdr:to>
      <xdr:col>10</xdr:col>
      <xdr:colOff>879928</xdr:colOff>
      <xdr:row>7</xdr:row>
      <xdr:rowOff>81643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2BBFD9-9FA1-B14B-B8AC-F7D0C39593AE}"/>
            </a:ext>
          </a:extLst>
        </xdr:cNvPr>
        <xdr:cNvSpPr txBox="1"/>
      </xdr:nvSpPr>
      <xdr:spPr>
        <a:xfrm>
          <a:off x="8572500" y="1025072"/>
          <a:ext cx="3458028" cy="478971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Que: </a:t>
          </a:r>
          <a:r>
            <a:rPr lang="en-IN"/>
            <a:t>Find the total marks of students whose </a:t>
          </a:r>
          <a:r>
            <a:rPr lang="en-IN" b="1"/>
            <a:t>names start with "A"</a:t>
          </a:r>
          <a:r>
            <a:rPr lang="en-IN"/>
            <a:t> and scored </a:t>
          </a:r>
          <a:r>
            <a:rPr lang="en-IN" b="1"/>
            <a:t>above 75</a:t>
          </a:r>
          <a:r>
            <a:rPr lang="en-IN"/>
            <a:t>.</a:t>
          </a:r>
          <a:endParaRPr lang="en-GB" sz="1100"/>
        </a:p>
      </xdr:txBody>
    </xdr:sp>
    <xdr:clientData/>
  </xdr:twoCellAnchor>
  <xdr:twoCellAnchor>
    <xdr:from>
      <xdr:col>7</xdr:col>
      <xdr:colOff>825499</xdr:colOff>
      <xdr:row>9</xdr:row>
      <xdr:rowOff>128815</xdr:rowOff>
    </xdr:from>
    <xdr:to>
      <xdr:col>11</xdr:col>
      <xdr:colOff>0</xdr:colOff>
      <xdr:row>11</xdr:row>
      <xdr:rowOff>190500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3404D6E-3ABD-3544-94DD-4E7EA1AD020F}"/>
            </a:ext>
          </a:extLst>
        </xdr:cNvPr>
        <xdr:cNvSpPr txBox="1"/>
      </xdr:nvSpPr>
      <xdr:spPr>
        <a:xfrm>
          <a:off x="8572499" y="1957615"/>
          <a:ext cx="3467101" cy="468085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Que: </a:t>
          </a:r>
          <a:r>
            <a:rPr lang="en-IN"/>
            <a:t>Find the total marks of students  </a:t>
          </a:r>
          <a:r>
            <a:rPr lang="en-IN" b="1"/>
            <a:t>Female</a:t>
          </a:r>
          <a:r>
            <a:rPr lang="en-IN"/>
            <a:t> who scored between </a:t>
          </a:r>
          <a:r>
            <a:rPr lang="en-IN" b="1"/>
            <a:t>60 and 80</a:t>
          </a:r>
          <a:r>
            <a:rPr lang="en-IN"/>
            <a:t> marks in </a:t>
          </a:r>
          <a:r>
            <a:rPr lang="en-IN" b="1"/>
            <a:t>Physics</a:t>
          </a:r>
          <a:r>
            <a:rPr lang="en-IN"/>
            <a:t>.</a:t>
          </a:r>
          <a:br>
            <a:rPr lang="en-IN" b="1"/>
          </a:br>
          <a:endParaRPr lang="en-GB" sz="1100" b="1"/>
        </a:p>
      </xdr:txBody>
    </xdr:sp>
    <xdr:clientData/>
  </xdr:twoCellAnchor>
  <xdr:twoCellAnchor>
    <xdr:from>
      <xdr:col>8</xdr:col>
      <xdr:colOff>27212</xdr:colOff>
      <xdr:row>14</xdr:row>
      <xdr:rowOff>136071</xdr:rowOff>
    </xdr:from>
    <xdr:to>
      <xdr:col>11</xdr:col>
      <xdr:colOff>18143</xdr:colOff>
      <xdr:row>16</xdr:row>
      <xdr:rowOff>190500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9C0E9D6-02E2-6940-BDEC-E34BC024D846}"/>
            </a:ext>
          </a:extLst>
        </xdr:cNvPr>
        <xdr:cNvSpPr txBox="1"/>
      </xdr:nvSpPr>
      <xdr:spPr>
        <a:xfrm>
          <a:off x="7774212" y="2930071"/>
          <a:ext cx="3701145" cy="453572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Que: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Determine the total marks of students who are studying 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History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and are aged 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 or more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1"/>
        </a:p>
      </xdr:txBody>
    </xdr:sp>
    <xdr:clientData/>
  </xdr:twoCellAnchor>
  <xdr:twoCellAnchor>
    <xdr:from>
      <xdr:col>8</xdr:col>
      <xdr:colOff>18143</xdr:colOff>
      <xdr:row>19</xdr:row>
      <xdr:rowOff>9072</xdr:rowOff>
    </xdr:from>
    <xdr:to>
      <xdr:col>10</xdr:col>
      <xdr:colOff>879928</xdr:colOff>
      <xdr:row>21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C451E5-9FF0-F14D-AC5A-7D201545EE62}"/>
            </a:ext>
          </a:extLst>
        </xdr:cNvPr>
        <xdr:cNvSpPr txBox="1"/>
      </xdr:nvSpPr>
      <xdr:spPr>
        <a:xfrm>
          <a:off x="8590643" y="3869872"/>
          <a:ext cx="3439885" cy="397328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Que: Calculate the marks obtained</a:t>
          </a:r>
          <a:r>
            <a:rPr lang="en-GB" sz="1100" b="1" baseline="0"/>
            <a:t> by Section A Female Students.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E90E-305C-324B-96F1-68BE948F3353}">
  <dimension ref="A1:I3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22.33203125" style="1" customWidth="1"/>
    <col min="2" max="2" width="25.1640625" customWidth="1"/>
    <col min="3" max="3" width="21.6640625" customWidth="1"/>
    <col min="8" max="8" width="21.6640625" customWidth="1"/>
    <col min="9" max="9" width="12.1640625" customWidth="1"/>
    <col min="10" max="10" width="11.6640625" customWidth="1"/>
  </cols>
  <sheetData>
    <row r="1" spans="1:9" x14ac:dyDescent="0.2">
      <c r="A1" s="3" t="s">
        <v>0</v>
      </c>
      <c r="B1" s="3" t="s">
        <v>1</v>
      </c>
      <c r="C1" s="3" t="s">
        <v>36</v>
      </c>
      <c r="D1" s="3" t="s">
        <v>2</v>
      </c>
      <c r="E1" s="3" t="s">
        <v>3</v>
      </c>
      <c r="F1" s="3" t="s">
        <v>45</v>
      </c>
    </row>
    <row r="2" spans="1:9" x14ac:dyDescent="0.2">
      <c r="A2" s="4">
        <v>1</v>
      </c>
      <c r="B2" s="4" t="s">
        <v>6</v>
      </c>
      <c r="C2" s="4" t="s">
        <v>37</v>
      </c>
      <c r="D2" s="4" t="s">
        <v>4</v>
      </c>
      <c r="E2" s="4">
        <v>19</v>
      </c>
      <c r="F2" s="4">
        <v>38</v>
      </c>
      <c r="H2" s="5"/>
    </row>
    <row r="3" spans="1:9" x14ac:dyDescent="0.2">
      <c r="A3" s="4">
        <v>2</v>
      </c>
      <c r="B3" s="4" t="s">
        <v>7</v>
      </c>
      <c r="C3" s="4" t="s">
        <v>38</v>
      </c>
      <c r="D3" s="4" t="s">
        <v>5</v>
      </c>
      <c r="E3" s="4">
        <v>20</v>
      </c>
      <c r="F3" s="4">
        <v>58</v>
      </c>
    </row>
    <row r="4" spans="1:9" x14ac:dyDescent="0.2">
      <c r="A4" s="4">
        <v>3</v>
      </c>
      <c r="B4" s="4" t="s">
        <v>8</v>
      </c>
      <c r="C4" s="4" t="s">
        <v>39</v>
      </c>
      <c r="D4" s="4" t="s">
        <v>4</v>
      </c>
      <c r="E4" s="4">
        <v>21</v>
      </c>
      <c r="F4" s="4">
        <v>46</v>
      </c>
      <c r="H4" s="6" t="s">
        <v>46</v>
      </c>
      <c r="I4" s="5">
        <f>SUMIF(C2:C31,"Maths",F2:F31)</f>
        <v>228</v>
      </c>
    </row>
    <row r="5" spans="1:9" x14ac:dyDescent="0.2">
      <c r="A5" s="4">
        <v>4</v>
      </c>
      <c r="B5" s="4" t="s">
        <v>9</v>
      </c>
      <c r="C5" s="4" t="s">
        <v>42</v>
      </c>
      <c r="D5" s="4" t="s">
        <v>5</v>
      </c>
      <c r="E5" s="4">
        <v>22</v>
      </c>
      <c r="F5" s="4">
        <v>38</v>
      </c>
    </row>
    <row r="6" spans="1:9" x14ac:dyDescent="0.2">
      <c r="A6" s="4">
        <v>5</v>
      </c>
      <c r="B6" s="4" t="s">
        <v>10</v>
      </c>
      <c r="C6" s="4" t="s">
        <v>40</v>
      </c>
      <c r="D6" s="4" t="s">
        <v>4</v>
      </c>
      <c r="E6" s="4">
        <v>19</v>
      </c>
      <c r="F6" s="4">
        <v>32</v>
      </c>
    </row>
    <row r="7" spans="1:9" x14ac:dyDescent="0.2">
      <c r="A7" s="4">
        <v>6</v>
      </c>
      <c r="B7" s="4" t="s">
        <v>11</v>
      </c>
      <c r="C7" s="4" t="s">
        <v>41</v>
      </c>
      <c r="D7" s="4" t="s">
        <v>5</v>
      </c>
      <c r="E7" s="4">
        <v>20</v>
      </c>
      <c r="F7" s="4">
        <v>85</v>
      </c>
    </row>
    <row r="8" spans="1:9" x14ac:dyDescent="0.2">
      <c r="A8" s="4">
        <v>7</v>
      </c>
      <c r="B8" s="4" t="s">
        <v>12</v>
      </c>
      <c r="C8" s="4" t="s">
        <v>43</v>
      </c>
      <c r="D8" s="4" t="s">
        <v>4</v>
      </c>
      <c r="E8" s="4">
        <v>21</v>
      </c>
      <c r="F8" s="4">
        <v>79</v>
      </c>
    </row>
    <row r="9" spans="1:9" x14ac:dyDescent="0.2">
      <c r="A9" s="4">
        <v>8</v>
      </c>
      <c r="B9" s="4" t="s">
        <v>13</v>
      </c>
      <c r="C9" s="4" t="s">
        <v>44</v>
      </c>
      <c r="D9" s="4" t="s">
        <v>5</v>
      </c>
      <c r="E9" s="4">
        <v>22</v>
      </c>
      <c r="F9" s="4">
        <v>68</v>
      </c>
      <c r="H9" s="6" t="s">
        <v>47</v>
      </c>
      <c r="I9" s="5">
        <f>SUMIF(D2:D31,"Male",F2:F31)</f>
        <v>872</v>
      </c>
    </row>
    <row r="10" spans="1:9" x14ac:dyDescent="0.2">
      <c r="A10" s="4">
        <v>9</v>
      </c>
      <c r="B10" s="4" t="s">
        <v>14</v>
      </c>
      <c r="C10" s="4" t="s">
        <v>37</v>
      </c>
      <c r="D10" s="4" t="s">
        <v>4</v>
      </c>
      <c r="E10" s="4">
        <v>19</v>
      </c>
      <c r="F10" s="4">
        <v>78</v>
      </c>
    </row>
    <row r="11" spans="1:9" x14ac:dyDescent="0.2">
      <c r="A11" s="4">
        <v>10</v>
      </c>
      <c r="B11" s="4" t="s">
        <v>15</v>
      </c>
      <c r="C11" s="4" t="s">
        <v>38</v>
      </c>
      <c r="D11" s="4" t="s">
        <v>5</v>
      </c>
      <c r="E11" s="4">
        <v>20</v>
      </c>
      <c r="F11" s="4">
        <v>84</v>
      </c>
    </row>
    <row r="12" spans="1:9" x14ac:dyDescent="0.2">
      <c r="A12" s="4">
        <v>11</v>
      </c>
      <c r="B12" s="4" t="s">
        <v>16</v>
      </c>
      <c r="C12" s="4" t="s">
        <v>39</v>
      </c>
      <c r="D12" s="4" t="s">
        <v>4</v>
      </c>
      <c r="E12" s="4">
        <v>21</v>
      </c>
      <c r="F12" s="4">
        <v>71</v>
      </c>
    </row>
    <row r="13" spans="1:9" x14ac:dyDescent="0.2">
      <c r="A13" s="4">
        <v>12</v>
      </c>
      <c r="B13" s="4" t="s">
        <v>17</v>
      </c>
      <c r="C13" s="4" t="s">
        <v>42</v>
      </c>
      <c r="D13" s="4" t="s">
        <v>5</v>
      </c>
      <c r="E13" s="4">
        <v>22</v>
      </c>
      <c r="F13" s="4">
        <v>58</v>
      </c>
    </row>
    <row r="14" spans="1:9" x14ac:dyDescent="0.2">
      <c r="A14" s="4">
        <v>13</v>
      </c>
      <c r="B14" s="4" t="s">
        <v>18</v>
      </c>
      <c r="C14" s="4" t="s">
        <v>40</v>
      </c>
      <c r="D14" s="4" t="s">
        <v>4</v>
      </c>
      <c r="E14" s="4">
        <v>19</v>
      </c>
      <c r="F14" s="4">
        <v>59</v>
      </c>
      <c r="H14" s="6" t="s">
        <v>48</v>
      </c>
      <c r="I14">
        <f>SUMIF(B2:B31,"*A",F2:F31)</f>
        <v>686</v>
      </c>
    </row>
    <row r="15" spans="1:9" x14ac:dyDescent="0.2">
      <c r="A15" s="4">
        <v>14</v>
      </c>
      <c r="B15" s="4" t="s">
        <v>19</v>
      </c>
      <c r="C15" s="4" t="s">
        <v>41</v>
      </c>
      <c r="D15" s="4" t="s">
        <v>5</v>
      </c>
      <c r="E15" s="4">
        <v>20</v>
      </c>
      <c r="F15" s="4">
        <v>47</v>
      </c>
    </row>
    <row r="16" spans="1:9" x14ac:dyDescent="0.2">
      <c r="A16" s="4">
        <v>15</v>
      </c>
      <c r="B16" s="4" t="s">
        <v>20</v>
      </c>
      <c r="C16" s="4" t="s">
        <v>43</v>
      </c>
      <c r="D16" s="4" t="s">
        <v>4</v>
      </c>
      <c r="E16" s="4">
        <v>21</v>
      </c>
      <c r="F16" s="4">
        <v>61</v>
      </c>
    </row>
    <row r="17" spans="1:9" x14ac:dyDescent="0.2">
      <c r="A17" s="4">
        <v>16</v>
      </c>
      <c r="B17" s="4" t="s">
        <v>21</v>
      </c>
      <c r="C17" s="4" t="s">
        <v>44</v>
      </c>
      <c r="D17" s="4" t="s">
        <v>5</v>
      </c>
      <c r="E17" s="4">
        <v>22</v>
      </c>
      <c r="F17" s="4">
        <v>77</v>
      </c>
    </row>
    <row r="18" spans="1:9" x14ac:dyDescent="0.2">
      <c r="A18" s="4">
        <v>17</v>
      </c>
      <c r="B18" s="4" t="s">
        <v>22</v>
      </c>
      <c r="C18" s="4" t="s">
        <v>37</v>
      </c>
      <c r="D18" s="4" t="s">
        <v>4</v>
      </c>
      <c r="E18" s="4">
        <v>19</v>
      </c>
      <c r="F18" s="4">
        <v>47</v>
      </c>
      <c r="H18" s="6" t="s">
        <v>49</v>
      </c>
      <c r="I18" s="5">
        <f>SUMIF(D2:D31,"Female",F2:F31)</f>
        <v>948</v>
      </c>
    </row>
    <row r="19" spans="1:9" x14ac:dyDescent="0.2">
      <c r="A19" s="4">
        <v>18</v>
      </c>
      <c r="B19" s="4" t="s">
        <v>23</v>
      </c>
      <c r="C19" s="4" t="s">
        <v>38</v>
      </c>
      <c r="D19" s="4" t="s">
        <v>5</v>
      </c>
      <c r="E19" s="4">
        <v>20</v>
      </c>
      <c r="F19" s="4">
        <v>32</v>
      </c>
    </row>
    <row r="20" spans="1:9" x14ac:dyDescent="0.2">
      <c r="A20" s="4">
        <v>19</v>
      </c>
      <c r="B20" s="4" t="s">
        <v>24</v>
      </c>
      <c r="C20" s="4" t="s">
        <v>39</v>
      </c>
      <c r="D20" s="4" t="s">
        <v>4</v>
      </c>
      <c r="E20" s="4">
        <v>21</v>
      </c>
      <c r="F20" s="4">
        <v>77</v>
      </c>
    </row>
    <row r="21" spans="1:9" x14ac:dyDescent="0.2">
      <c r="A21" s="4">
        <v>20</v>
      </c>
      <c r="B21" s="4" t="s">
        <v>25</v>
      </c>
      <c r="C21" s="4" t="s">
        <v>42</v>
      </c>
      <c r="D21" s="4" t="s">
        <v>5</v>
      </c>
      <c r="E21" s="4">
        <v>22</v>
      </c>
      <c r="F21" s="4">
        <v>44</v>
      </c>
    </row>
    <row r="22" spans="1:9" x14ac:dyDescent="0.2">
      <c r="A22" s="4">
        <v>21</v>
      </c>
      <c r="B22" s="4" t="s">
        <v>26</v>
      </c>
      <c r="C22" s="4" t="s">
        <v>40</v>
      </c>
      <c r="D22" s="4" t="s">
        <v>4</v>
      </c>
      <c r="E22" s="4">
        <v>19</v>
      </c>
      <c r="F22" s="4">
        <v>69</v>
      </c>
      <c r="H22" s="7" t="s">
        <v>60</v>
      </c>
      <c r="I22">
        <f>SUMIF(B2:B31,"Ansh Gupta",F2:F31)</f>
        <v>85</v>
      </c>
    </row>
    <row r="23" spans="1:9" x14ac:dyDescent="0.2">
      <c r="A23" s="4">
        <v>22</v>
      </c>
      <c r="B23" s="4" t="s">
        <v>27</v>
      </c>
      <c r="C23" s="4" t="s">
        <v>41</v>
      </c>
      <c r="D23" s="4" t="s">
        <v>5</v>
      </c>
      <c r="E23" s="4">
        <v>20</v>
      </c>
      <c r="F23" s="4">
        <v>65</v>
      </c>
    </row>
    <row r="24" spans="1:9" x14ac:dyDescent="0.2">
      <c r="A24" s="4">
        <v>23</v>
      </c>
      <c r="B24" s="4" t="s">
        <v>28</v>
      </c>
      <c r="C24" s="4" t="s">
        <v>43</v>
      </c>
      <c r="D24" s="4" t="s">
        <v>4</v>
      </c>
      <c r="E24" s="4">
        <v>21</v>
      </c>
      <c r="F24" s="4">
        <v>85</v>
      </c>
    </row>
    <row r="25" spans="1:9" x14ac:dyDescent="0.2">
      <c r="A25" s="4">
        <v>24</v>
      </c>
      <c r="B25" s="4" t="s">
        <v>29</v>
      </c>
      <c r="C25" s="4" t="s">
        <v>44</v>
      </c>
      <c r="D25" s="4" t="s">
        <v>5</v>
      </c>
      <c r="E25" s="4">
        <v>22</v>
      </c>
      <c r="F25" s="4">
        <v>89</v>
      </c>
    </row>
    <row r="26" spans="1:9" x14ac:dyDescent="0.2">
      <c r="A26" s="4">
        <v>25</v>
      </c>
      <c r="B26" s="4" t="s">
        <v>30</v>
      </c>
      <c r="C26" s="4" t="s">
        <v>37</v>
      </c>
      <c r="D26" s="4" t="s">
        <v>4</v>
      </c>
      <c r="E26" s="4">
        <v>19</v>
      </c>
      <c r="F26" s="4">
        <v>65</v>
      </c>
    </row>
    <row r="27" spans="1:9" x14ac:dyDescent="0.2">
      <c r="A27" s="4">
        <v>26</v>
      </c>
      <c r="B27" s="4" t="s">
        <v>31</v>
      </c>
      <c r="C27" s="4" t="s">
        <v>38</v>
      </c>
      <c r="D27" s="4" t="s">
        <v>5</v>
      </c>
      <c r="E27" s="4">
        <v>20</v>
      </c>
      <c r="F27" s="4">
        <v>83</v>
      </c>
    </row>
    <row r="28" spans="1:9" x14ac:dyDescent="0.2">
      <c r="A28" s="4">
        <v>27</v>
      </c>
      <c r="B28" s="4" t="s">
        <v>32</v>
      </c>
      <c r="C28" s="4" t="s">
        <v>39</v>
      </c>
      <c r="D28" s="4" t="s">
        <v>4</v>
      </c>
      <c r="E28" s="4">
        <v>21</v>
      </c>
      <c r="F28" s="4">
        <v>32</v>
      </c>
    </row>
    <row r="29" spans="1:9" x14ac:dyDescent="0.2">
      <c r="A29" s="4">
        <v>28</v>
      </c>
      <c r="B29" s="4" t="s">
        <v>33</v>
      </c>
      <c r="C29" s="4" t="s">
        <v>42</v>
      </c>
      <c r="D29" s="4" t="s">
        <v>5</v>
      </c>
      <c r="E29" s="4">
        <v>22</v>
      </c>
      <c r="F29" s="4">
        <v>72</v>
      </c>
    </row>
    <row r="30" spans="1:9" x14ac:dyDescent="0.2">
      <c r="A30" s="4">
        <v>29</v>
      </c>
      <c r="B30" s="4" t="s">
        <v>34</v>
      </c>
      <c r="C30" s="4" t="s">
        <v>40</v>
      </c>
      <c r="D30" s="4" t="s">
        <v>4</v>
      </c>
      <c r="E30" s="4">
        <v>19</v>
      </c>
      <c r="F30" s="4">
        <v>33</v>
      </c>
    </row>
    <row r="31" spans="1:9" x14ac:dyDescent="0.2">
      <c r="A31" s="4">
        <v>30</v>
      </c>
      <c r="B31" s="4" t="s">
        <v>35</v>
      </c>
      <c r="C31" s="4" t="s">
        <v>41</v>
      </c>
      <c r="D31" s="4" t="s">
        <v>5</v>
      </c>
      <c r="E31" s="4">
        <v>20</v>
      </c>
      <c r="F31" s="4">
        <v>48</v>
      </c>
    </row>
    <row r="32" spans="1:9" x14ac:dyDescent="0.2">
      <c r="C32" s="2"/>
    </row>
    <row r="33" spans="3:3" x14ac:dyDescent="0.2">
      <c r="C3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D241-7DE7-3D45-B5B9-8F2FD8F0A22C}">
  <dimension ref="A1:J33"/>
  <sheetViews>
    <sheetView showGridLines="0" tabSelected="1" zoomScale="140" zoomScaleNormal="140" workbookViewId="0">
      <selection activeCell="I19" sqref="I19"/>
    </sheetView>
  </sheetViews>
  <sheetFormatPr baseColWidth="10" defaultRowHeight="16" x14ac:dyDescent="0.2"/>
  <cols>
    <col min="1" max="1" width="11.83203125" style="1" customWidth="1"/>
    <col min="2" max="2" width="21.33203125" customWidth="1"/>
    <col min="3" max="4" width="14.33203125" customWidth="1"/>
    <col min="9" max="9" width="33.6640625" bestFit="1" customWidth="1"/>
    <col min="10" max="10" width="12.1640625" customWidth="1"/>
    <col min="11" max="11" width="11.6640625" customWidth="1"/>
  </cols>
  <sheetData>
    <row r="1" spans="1:10" x14ac:dyDescent="0.2">
      <c r="A1" s="3" t="s">
        <v>0</v>
      </c>
      <c r="B1" s="3" t="s">
        <v>1</v>
      </c>
      <c r="C1" s="3" t="s">
        <v>36</v>
      </c>
      <c r="D1" s="3" t="s">
        <v>51</v>
      </c>
      <c r="E1" s="3" t="s">
        <v>2</v>
      </c>
      <c r="F1" s="3" t="s">
        <v>3</v>
      </c>
      <c r="G1" s="3" t="s">
        <v>45</v>
      </c>
    </row>
    <row r="2" spans="1:10" x14ac:dyDescent="0.2">
      <c r="A2" s="4">
        <v>1</v>
      </c>
      <c r="B2" s="4" t="s">
        <v>6</v>
      </c>
      <c r="C2" s="4" t="s">
        <v>37</v>
      </c>
      <c r="D2" s="4" t="s">
        <v>52</v>
      </c>
      <c r="E2" s="4" t="s">
        <v>4</v>
      </c>
      <c r="F2" s="4">
        <v>19</v>
      </c>
      <c r="G2" s="4">
        <v>38</v>
      </c>
      <c r="I2" s="5"/>
    </row>
    <row r="3" spans="1:10" x14ac:dyDescent="0.2">
      <c r="A3" s="4">
        <v>2</v>
      </c>
      <c r="B3" s="4" t="s">
        <v>7</v>
      </c>
      <c r="C3" s="4" t="s">
        <v>38</v>
      </c>
      <c r="D3" s="4" t="s">
        <v>53</v>
      </c>
      <c r="E3" s="4" t="s">
        <v>5</v>
      </c>
      <c r="F3" s="4">
        <v>20</v>
      </c>
      <c r="G3" s="4">
        <v>58</v>
      </c>
    </row>
    <row r="4" spans="1:10" x14ac:dyDescent="0.2">
      <c r="A4" s="4">
        <v>3</v>
      </c>
      <c r="B4" s="4" t="s">
        <v>8</v>
      </c>
      <c r="C4" s="4" t="s">
        <v>39</v>
      </c>
      <c r="D4" s="4" t="s">
        <v>54</v>
      </c>
      <c r="E4" s="4" t="s">
        <v>4</v>
      </c>
      <c r="F4" s="4">
        <v>21</v>
      </c>
      <c r="G4" s="4">
        <v>46</v>
      </c>
      <c r="I4" s="6" t="s">
        <v>50</v>
      </c>
      <c r="J4" s="5">
        <f>SUMIFS(G2:G31,E2:E31,"Male",G2:G31,"&gt;70")</f>
        <v>390</v>
      </c>
    </row>
    <row r="5" spans="1:10" x14ac:dyDescent="0.2">
      <c r="A5" s="4">
        <v>4</v>
      </c>
      <c r="B5" s="4" t="s">
        <v>9</v>
      </c>
      <c r="C5" s="4" t="s">
        <v>42</v>
      </c>
      <c r="D5" s="4" t="s">
        <v>55</v>
      </c>
      <c r="E5" s="4" t="s">
        <v>5</v>
      </c>
      <c r="F5" s="4">
        <v>22</v>
      </c>
      <c r="G5" s="4">
        <v>38</v>
      </c>
    </row>
    <row r="6" spans="1:10" x14ac:dyDescent="0.2">
      <c r="A6" s="4">
        <v>5</v>
      </c>
      <c r="B6" s="4" t="s">
        <v>10</v>
      </c>
      <c r="C6" s="4" t="s">
        <v>40</v>
      </c>
      <c r="D6" s="4" t="s">
        <v>54</v>
      </c>
      <c r="E6" s="4" t="s">
        <v>4</v>
      </c>
      <c r="F6" s="4">
        <v>19</v>
      </c>
      <c r="G6" s="4">
        <v>32</v>
      </c>
    </row>
    <row r="7" spans="1:10" x14ac:dyDescent="0.2">
      <c r="A7" s="4">
        <v>6</v>
      </c>
      <c r="B7" s="4" t="s">
        <v>11</v>
      </c>
      <c r="C7" s="4" t="s">
        <v>41</v>
      </c>
      <c r="D7" s="4" t="s">
        <v>53</v>
      </c>
      <c r="E7" s="4" t="s">
        <v>5</v>
      </c>
      <c r="F7" s="4">
        <v>20</v>
      </c>
      <c r="G7" s="4">
        <v>85</v>
      </c>
    </row>
    <row r="8" spans="1:10" x14ac:dyDescent="0.2">
      <c r="A8" s="4">
        <v>7</v>
      </c>
      <c r="B8" s="4" t="s">
        <v>12</v>
      </c>
      <c r="C8" s="4" t="s">
        <v>43</v>
      </c>
      <c r="D8" s="4" t="s">
        <v>52</v>
      </c>
      <c r="E8" s="4" t="s">
        <v>4</v>
      </c>
      <c r="F8" s="4">
        <v>21</v>
      </c>
      <c r="G8" s="4">
        <v>79</v>
      </c>
    </row>
    <row r="9" spans="1:10" x14ac:dyDescent="0.2">
      <c r="A9" s="4">
        <v>8</v>
      </c>
      <c r="B9" s="4" t="s">
        <v>13</v>
      </c>
      <c r="C9" s="4" t="s">
        <v>44</v>
      </c>
      <c r="D9" s="4" t="s">
        <v>55</v>
      </c>
      <c r="E9" s="4" t="s">
        <v>5</v>
      </c>
      <c r="F9" s="4">
        <v>22</v>
      </c>
      <c r="G9" s="4">
        <v>68</v>
      </c>
      <c r="I9" s="6" t="s">
        <v>57</v>
      </c>
      <c r="J9" s="5">
        <f>SUMIFS(G2:G31,B2:B31,"*A",G2:G31,"&gt;75")</f>
        <v>168</v>
      </c>
    </row>
    <row r="10" spans="1:10" x14ac:dyDescent="0.2">
      <c r="A10" s="4">
        <v>9</v>
      </c>
      <c r="B10" s="4" t="s">
        <v>14</v>
      </c>
      <c r="C10" s="4" t="s">
        <v>37</v>
      </c>
      <c r="D10" s="4" t="s">
        <v>53</v>
      </c>
      <c r="E10" s="4" t="s">
        <v>4</v>
      </c>
      <c r="F10" s="4">
        <v>19</v>
      </c>
      <c r="G10" s="4">
        <v>78</v>
      </c>
    </row>
    <row r="11" spans="1:10" x14ac:dyDescent="0.2">
      <c r="A11" s="4">
        <v>10</v>
      </c>
      <c r="B11" s="4" t="s">
        <v>15</v>
      </c>
      <c r="C11" s="4" t="s">
        <v>38</v>
      </c>
      <c r="D11" s="4" t="s">
        <v>52</v>
      </c>
      <c r="E11" s="4" t="s">
        <v>5</v>
      </c>
      <c r="F11" s="4">
        <v>20</v>
      </c>
      <c r="G11" s="4">
        <v>84</v>
      </c>
    </row>
    <row r="12" spans="1:10" x14ac:dyDescent="0.2">
      <c r="A12" s="4">
        <v>11</v>
      </c>
      <c r="B12" s="4" t="s">
        <v>16</v>
      </c>
      <c r="C12" s="4" t="s">
        <v>39</v>
      </c>
      <c r="D12" s="4" t="s">
        <v>55</v>
      </c>
      <c r="E12" s="4" t="s">
        <v>4</v>
      </c>
      <c r="F12" s="4">
        <v>21</v>
      </c>
      <c r="G12" s="4">
        <v>71</v>
      </c>
    </row>
    <row r="13" spans="1:10" x14ac:dyDescent="0.2">
      <c r="A13" s="4">
        <v>12</v>
      </c>
      <c r="B13" s="4" t="s">
        <v>17</v>
      </c>
      <c r="C13" s="4" t="s">
        <v>42</v>
      </c>
      <c r="D13" s="4" t="s">
        <v>54</v>
      </c>
      <c r="E13" s="4" t="s">
        <v>5</v>
      </c>
      <c r="F13" s="4">
        <v>22</v>
      </c>
      <c r="G13" s="4">
        <v>58</v>
      </c>
    </row>
    <row r="14" spans="1:10" x14ac:dyDescent="0.2">
      <c r="A14" s="4">
        <v>13</v>
      </c>
      <c r="B14" s="4" t="s">
        <v>18</v>
      </c>
      <c r="C14" s="4" t="s">
        <v>40</v>
      </c>
      <c r="D14" s="4" t="s">
        <v>53</v>
      </c>
      <c r="E14" s="4" t="s">
        <v>4</v>
      </c>
      <c r="F14" s="4">
        <v>19</v>
      </c>
      <c r="G14" s="4">
        <v>59</v>
      </c>
      <c r="I14" s="6" t="s">
        <v>58</v>
      </c>
      <c r="J14">
        <f>SUMIFS(G2:G31,E2:E31,"Female",C2:C31,"Physics",G2:G31,"&gt;=60",G2:G31,"&lt;=80")</f>
        <v>72</v>
      </c>
    </row>
    <row r="15" spans="1:10" x14ac:dyDescent="0.2">
      <c r="A15" s="4">
        <v>14</v>
      </c>
      <c r="B15" s="4" t="s">
        <v>19</v>
      </c>
      <c r="C15" s="4" t="s">
        <v>41</v>
      </c>
      <c r="D15" s="4" t="s">
        <v>54</v>
      </c>
      <c r="E15" s="4" t="s">
        <v>5</v>
      </c>
      <c r="F15" s="4">
        <v>20</v>
      </c>
      <c r="G15" s="4">
        <v>47</v>
      </c>
    </row>
    <row r="16" spans="1:10" x14ac:dyDescent="0.2">
      <c r="A16" s="4">
        <v>15</v>
      </c>
      <c r="B16" s="4" t="s">
        <v>20</v>
      </c>
      <c r="C16" s="4" t="s">
        <v>43</v>
      </c>
      <c r="D16" s="4" t="s">
        <v>52</v>
      </c>
      <c r="E16" s="4" t="s">
        <v>4</v>
      </c>
      <c r="F16" s="4">
        <v>21</v>
      </c>
      <c r="G16" s="4">
        <v>61</v>
      </c>
    </row>
    <row r="17" spans="1:10" x14ac:dyDescent="0.2">
      <c r="A17" s="4">
        <v>16</v>
      </c>
      <c r="B17" s="4" t="s">
        <v>21</v>
      </c>
      <c r="C17" s="4" t="s">
        <v>44</v>
      </c>
      <c r="D17" s="4" t="s">
        <v>52</v>
      </c>
      <c r="E17" s="4" t="s">
        <v>5</v>
      </c>
      <c r="F17" s="4">
        <v>22</v>
      </c>
      <c r="G17" s="4">
        <v>77</v>
      </c>
    </row>
    <row r="18" spans="1:10" x14ac:dyDescent="0.2">
      <c r="A18" s="4">
        <v>17</v>
      </c>
      <c r="B18" s="4" t="s">
        <v>22</v>
      </c>
      <c r="C18" s="4" t="s">
        <v>37</v>
      </c>
      <c r="D18" s="4" t="s">
        <v>55</v>
      </c>
      <c r="E18" s="4" t="s">
        <v>4</v>
      </c>
      <c r="F18" s="4">
        <v>19</v>
      </c>
      <c r="G18" s="4">
        <v>47</v>
      </c>
      <c r="I18" s="6" t="s">
        <v>59</v>
      </c>
      <c r="J18" s="5">
        <f>SUMIFS(G2:G31,C2:C31,"History",F2:F31,"&lt;20")</f>
        <v>193</v>
      </c>
    </row>
    <row r="19" spans="1:10" x14ac:dyDescent="0.2">
      <c r="A19" s="4">
        <v>18</v>
      </c>
      <c r="B19" s="4" t="s">
        <v>23</v>
      </c>
      <c r="C19" s="4" t="s">
        <v>38</v>
      </c>
      <c r="D19" s="4" t="s">
        <v>53</v>
      </c>
      <c r="E19" s="4" t="s">
        <v>5</v>
      </c>
      <c r="F19" s="4">
        <v>20</v>
      </c>
      <c r="G19" s="4">
        <v>32</v>
      </c>
    </row>
    <row r="20" spans="1:10" x14ac:dyDescent="0.2">
      <c r="A20" s="4">
        <v>19</v>
      </c>
      <c r="B20" s="4" t="s">
        <v>24</v>
      </c>
      <c r="C20" s="4" t="s">
        <v>39</v>
      </c>
      <c r="D20" s="4" t="s">
        <v>54</v>
      </c>
      <c r="E20" s="4" t="s">
        <v>4</v>
      </c>
      <c r="F20" s="4">
        <v>21</v>
      </c>
      <c r="G20" s="4">
        <v>77</v>
      </c>
    </row>
    <row r="21" spans="1:10" x14ac:dyDescent="0.2">
      <c r="A21" s="4">
        <v>20</v>
      </c>
      <c r="B21" s="4" t="s">
        <v>25</v>
      </c>
      <c r="C21" s="4" t="s">
        <v>42</v>
      </c>
      <c r="D21" s="4" t="s">
        <v>52</v>
      </c>
      <c r="E21" s="4" t="s">
        <v>5</v>
      </c>
      <c r="F21" s="4">
        <v>22</v>
      </c>
      <c r="G21" s="4">
        <v>44</v>
      </c>
    </row>
    <row r="22" spans="1:10" x14ac:dyDescent="0.2">
      <c r="A22" s="4">
        <v>21</v>
      </c>
      <c r="B22" s="4" t="s">
        <v>26</v>
      </c>
      <c r="C22" s="4" t="s">
        <v>40</v>
      </c>
      <c r="D22" s="4" t="s">
        <v>55</v>
      </c>
      <c r="E22" s="4" t="s">
        <v>4</v>
      </c>
      <c r="F22" s="4">
        <v>19</v>
      </c>
      <c r="G22" s="4">
        <v>69</v>
      </c>
      <c r="I22" s="6" t="s">
        <v>56</v>
      </c>
      <c r="J22" s="5">
        <f>SUMIFS(G2:G31,D2:D31,"A",E2:E31,"Female")</f>
        <v>325</v>
      </c>
    </row>
    <row r="23" spans="1:10" x14ac:dyDescent="0.2">
      <c r="A23" s="4">
        <v>22</v>
      </c>
      <c r="B23" s="4" t="s">
        <v>27</v>
      </c>
      <c r="C23" s="4" t="s">
        <v>41</v>
      </c>
      <c r="D23" s="4" t="s">
        <v>53</v>
      </c>
      <c r="E23" s="4" t="s">
        <v>5</v>
      </c>
      <c r="F23" s="4">
        <v>20</v>
      </c>
      <c r="G23" s="4">
        <v>65</v>
      </c>
    </row>
    <row r="24" spans="1:10" x14ac:dyDescent="0.2">
      <c r="A24" s="4">
        <v>23</v>
      </c>
      <c r="B24" s="4" t="s">
        <v>28</v>
      </c>
      <c r="C24" s="4" t="s">
        <v>43</v>
      </c>
      <c r="D24" s="4" t="s">
        <v>52</v>
      </c>
      <c r="E24" s="4" t="s">
        <v>4</v>
      </c>
      <c r="F24" s="4">
        <v>21</v>
      </c>
      <c r="G24" s="4">
        <v>85</v>
      </c>
    </row>
    <row r="25" spans="1:10" x14ac:dyDescent="0.2">
      <c r="A25" s="4">
        <v>24</v>
      </c>
      <c r="B25" s="4" t="s">
        <v>29</v>
      </c>
      <c r="C25" s="4" t="s">
        <v>44</v>
      </c>
      <c r="D25" s="4" t="s">
        <v>54</v>
      </c>
      <c r="E25" s="4" t="s">
        <v>5</v>
      </c>
      <c r="F25" s="4">
        <v>22</v>
      </c>
      <c r="G25" s="4">
        <v>89</v>
      </c>
    </row>
    <row r="26" spans="1:10" x14ac:dyDescent="0.2">
      <c r="A26" s="4">
        <v>25</v>
      </c>
      <c r="B26" s="4" t="s">
        <v>30</v>
      </c>
      <c r="C26" s="4" t="s">
        <v>37</v>
      </c>
      <c r="D26" s="4" t="s">
        <v>53</v>
      </c>
      <c r="E26" s="4" t="s">
        <v>4</v>
      </c>
      <c r="F26" s="4">
        <v>19</v>
      </c>
      <c r="G26" s="4">
        <v>65</v>
      </c>
    </row>
    <row r="27" spans="1:10" x14ac:dyDescent="0.2">
      <c r="A27" s="4">
        <v>26</v>
      </c>
      <c r="B27" s="4" t="s">
        <v>31</v>
      </c>
      <c r="C27" s="4" t="s">
        <v>38</v>
      </c>
      <c r="D27" s="4" t="s">
        <v>55</v>
      </c>
      <c r="E27" s="4" t="s">
        <v>5</v>
      </c>
      <c r="F27" s="4">
        <v>20</v>
      </c>
      <c r="G27" s="4">
        <v>83</v>
      </c>
    </row>
    <row r="28" spans="1:10" x14ac:dyDescent="0.2">
      <c r="A28" s="4">
        <v>27</v>
      </c>
      <c r="B28" s="4" t="s">
        <v>32</v>
      </c>
      <c r="C28" s="4" t="s">
        <v>39</v>
      </c>
      <c r="D28" s="4" t="s">
        <v>54</v>
      </c>
      <c r="E28" s="4" t="s">
        <v>4</v>
      </c>
      <c r="F28" s="4">
        <v>21</v>
      </c>
      <c r="G28" s="4">
        <v>32</v>
      </c>
    </row>
    <row r="29" spans="1:10" x14ac:dyDescent="0.2">
      <c r="A29" s="4">
        <v>28</v>
      </c>
      <c r="B29" s="4" t="s">
        <v>33</v>
      </c>
      <c r="C29" s="4" t="s">
        <v>42</v>
      </c>
      <c r="D29" s="4" t="s">
        <v>52</v>
      </c>
      <c r="E29" s="4" t="s">
        <v>5</v>
      </c>
      <c r="F29" s="4">
        <v>22</v>
      </c>
      <c r="G29" s="4">
        <v>72</v>
      </c>
    </row>
    <row r="30" spans="1:10" x14ac:dyDescent="0.2">
      <c r="A30" s="4">
        <v>29</v>
      </c>
      <c r="B30" s="4" t="s">
        <v>34</v>
      </c>
      <c r="C30" s="4" t="s">
        <v>40</v>
      </c>
      <c r="D30" s="4" t="s">
        <v>53</v>
      </c>
      <c r="E30" s="4" t="s">
        <v>4</v>
      </c>
      <c r="F30" s="4">
        <v>19</v>
      </c>
      <c r="G30" s="4">
        <v>33</v>
      </c>
    </row>
    <row r="31" spans="1:10" x14ac:dyDescent="0.2">
      <c r="A31" s="4">
        <v>30</v>
      </c>
      <c r="B31" s="4" t="s">
        <v>35</v>
      </c>
      <c r="C31" s="4" t="s">
        <v>41</v>
      </c>
      <c r="D31" s="4" t="s">
        <v>52</v>
      </c>
      <c r="E31" s="4" t="s">
        <v>5</v>
      </c>
      <c r="F31" s="4">
        <v>20</v>
      </c>
      <c r="G31" s="4">
        <v>48</v>
      </c>
    </row>
    <row r="32" spans="1:10" x14ac:dyDescent="0.2">
      <c r="C32" s="2"/>
      <c r="D32" s="2"/>
    </row>
    <row r="33" spans="3:4" x14ac:dyDescent="0.2">
      <c r="C33" s="2"/>
      <c r="D3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</vt:lpstr>
      <vt:lpstr>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2024-10-09T08:00:42Z</dcterms:created>
  <dcterms:modified xsi:type="dcterms:W3CDTF">2024-10-09T14:53:13Z</dcterms:modified>
</cp:coreProperties>
</file>