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imanshuExcel\"/>
    </mc:Choice>
  </mc:AlternateContent>
  <xr:revisionPtr revIDLastSave="0" documentId="8_{663FAB8D-7118-4760-B751-E291F6448E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et" sheetId="1" r:id="rId1"/>
    <sheet name="Questions" sheetId="2" r:id="rId2"/>
  </sheets>
  <calcPr calcId="191029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" i="1"/>
  <c r="M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  <c r="M3" i="1"/>
  <c r="M4" i="1"/>
  <c r="M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I2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</calcChain>
</file>

<file path=xl/sharedStrings.xml><?xml version="1.0" encoding="utf-8"?>
<sst xmlns="http://schemas.openxmlformats.org/spreadsheetml/2006/main" count="1232" uniqueCount="454">
  <si>
    <t>Emp ID</t>
  </si>
  <si>
    <t>Name</t>
  </si>
  <si>
    <t>Department</t>
  </si>
  <si>
    <t>Employment Type</t>
  </si>
  <si>
    <t>Years of Experience</t>
  </si>
  <si>
    <t>Location</t>
  </si>
  <si>
    <t>Base Salary</t>
  </si>
  <si>
    <t>Bonus Eligible</t>
  </si>
  <si>
    <t>E1000</t>
  </si>
  <si>
    <t>E1001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</si>
  <si>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</si>
  <si>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</si>
  <si>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</si>
  <si>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</si>
  <si>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</si>
  <si>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</si>
  <si>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</si>
  <si>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</si>
  <si>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</si>
  <si>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E1011</t>
  </si>
  <si>
    <t>E1012</t>
  </si>
  <si>
    <t>E1013</t>
  </si>
  <si>
    <t>E1014</t>
  </si>
  <si>
    <t>E1015</t>
  </si>
  <si>
    <t>E1016</t>
  </si>
  <si>
    <t>E1017</t>
  </si>
  <si>
    <t>E1018</t>
  </si>
  <si>
    <t>E1019</t>
  </si>
  <si>
    <t>E1020</t>
  </si>
  <si>
    <t>E1021</t>
  </si>
  <si>
    <t>E1022</t>
  </si>
  <si>
    <t>E1023</t>
  </si>
  <si>
    <t>E1024</t>
  </si>
  <si>
    <t>E1025</t>
  </si>
  <si>
    <t>E1026</t>
  </si>
  <si>
    <t>E1027</t>
  </si>
  <si>
    <t>E1028</t>
  </si>
  <si>
    <t>E1029</t>
  </si>
  <si>
    <t>E1030</t>
  </si>
  <si>
    <t>E1031</t>
  </si>
  <si>
    <t>E1032</t>
  </si>
  <si>
    <t>E1033</t>
  </si>
  <si>
    <t>E1034</t>
  </si>
  <si>
    <t>E1035</t>
  </si>
  <si>
    <t>E1036</t>
  </si>
  <si>
    <t>E1037</t>
  </si>
  <si>
    <t>E1038</t>
  </si>
  <si>
    <t>E1039</t>
  </si>
  <si>
    <t>E1040</t>
  </si>
  <si>
    <t>E1041</t>
  </si>
  <si>
    <t>E1042</t>
  </si>
  <si>
    <t>E1043</t>
  </si>
  <si>
    <t>E1044</t>
  </si>
  <si>
    <t>E1045</t>
  </si>
  <si>
    <t>E1046</t>
  </si>
  <si>
    <t>E1047</t>
  </si>
  <si>
    <t>E1048</t>
  </si>
  <si>
    <t>E1049</t>
  </si>
  <si>
    <t>E1050</t>
  </si>
  <si>
    <t>E1051</t>
  </si>
  <si>
    <t>E1052</t>
  </si>
  <si>
    <t>E1053</t>
  </si>
  <si>
    <t>E1054</t>
  </si>
  <si>
    <t>E1055</t>
  </si>
  <si>
    <t>E1056</t>
  </si>
  <si>
    <t>E1057</t>
  </si>
  <si>
    <t>E1058</t>
  </si>
  <si>
    <t>E1059</t>
  </si>
  <si>
    <t>E1060</t>
  </si>
  <si>
    <t>E1061</t>
  </si>
  <si>
    <t>E1062</t>
  </si>
  <si>
    <t>E1063</t>
  </si>
  <si>
    <t>E1064</t>
  </si>
  <si>
    <t>E1065</t>
  </si>
  <si>
    <t>E1066</t>
  </si>
  <si>
    <t>E1067</t>
  </si>
  <si>
    <t>E1068</t>
  </si>
  <si>
    <t>E1069</t>
  </si>
  <si>
    <t>E1070</t>
  </si>
  <si>
    <t>E1071</t>
  </si>
  <si>
    <t>E1072</t>
  </si>
  <si>
    <t>E1073</t>
  </si>
  <si>
    <t>E1074</t>
  </si>
  <si>
    <t>E1075</t>
  </si>
  <si>
    <t>E1076</t>
  </si>
  <si>
    <t>E1077</t>
  </si>
  <si>
    <t>E1078</t>
  </si>
  <si>
    <t>E1079</t>
  </si>
  <si>
    <t>E1080</t>
  </si>
  <si>
    <t>E1081</t>
  </si>
  <si>
    <t>E1082</t>
  </si>
  <si>
    <t>E1083</t>
  </si>
  <si>
    <t>E1084</t>
  </si>
  <si>
    <t>E1085</t>
  </si>
  <si>
    <t>E1086</t>
  </si>
  <si>
    <t>E1087</t>
  </si>
  <si>
    <t>E1088</t>
  </si>
  <si>
    <t>E1089</t>
  </si>
  <si>
    <t>E1090</t>
  </si>
  <si>
    <t>E1091</t>
  </si>
  <si>
    <t>E1092</t>
  </si>
  <si>
    <t>E1093</t>
  </si>
  <si>
    <t>E1094</t>
  </si>
  <si>
    <t>E1095</t>
  </si>
  <si>
    <t>E1096</t>
  </si>
  <si>
    <t>E1097</t>
  </si>
  <si>
    <t>E1098</t>
  </si>
  <si>
    <t>E1099</t>
  </si>
  <si>
    <t>E1100</t>
  </si>
  <si>
    <t>E1101</t>
  </si>
  <si>
    <t>E1102</t>
  </si>
  <si>
    <t>E1103</t>
  </si>
  <si>
    <t>E1104</t>
  </si>
  <si>
    <t>E1105</t>
  </si>
  <si>
    <t>E1106</t>
  </si>
  <si>
    <t>E1107</t>
  </si>
  <si>
    <t>E1108</t>
  </si>
  <si>
    <t>E1109</t>
  </si>
  <si>
    <t>E1110</t>
  </si>
  <si>
    <t>E1111</t>
  </si>
  <si>
    <t>E1112</t>
  </si>
  <si>
    <t>E1113</t>
  </si>
  <si>
    <t>E1114</t>
  </si>
  <si>
    <t>E1115</t>
  </si>
  <si>
    <t>E1116</t>
  </si>
  <si>
    <t>E1117</t>
  </si>
  <si>
    <t>E1118</t>
  </si>
  <si>
    <t>E1119</t>
  </si>
  <si>
    <t>E1120</t>
  </si>
  <si>
    <t>E1121</t>
  </si>
  <si>
    <t>E1122</t>
  </si>
  <si>
    <t>E1123</t>
  </si>
  <si>
    <t>E1124</t>
  </si>
  <si>
    <t>E1125</t>
  </si>
  <si>
    <t>E1126</t>
  </si>
  <si>
    <t>E1127</t>
  </si>
  <si>
    <t>E1128</t>
  </si>
  <si>
    <t>E1129</t>
  </si>
  <si>
    <t>E1130</t>
  </si>
  <si>
    <t>E1131</t>
  </si>
  <si>
    <t>E1132</t>
  </si>
  <si>
    <t>E1133</t>
  </si>
  <si>
    <t>E1134</t>
  </si>
  <si>
    <t>E1135</t>
  </si>
  <si>
    <t>E1136</t>
  </si>
  <si>
    <t>E1137</t>
  </si>
  <si>
    <t>E1138</t>
  </si>
  <si>
    <t>E1139</t>
  </si>
  <si>
    <t>E1140</t>
  </si>
  <si>
    <t>E1141</t>
  </si>
  <si>
    <t>E1142</t>
  </si>
  <si>
    <t>E1143</t>
  </si>
  <si>
    <t>E1144</t>
  </si>
  <si>
    <t>E1145</t>
  </si>
  <si>
    <t>E1146</t>
  </si>
  <si>
    <t>E1147</t>
  </si>
  <si>
    <t>E1148</t>
  </si>
  <si>
    <t>E1149</t>
  </si>
  <si>
    <t>E1150</t>
  </si>
  <si>
    <t>E1151</t>
  </si>
  <si>
    <t>E1152</t>
  </si>
  <si>
    <t>E1153</t>
  </si>
  <si>
    <t>E1154</t>
  </si>
  <si>
    <t>E1155</t>
  </si>
  <si>
    <t>E1156</t>
  </si>
  <si>
    <t>E1157</t>
  </si>
  <si>
    <t>E1158</t>
  </si>
  <si>
    <t>E1159</t>
  </si>
  <si>
    <t>E1160</t>
  </si>
  <si>
    <t>E1161</t>
  </si>
  <si>
    <t>E1162</t>
  </si>
  <si>
    <t>E1163</t>
  </si>
  <si>
    <t>E1164</t>
  </si>
  <si>
    <t>E1165</t>
  </si>
  <si>
    <t>E1166</t>
  </si>
  <si>
    <t>E1167</t>
  </si>
  <si>
    <t>E1168</t>
  </si>
  <si>
    <t>E1169</t>
  </si>
  <si>
    <t>E1170</t>
  </si>
  <si>
    <t>E1171</t>
  </si>
  <si>
    <t>E1172</t>
  </si>
  <si>
    <t>E1173</t>
  </si>
  <si>
    <t>E1174</t>
  </si>
  <si>
    <t>E1175</t>
  </si>
  <si>
    <t>E1176</t>
  </si>
  <si>
    <t>E1177</t>
  </si>
  <si>
    <t>E1178</t>
  </si>
  <si>
    <t>E1179</t>
  </si>
  <si>
    <t>E1180</t>
  </si>
  <si>
    <t>E1181</t>
  </si>
  <si>
    <t>E1182</t>
  </si>
  <si>
    <t>E1183</t>
  </si>
  <si>
    <t>E1184</t>
  </si>
  <si>
    <t>E1185</t>
  </si>
  <si>
    <t>E1186</t>
  </si>
  <si>
    <t>E1187</t>
  </si>
  <si>
    <t>E1188</t>
  </si>
  <si>
    <t>E1189</t>
  </si>
  <si>
    <t>E1190</t>
  </si>
  <si>
    <t>E1191</t>
  </si>
  <si>
    <t>E1192</t>
  </si>
  <si>
    <t>E1193</t>
  </si>
  <si>
    <t>E1194</t>
  </si>
  <si>
    <t>E1195</t>
  </si>
  <si>
    <t>E1196</t>
  </si>
  <si>
    <t>E1197</t>
  </si>
  <si>
    <t>E1198</t>
  </si>
  <si>
    <t>E1199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</si>
  <si>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</si>
  <si>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</si>
  <si>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</si>
  <si>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</si>
  <si>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</si>
  <si>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</si>
  <si>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</si>
  <si>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</si>
  <si>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</si>
  <si>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</si>
  <si>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</si>
  <si>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</si>
  <si>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</si>
  <si>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</si>
  <si>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</si>
  <si>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</si>
  <si>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</si>
  <si>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</si>
  <si>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</si>
  <si>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</si>
  <si>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</si>
  <si>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</si>
  <si>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</si>
  <si>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</si>
  <si>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</si>
  <si>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</si>
  <si>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</si>
  <si>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</si>
  <si>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</si>
  <si>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</si>
  <si>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</si>
  <si>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</si>
  <si>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</si>
  <si>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</si>
  <si>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</si>
  <si>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</si>
  <si>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</si>
  <si>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</si>
  <si>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</si>
  <si>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</si>
  <si>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</si>
  <si>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</si>
  <si>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</si>
  <si>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</si>
  <si>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</si>
  <si>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</si>
  <si>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</si>
  <si>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</si>
  <si>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</si>
  <si>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</si>
  <si>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</si>
  <si>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</si>
  <si>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</si>
  <si>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</si>
  <si>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</si>
  <si>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56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</si>
  <si>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</si>
  <si>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</si>
  <si>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</si>
  <si>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</si>
  <si>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</si>
  <si>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</si>
  <si>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</si>
  <si>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</si>
  <si>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</si>
  <si>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</si>
  <si>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</si>
  <si>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</si>
  <si>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</si>
  <si>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</si>
  <si>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</si>
  <si>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</si>
  <si>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</si>
  <si>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</si>
  <si>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75</t>
  </si>
  <si>
    <t>Employee 76</t>
  </si>
  <si>
    <t>Employee 77</t>
  </si>
  <si>
    <t>Employee 78</t>
  </si>
  <si>
    <t>Employee 79</t>
  </si>
  <si>
    <t>Employee 80</t>
  </si>
  <si>
    <t>Employee 81</t>
  </si>
  <si>
    <t>Employee 82</t>
  </si>
  <si>
    <t>Employee 83</t>
  </si>
  <si>
    <t>Employee 84</t>
  </si>
  <si>
    <t>Employee 85</t>
  </si>
  <si>
    <t>Employee 86</t>
  </si>
  <si>
    <t>Employee 87</t>
  </si>
  <si>
    <t>Employee 88</t>
  </si>
  <si>
    <t>Employee 89</t>
  </si>
  <si>
    <t>Employee 90</t>
  </si>
  <si>
    <t>Employee 91</t>
  </si>
  <si>
    <t>Employee 92</t>
  </si>
  <si>
    <t>Employee 93</t>
  </si>
  <si>
    <t>Employee 94</t>
  </si>
  <si>
    <t>Employee 95</t>
  </si>
  <si>
    <t>Employee 96</t>
  </si>
  <si>
    <t>Employee 97</t>
  </si>
  <si>
    <t>Employee 98</t>
  </si>
  <si>
    <t>Employee 99</t>
  </si>
  <si>
    <t>Employee 100</t>
  </si>
  <si>
    <t>Employee 101</t>
  </si>
  <si>
    <t>Employee 102</t>
  </si>
  <si>
    <t>Employee 103</t>
  </si>
  <si>
    <t>Employee 104</t>
  </si>
  <si>
    <t>Employee 105</t>
  </si>
  <si>
    <t>Employee 106</t>
  </si>
  <si>
    <t>Employee 107</t>
  </si>
  <si>
    <t>Employee 108</t>
  </si>
  <si>
    <t>Employee 109</t>
  </si>
  <si>
    <t>Employee 110</t>
  </si>
  <si>
    <t>Employee 111</t>
  </si>
  <si>
    <t>Employee 112</t>
  </si>
  <si>
    <t>Employee 113</t>
  </si>
  <si>
    <t>Employee 114</t>
  </si>
  <si>
    <t>Employee 115</t>
  </si>
  <si>
    <t>Employee 116</t>
  </si>
  <si>
    <t>Employee 117</t>
  </si>
  <si>
    <t>Employee 118</t>
  </si>
  <si>
    <t>Employee 119</t>
  </si>
  <si>
    <t>Employee 120</t>
  </si>
  <si>
    <t>Employee 121</t>
  </si>
  <si>
    <t>Employee 122</t>
  </si>
  <si>
    <t>Employee 123</t>
  </si>
  <si>
    <t>Employee 124</t>
  </si>
  <si>
    <t>Employee 125</t>
  </si>
  <si>
    <t>Employee 126</t>
  </si>
  <si>
    <t>Employee 127</t>
  </si>
  <si>
    <t>Employee 128</t>
  </si>
  <si>
    <t>Employee 129</t>
  </si>
  <si>
    <t>Employee 130</t>
  </si>
  <si>
    <t>Employee 131</t>
  </si>
  <si>
    <t>Employee 132</t>
  </si>
  <si>
    <t>Employee 133</t>
  </si>
  <si>
    <t>Employee 134</t>
  </si>
  <si>
    <t>Employee 135</t>
  </si>
  <si>
    <t>Employee 136</t>
  </si>
  <si>
    <t>Employee 137</t>
  </si>
  <si>
    <t>Employee 138</t>
  </si>
  <si>
    <t>Employee 139</t>
  </si>
  <si>
    <t>Employee 140</t>
  </si>
  <si>
    <t>Employee 141</t>
  </si>
  <si>
    <t>Employee 142</t>
  </si>
  <si>
    <t>Employee 143</t>
  </si>
  <si>
    <t>Employee 144</t>
  </si>
  <si>
    <t>Employee 145</t>
  </si>
  <si>
    <t>Employee 146</t>
  </si>
  <si>
    <t>Employee 147</t>
  </si>
  <si>
    <t>Employee 148</t>
  </si>
  <si>
    <t>Employee 149</t>
  </si>
  <si>
    <t>Employee 150</t>
  </si>
  <si>
    <t>Employee 151</t>
  </si>
  <si>
    <t>Employee 152</t>
  </si>
  <si>
    <t>Employee 153</t>
  </si>
  <si>
    <t>Employee 154</t>
  </si>
  <si>
    <t>Employee 155</t>
  </si>
  <si>
    <t>Employee 156</t>
  </si>
  <si>
    <t>Employee 157</t>
  </si>
  <si>
    <t>Employee 158</t>
  </si>
  <si>
    <t>Employee 159</t>
  </si>
  <si>
    <t>Employee 160</t>
  </si>
  <si>
    <t>Employee 161</t>
  </si>
  <si>
    <t>Employee 162</t>
  </si>
  <si>
    <t>Employee 163</t>
  </si>
  <si>
    <t>Employee 164</t>
  </si>
  <si>
    <t>Employee 165</t>
  </si>
  <si>
    <t>Employee 166</t>
  </si>
  <si>
    <t>Employee 167</t>
  </si>
  <si>
    <t>Employee 168</t>
  </si>
  <si>
    <t>Employee 169</t>
  </si>
  <si>
    <t>Employee 170</t>
  </si>
  <si>
    <t>Employee 171</t>
  </si>
  <si>
    <t>Employee 172</t>
  </si>
  <si>
    <t>Employee 173</t>
  </si>
  <si>
    <t>Employee 174</t>
  </si>
  <si>
    <t>Employee 175</t>
  </si>
  <si>
    <t>Employee 176</t>
  </si>
  <si>
    <t>Employee 177</t>
  </si>
  <si>
    <t>Employee 178</t>
  </si>
  <si>
    <t>Employee 179</t>
  </si>
  <si>
    <t>Employee 180</t>
  </si>
  <si>
    <t>Employee 181</t>
  </si>
  <si>
    <t>Employee 182</t>
  </si>
  <si>
    <t>Employee 183</t>
  </si>
  <si>
    <t>Employee 184</t>
  </si>
  <si>
    <t>Employee 185</t>
  </si>
  <si>
    <t>Employee 186</t>
  </si>
  <si>
    <t>Employee 187</t>
  </si>
  <si>
    <t>Employee 188</t>
  </si>
  <si>
    <t>Employee 189</t>
  </si>
  <si>
    <t>Employee 190</t>
  </si>
  <si>
    <t>Employee 191</t>
  </si>
  <si>
    <t>Employee 192</t>
  </si>
  <si>
    <t>Employee 193</t>
  </si>
  <si>
    <t>Employee 194</t>
  </si>
  <si>
    <t>Employee 195</t>
  </si>
  <si>
    <t>Employee 196</t>
  </si>
  <si>
    <t>Employee 197</t>
  </si>
  <si>
    <t>Employee 198</t>
  </si>
  <si>
    <t>Employee 199</t>
  </si>
  <si>
    <t>Employee 200</t>
  </si>
  <si>
    <t>Sales</t>
  </si>
  <si>
    <t>IT</t>
  </si>
  <si>
    <t>HR</t>
  </si>
  <si>
    <t>Finance</t>
  </si>
  <si>
    <t>Marketing</t>
  </si>
  <si>
    <t>Contract</t>
  </si>
  <si>
    <t>Permanent</t>
  </si>
  <si>
    <t>Bangalore</t>
  </si>
  <si>
    <t>Pune</t>
  </si>
  <si>
    <t>Delhi</t>
  </si>
  <si>
    <t>Hyderabad</t>
  </si>
  <si>
    <t>Mumbai</t>
  </si>
  <si>
    <t>No</t>
  </si>
  <si>
    <t>Yes</t>
  </si>
  <si>
    <t>Label employees as "Senior Permanent" if they are permanent and have more than 5 years of experience. Otherwise, label them as "Other".</t>
  </si>
  <si>
    <t>Identify employees who are either from the Sales department or based in Delhi. Mark them as "Target Role", and others as "General".</t>
  </si>
  <si>
    <t>Check each employee’s base salary and label them as "High Earner" if their salary is above ₹1,00,000. Otherwise, label them as "Regular".</t>
  </si>
  <si>
    <t>Some bonus eligibility data might be missing. Mark such rows as "Pending Info", and others as "OK".</t>
  </si>
  <si>
    <t>Identify whether each employee is located in a metro city (Mumbai, Delhi, or Bangalore). Label them as "Metro" or "Non-Metro".</t>
  </si>
  <si>
    <t>Find out how many employees in the company are eligible for a bonus.</t>
  </si>
  <si>
    <t>Count how many employees are permanent and earn more than ₹75,000.</t>
  </si>
  <si>
    <t>Calculate a bonus amount for each employee. Those marked "Yes" in the Bonus column should receive 20% of their base salary; others should get 0.</t>
  </si>
  <si>
    <t>Create a column showing salary information as a tag. For example, an employee with ₹75,000 salary should be tagged as "Earning ₹75k".</t>
  </si>
  <si>
    <t>For each employee, divide their salary by their years of experience. If there’s an error (like dividing by zero), show "Check Data".</t>
  </si>
  <si>
    <t>Mark employees as "Promotable" if they have at least 10 years of experience and earn at least ₹90,000. Others should be labeled as "Review".</t>
  </si>
  <si>
    <t>Q. No.</t>
  </si>
  <si>
    <t>Question</t>
  </si>
  <si>
    <t>Determine whether each employee is eligible for a bonus based on the "Bonus Eligible" column. Show "Eligible" or "Not Eligible".</t>
  </si>
  <si>
    <t>Create a column that marks employees as "Experienced" if they have more than 10 years of experience or if their salary is above ₹90,000. Otherwise, mark them as "Junior".</t>
  </si>
  <si>
    <t>Identify employees who are on a contract and earn less than ₹40,000. Label them as "Low-Pay Contract", others as "Standard".</t>
  </si>
  <si>
    <t>Based on years of experience, label employees as "Long-Term" if they have worked more than 15 years. Otherwise, label them as "Mid/Short-Term".</t>
  </si>
  <si>
    <t>Q1:</t>
  </si>
  <si>
    <t>Q2:</t>
  </si>
  <si>
    <t>Q3:</t>
  </si>
  <si>
    <t>Q4:</t>
  </si>
  <si>
    <t>Q5:</t>
  </si>
  <si>
    <t>Q6:</t>
  </si>
  <si>
    <t>Q7:</t>
  </si>
  <si>
    <t>Q8:</t>
  </si>
  <si>
    <t>Q9:</t>
  </si>
  <si>
    <t>Q10:</t>
  </si>
  <si>
    <t>Q11:</t>
  </si>
  <si>
    <t>Q12:</t>
  </si>
  <si>
    <t>Q13:</t>
  </si>
  <si>
    <t>Q14:</t>
  </si>
  <si>
    <t>Q15: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</si>
</sst>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"/>
  <sheetViews>
    <sheetView tabSelected="1" workbookViewId="0">
      <selection activeCell="W2" sqref="W2:W201"/>
    </sheetView>
  </sheetViews>
  <sheetFormatPr defaultRowHeight="14.4" x14ac:dyDescent="0.3"/>
  <cols>
    <col min="1" max="1" width="7" bestFit="1" customWidth="1"/>
    <col min="2" max="2" width="12.44140625" bestFit="1" customWidth="1"/>
    <col min="3" max="3" width="11.109375" bestFit="1" customWidth="1"/>
    <col min="4" max="4" width="16.44140625" bestFit="1" customWidth="1"/>
    <col min="5" max="5" width="17.44140625" bestFit="1" customWidth="1"/>
    <col min="6" max="6" width="9.77734375" bestFit="1" customWidth="1"/>
    <col min="7" max="7" width="10.44140625" bestFit="1" customWidth="1"/>
    <col min="8" max="8" width="12.5546875" bestFit="1" customWidth="1"/>
    <col min="9" max="9" width="10.21875" bestFit="1" customWidth="1"/>
    <col min="10" max="10" width="15.5546875" bestFit="1" customWidth="1"/>
    <col min="11" max="12" width="10.33203125" bestFit="1" customWidth="1"/>
    <col min="13" max="13" width="11.109375" bestFit="1" customWidth="1"/>
    <col min="14" max="14" width="10.88671875" bestFit="1" customWidth="1"/>
    <col min="15" max="15" width="10.21875" bestFit="1" customWidth="1"/>
    <col min="16" max="16" width="15.6640625" bestFit="1" customWidth="1"/>
    <col min="17" max="17" width="14.21875" bestFit="1" customWidth="1"/>
    <col min="20" max="20" width="8" bestFit="1" customWidth="1"/>
    <col min="21" max="21" width="12.33203125" bestFit="1" customWidth="1"/>
    <col min="23" max="23" width="10.55468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439</v>
      </c>
      <c r="J1" s="8" t="s">
        <v>440</v>
      </c>
      <c r="K1" s="8" t="s">
        <v>441</v>
      </c>
      <c r="L1" s="8" t="s">
        <v>442</v>
      </c>
      <c r="M1" s="8" t="s">
        <v>443</v>
      </c>
      <c r="N1" s="8" t="s">
        <v>444</v>
      </c>
      <c r="O1" s="8" t="s">
        <v>445</v>
      </c>
      <c r="P1" s="8" t="s">
        <v>446</v>
      </c>
      <c r="Q1" s="8" t="s">
        <v>447</v>
      </c>
      <c r="R1" s="8" t="s">
        <v>448</v>
      </c>
      <c r="S1" s="8" t="s">
        <v>449</v>
      </c>
      <c r="T1" s="8" t="s">
        <v>450</v>
      </c>
      <c r="U1" s="8" t="s">
        <v>451</v>
      </c>
      <c r="V1" s="8" t="s">
        <v>452</v>
      </c>
      <c r="W1" s="8" t="s">
        <v>453</v>
      </c>
    </row>
    <row r="2" spans="1:23" x14ac:dyDescent="0.3">
      <c r="A2" t="s">
        <v>8</v>
      </c>
      <c r="B2" t="s">
        <v>208</v>
      </c>
      <c r="C2" t="s">
        <v>408</v>
      </c>
      <c r="D2" t="s">
        <v>413</v>
      </c>
      <c r="E2">
        <v>8</v>
      </c>
      <c r="F2" t="s">
        <v>415</v>
      </c>
      <c r="G2">
        <v>35779</v>
      </c>
      <c r="H2" t="s">
        <v>420</v>
      </c>
      <c r="I2" t="str">
        <f>IF(Dataset!H2="Yes","Eligble","Not Eligble")</f>
        <v>Not Eligble</v>
      </c>
      <c r="J2" t="str">
        <f>IF(AND(D2="Permanent",Dataset!E2&gt;5),"Senior Permanent","Other")</f>
        <v>Other</v>
      </c>
      <c r="K2" t="str">
        <f>IF(OR(C2="Sales",F2="Delhi"),"Target Role","General")</f>
        <v>Target Role</v>
      </c>
      <c r="L2" t="str">
        <f>IF(G2&gt;100000,"High Earner","Regular")</f>
        <v>Regular</v>
      </c>
      <c r="M2" t="str">
        <f>IF(ISBLANK(H2),"Pending Info","OK")</f>
        <v>OK</v>
      </c>
      <c r="N2" t="str">
        <f>IF(OR(E2&gt;10,G2&gt;90000),"Experienced","Junior")</f>
        <v>Junior</v>
      </c>
      <c r="O2" t="str">
        <f>IF(OR(F2="Mumbai",F2="Delhi",F2="Bangalore"),"Metro","Non-Metro")</f>
        <v>Metro</v>
      </c>
      <c r="P2" t="str">
        <f>IF(AND(D2="Contract",G2&lt;40000),"Low-Pay Contract","Standard")</f>
        <v>Low-Pay Contract</v>
      </c>
      <c r="Q2" t="str">
        <f>IF(E2&gt;15,"LongTerm","Mid/short-Term")</f>
        <v>Mid/short-Term</v>
      </c>
      <c r="R2">
        <f>COUNTIF(H2:H201,"YES")</f>
        <v>102</v>
      </c>
      <c r="S2">
        <f>COUNTIFS(D2:D201,"Permanent",G2:G201,"&lt;75000")</f>
        <v>43</v>
      </c>
      <c r="T2">
        <f>IF(H2="Yes",G2*0.2,0)</f>
        <v>0</v>
      </c>
      <c r="U2" t="str">
        <f>"Earning   "&amp;ROUND(G2/1000,0)&amp;"K"</f>
        <v>Earning   36K</v>
      </c>
      <c r="V2">
        <f>IF(E2=0,"Check Data",G2/E2)</f>
        <v>4472.375</v>
      </c>
      <c r="W2" t="str">
        <f>IF(AND(E2&gt;=10,G2&gt;=90000), "Promotable","Review")</f>
        <v>Review</v>
      </c>
    </row>
    <row r="3" spans="1:23" x14ac:dyDescent="0.3">
      <c r="A3" t="s">
        <v>9</v>
      </c>
      <c r="B3" t="s">
        <v>209</v>
      </c>
      <c r="C3" t="s">
        <v>409</v>
      </c>
      <c r="D3" t="s">
        <v>414</v>
      </c>
      <c r="E3">
        <v>16</v>
      </c>
      <c r="F3" t="s">
        <v>415</v>
      </c>
      <c r="G3">
        <v>82171</v>
      </c>
      <c r="H3" t="s">
        <v>420</v>
      </c>
      <c r="I3" t="str">
        <f>IF(Dataset!H3="Yes","Eligble","Not Eligble")</f>
        <v>Not Eligble</v>
      </c>
      <c r="J3" t="str">
        <f>IF(AND(D3="Permanent",Dataset!E3&gt;5),"Senior Permanent","Other")</f>
        <v>Senior Permanent</v>
      </c>
      <c r="K3" t="str">
        <f t="shared" ref="K3:K66" si="0">IF(OR(C3="Sales",F3="Delhi"),"Target Role","General")</f>
        <v>General</v>
      </c>
      <c r="L3" t="str">
        <f t="shared" ref="L3:L66" si="1">IF(G3&gt;100000,"High Earner","Regular")</f>
        <v>Regular</v>
      </c>
      <c r="M3" t="str">
        <f t="shared" ref="M3:M66" si="2">IF(ISBLANK(H3),"Pending Info","OK")</f>
        <v>OK</v>
      </c>
      <c r="N3" t="str">
        <f t="shared" ref="N3:N66" si="3">IF(OR(E3&gt;10,G3&gt;90000),"Experienced","Junior")</f>
        <v>Experienced</v>
      </c>
      <c r="O3" t="str">
        <f t="shared" ref="O3:O66" si="4">IF(OR(F3="Mumbai",F3="Delhi",F3="Bangalore"),"Metro","Non-Metro")</f>
        <v>Metro</v>
      </c>
      <c r="P3" t="str">
        <f t="shared" ref="P3:P66" si="5">IF(AND(D3="Contract",G3&lt;40000),"Low-Pay Contract","Standard")</f>
        <v>Standard</v>
      </c>
      <c r="Q3" t="str">
        <f t="shared" ref="Q3:Q66" si="6">IF(E3&gt;15,"LongTerm","Mid/short-Term")</f>
        <v>LongTerm</v>
      </c>
      <c r="R3">
        <f t="shared" ref="R3:R66" si="7">COUNTIF(H:H,"YES")</f>
        <v>102</v>
      </c>
      <c r="S3">
        <f t="shared" ref="S3:S66" si="8">COUNTIFS(D3:D202,"Permanent",G3:G202,"&lt;75000")</f>
        <v>43</v>
      </c>
      <c r="T3">
        <f t="shared" ref="T3:T66" si="9">IF(H3="Yes",G3*0.2,0)</f>
        <v>0</v>
      </c>
      <c r="U3" t="str">
        <f t="shared" ref="U3:U66" si="10">"Earning   "&amp;ROUND(G3/1000,0)&amp;"K"</f>
        <v>Earning   82K</v>
      </c>
      <c r="V3">
        <f t="shared" ref="V3:V66" si="11">IF(E3=0,"Check Data",G3/E3)</f>
        <v>5135.6875</v>
      </c>
      <c r="W3" t="str">
        <f t="shared" ref="W3:W66" si="12">IF(AND(E3&gt;=10,G3&gt;=90000), "Promotable","Review")</f>
        <v>Review</v>
      </c>
    </row>
    <row r="4" spans="1:23" x14ac:dyDescent="0.3">
      <c r="A4" t="s">
        <v>10</v>
      </c>
      <c r="B4" t="s">
        <v>210</v>
      </c>
      <c r="C4" t="s">
        <v>410</v>
      </c>
      <c r="D4" t="s">
        <v>413</v>
      </c>
      <c r="E4">
        <v>11</v>
      </c>
      <c r="F4" t="s">
        <v>416</v>
      </c>
      <c r="G4">
        <v>137321</v>
      </c>
      <c r="H4" t="s">
        <v>420</v>
      </c>
      <c r="I4" t="str">
        <f>IF(Dataset!H4="Yes","Eligble","Not Eligble")</f>
        <v>Not Eligble</v>
      </c>
      <c r="J4" t="str">
        <f>IF(AND(D4="Permanent",Dataset!E4&gt;5),"Senior Permanent","Other")</f>
        <v>Other</v>
      </c>
      <c r="K4" t="str">
        <f t="shared" si="0"/>
        <v>General</v>
      </c>
      <c r="L4" t="str">
        <f t="shared" si="1"/>
        <v>High Earner</v>
      </c>
      <c r="M4" t="str">
        <f t="shared" si="2"/>
        <v>OK</v>
      </c>
      <c r="N4" t="str">
        <f t="shared" si="3"/>
        <v>Experienced</v>
      </c>
      <c r="O4" t="str">
        <f t="shared" si="4"/>
        <v>Non-Metro</v>
      </c>
      <c r="P4" t="str">
        <f t="shared" si="5"/>
        <v>Standard</v>
      </c>
      <c r="Q4" t="str">
        <f t="shared" si="6"/>
        <v>Mid/short-Term</v>
      </c>
      <c r="R4">
        <f t="shared" si="7"/>
        <v>102</v>
      </c>
      <c r="S4">
        <f t="shared" si="8"/>
        <v>43</v>
      </c>
      <c r="T4">
        <f t="shared" si="9"/>
        <v>0</v>
      </c>
      <c r="U4" t="str">
        <f t="shared" si="10"/>
        <v>Earning   137K</v>
      </c>
      <c r="V4">
        <f t="shared" si="11"/>
        <v>12483.727272727272</v>
      </c>
      <c r="W4" t="str">
        <f t="shared" si="12"/>
        <v>Promotable</v>
      </c>
    </row>
    <row r="5" spans="1:23" x14ac:dyDescent="0.3">
      <c r="A5" t="s">
        <v>11</v>
      </c>
      <c r="B5" t="s">
        <v>211</v>
      </c>
      <c r="C5" t="s">
        <v>410</v>
      </c>
      <c r="D5" t="s">
        <v>414</v>
      </c>
      <c r="E5">
        <v>6</v>
      </c>
      <c r="F5" t="s">
        <v>417</v>
      </c>
      <c r="G5">
        <v>117559</v>
      </c>
      <c r="H5" t="s">
        <v>420</v>
      </c>
      <c r="I5" t="str">
        <f>IF(Dataset!H5="Yes","Eligble","Not Eligble")</f>
        <v>Not Eligble</v>
      </c>
      <c r="J5" t="str">
        <f>IF(AND(D5="Permanent",Dataset!E5&gt;5),"Senior Permanent","Other")</f>
        <v>Senior Permanent</v>
      </c>
      <c r="K5" t="str">
        <f t="shared" si="0"/>
        <v>Target Role</v>
      </c>
      <c r="L5" t="str">
        <f t="shared" si="1"/>
        <v>High Earner</v>
      </c>
      <c r="M5" t="str">
        <f t="shared" si="2"/>
        <v>OK</v>
      </c>
      <c r="N5" t="str">
        <f t="shared" si="3"/>
        <v>Experienced</v>
      </c>
      <c r="O5" t="str">
        <f t="shared" si="4"/>
        <v>Metro</v>
      </c>
      <c r="P5" t="str">
        <f t="shared" si="5"/>
        <v>Standard</v>
      </c>
      <c r="Q5" t="str">
        <f t="shared" si="6"/>
        <v>Mid/short-Term</v>
      </c>
      <c r="R5">
        <f t="shared" si="7"/>
        <v>102</v>
      </c>
      <c r="S5">
        <f t="shared" si="8"/>
        <v>43</v>
      </c>
      <c r="T5">
        <f t="shared" si="9"/>
        <v>0</v>
      </c>
      <c r="U5" t="str">
        <f t="shared" si="10"/>
        <v>Earning   118K</v>
      </c>
      <c r="V5">
        <f t="shared" si="11"/>
        <v>19593.166666666668</v>
      </c>
      <c r="W5" t="str">
        <f t="shared" si="12"/>
        <v>Review</v>
      </c>
    </row>
    <row r="6" spans="1:23" x14ac:dyDescent="0.3">
      <c r="A6" t="s">
        <v>12</v>
      </c>
      <c r="B6" t="s">
        <v>212</v>
      </c>
      <c r="C6" t="s">
        <v>411</v>
      </c>
      <c r="D6" t="s">
        <v>413</v>
      </c>
      <c r="E6">
        <v>3</v>
      </c>
      <c r="F6" t="s">
        <v>417</v>
      </c>
      <c r="G6">
        <v>28863</v>
      </c>
      <c r="H6" t="s">
        <v>421</v>
      </c>
      <c r="I6" t="str">
        <f>IF(Dataset!H6="Yes","Eligble","Not Eligble")</f>
        <v>Eligble</v>
      </c>
      <c r="J6" t="str">
        <f>IF(AND(D6="Permanent",Dataset!E6&gt;5),"Senior Permanent","Other")</f>
        <v>Other</v>
      </c>
      <c r="K6" t="str">
        <f t="shared" si="0"/>
        <v>Target Role</v>
      </c>
      <c r="L6" t="str">
        <f t="shared" si="1"/>
        <v>Regular</v>
      </c>
      <c r="M6" t="str">
        <f>IF(ISBLANK(H6),"Pending Info","OK")</f>
        <v>OK</v>
      </c>
      <c r="N6" t="str">
        <f t="shared" si="3"/>
        <v>Junior</v>
      </c>
      <c r="O6" t="str">
        <f t="shared" si="4"/>
        <v>Metro</v>
      </c>
      <c r="P6" t="str">
        <f t="shared" si="5"/>
        <v>Low-Pay Contract</v>
      </c>
      <c r="Q6" t="str">
        <f t="shared" si="6"/>
        <v>Mid/short-Term</v>
      </c>
      <c r="R6">
        <f t="shared" si="7"/>
        <v>102</v>
      </c>
      <c r="S6">
        <f t="shared" si="8"/>
        <v>43</v>
      </c>
      <c r="T6">
        <f t="shared" si="9"/>
        <v>5772.6</v>
      </c>
      <c r="U6" t="str">
        <f t="shared" si="10"/>
        <v>Earning   29K</v>
      </c>
      <c r="V6">
        <f t="shared" si="11"/>
        <v>9621</v>
      </c>
      <c r="W6" t="str">
        <f t="shared" si="12"/>
        <v>Review</v>
      </c>
    </row>
    <row r="7" spans="1:23" x14ac:dyDescent="0.3">
      <c r="A7" t="s">
        <v>13</v>
      </c>
      <c r="B7" t="s">
        <v>213</v>
      </c>
      <c r="C7" t="s">
        <v>412</v>
      </c>
      <c r="D7" t="s">
        <v>414</v>
      </c>
      <c r="E7">
        <v>17</v>
      </c>
      <c r="F7" t="s">
        <v>416</v>
      </c>
      <c r="G7">
        <v>117872</v>
      </c>
      <c r="H7" t="s">
        <v>421</v>
      </c>
      <c r="I7" t="str">
        <f>IF(Dataset!H7="Yes","Eligble","Not Eligble")</f>
        <v>Eligble</v>
      </c>
      <c r="J7" t="str">
        <f>IF(AND(D7="Permanent",Dataset!E7&gt;5),"Senior Permanent","Other")</f>
        <v>Senior Permanent</v>
      </c>
      <c r="K7" t="str">
        <f t="shared" si="0"/>
        <v>General</v>
      </c>
      <c r="L7" t="str">
        <f t="shared" si="1"/>
        <v>High Earner</v>
      </c>
      <c r="M7" t="str">
        <f t="shared" si="2"/>
        <v>OK</v>
      </c>
      <c r="N7" t="str">
        <f t="shared" si="3"/>
        <v>Experienced</v>
      </c>
      <c r="O7" t="str">
        <f t="shared" si="4"/>
        <v>Non-Metro</v>
      </c>
      <c r="P7" t="str">
        <f t="shared" si="5"/>
        <v>Standard</v>
      </c>
      <c r="Q7" t="str">
        <f t="shared" si="6"/>
        <v>LongTerm</v>
      </c>
      <c r="R7">
        <f t="shared" si="7"/>
        <v>102</v>
      </c>
      <c r="S7">
        <f t="shared" si="8"/>
        <v>43</v>
      </c>
      <c r="T7">
        <f t="shared" si="9"/>
        <v>23574.400000000001</v>
      </c>
      <c r="U7" t="str">
        <f t="shared" si="10"/>
        <v>Earning   118K</v>
      </c>
      <c r="V7">
        <f t="shared" si="11"/>
        <v>6933.6470588235297</v>
      </c>
      <c r="W7" t="str">
        <f t="shared" si="12"/>
        <v>Promotable</v>
      </c>
    </row>
    <row r="8" spans="1:23" x14ac:dyDescent="0.3">
      <c r="A8" t="s">
        <v>14</v>
      </c>
      <c r="B8" t="s">
        <v>214</v>
      </c>
      <c r="C8" t="s">
        <v>411</v>
      </c>
      <c r="D8" t="s">
        <v>413</v>
      </c>
      <c r="E8">
        <v>6</v>
      </c>
      <c r="F8" t="s">
        <v>418</v>
      </c>
      <c r="G8">
        <v>78482</v>
      </c>
      <c r="I8" t="str">
        <f>IF(Dataset!H8="Yes","Eligble","Not Eligble")</f>
        <v>Not Eligble</v>
      </c>
      <c r="J8" t="str">
        <f>IF(AND(D8="Permanent",Dataset!E8&gt;5),"Senior Permanent","Other")</f>
        <v>Other</v>
      </c>
      <c r="K8" t="str">
        <f t="shared" si="0"/>
        <v>General</v>
      </c>
      <c r="L8" t="str">
        <f t="shared" si="1"/>
        <v>Regular</v>
      </c>
      <c r="M8" t="str">
        <f t="shared" si="2"/>
        <v>Pending Info</v>
      </c>
      <c r="N8" t="str">
        <f t="shared" si="3"/>
        <v>Junior</v>
      </c>
      <c r="O8" t="str">
        <f t="shared" si="4"/>
        <v>Non-Metro</v>
      </c>
      <c r="P8" t="str">
        <f t="shared" si="5"/>
        <v>Standard</v>
      </c>
      <c r="Q8" t="str">
        <f t="shared" si="6"/>
        <v>Mid/short-Term</v>
      </c>
      <c r="R8">
        <f t="shared" si="7"/>
        <v>102</v>
      </c>
      <c r="S8">
        <f t="shared" si="8"/>
        <v>43</v>
      </c>
      <c r="T8">
        <f t="shared" si="9"/>
        <v>0</v>
      </c>
      <c r="U8" t="str">
        <f t="shared" si="10"/>
        <v>Earning   78K</v>
      </c>
      <c r="V8">
        <f t="shared" si="11"/>
        <v>13080.333333333334</v>
      </c>
      <c r="W8" t="str">
        <f t="shared" si="12"/>
        <v>Review</v>
      </c>
    </row>
    <row r="9" spans="1:23" x14ac:dyDescent="0.3">
      <c r="A9" t="s">
        <v>15</v>
      </c>
      <c r="B9" t="s">
        <v>215</v>
      </c>
      <c r="C9" t="s">
        <v>409</v>
      </c>
      <c r="D9" t="s">
        <v>413</v>
      </c>
      <c r="E9">
        <v>3</v>
      </c>
      <c r="F9" t="s">
        <v>415</v>
      </c>
      <c r="G9">
        <v>105725</v>
      </c>
      <c r="H9" t="s">
        <v>420</v>
      </c>
      <c r="I9" t="str">
        <f>IF(Dataset!H9="Yes","Eligble","Not Eligble")</f>
        <v>Not Eligble</v>
      </c>
      <c r="J9" t="str">
        <f>IF(AND(D9="Permanent",Dataset!E9&gt;5),"Senior Permanent","Other")</f>
        <v>Other</v>
      </c>
      <c r="K9" t="str">
        <f t="shared" si="0"/>
        <v>General</v>
      </c>
      <c r="L9" t="str">
        <f t="shared" si="1"/>
        <v>High Earner</v>
      </c>
      <c r="M9" t="str">
        <f t="shared" si="2"/>
        <v>OK</v>
      </c>
      <c r="N9" t="str">
        <f t="shared" si="3"/>
        <v>Experienced</v>
      </c>
      <c r="O9" t="str">
        <f t="shared" si="4"/>
        <v>Metro</v>
      </c>
      <c r="P9" t="str">
        <f t="shared" si="5"/>
        <v>Standard</v>
      </c>
      <c r="Q9" t="str">
        <f t="shared" si="6"/>
        <v>Mid/short-Term</v>
      </c>
      <c r="R9">
        <f t="shared" si="7"/>
        <v>102</v>
      </c>
      <c r="S9">
        <f t="shared" si="8"/>
        <v>43</v>
      </c>
      <c r="T9">
        <f t="shared" si="9"/>
        <v>0</v>
      </c>
      <c r="U9" t="str">
        <f t="shared" si="10"/>
        <v>Earning   106K</v>
      </c>
      <c r="V9">
        <f t="shared" si="11"/>
        <v>35241.666666666664</v>
      </c>
      <c r="W9" t="str">
        <f t="shared" si="12"/>
        <v>Review</v>
      </c>
    </row>
    <row r="10" spans="1:23" x14ac:dyDescent="0.3">
      <c r="A10" t="s">
        <v>16</v>
      </c>
      <c r="B10" t="s">
        <v>216</v>
      </c>
      <c r="C10" t="s">
        <v>409</v>
      </c>
      <c r="D10" t="s">
        <v>414</v>
      </c>
      <c r="E10">
        <v>13</v>
      </c>
      <c r="F10" t="s">
        <v>419</v>
      </c>
      <c r="G10">
        <v>118300</v>
      </c>
      <c r="H10" t="s">
        <v>420</v>
      </c>
      <c r="I10" t="str">
        <f>IF(Dataset!H10="Yes","Eligble","Not Eligble")</f>
        <v>Not Eligble</v>
      </c>
      <c r="J10" t="str">
        <f>IF(AND(D10="Permanent",Dataset!E10&gt;5),"Senior Permanent","Other")</f>
        <v>Senior Permanent</v>
      </c>
      <c r="K10" t="str">
        <f t="shared" si="0"/>
        <v>General</v>
      </c>
      <c r="L10" t="str">
        <f t="shared" si="1"/>
        <v>High Earner</v>
      </c>
      <c r="M10" t="str">
        <f t="shared" si="2"/>
        <v>OK</v>
      </c>
      <c r="N10" t="str">
        <f t="shared" si="3"/>
        <v>Experienced</v>
      </c>
      <c r="O10" t="str">
        <f t="shared" si="4"/>
        <v>Metro</v>
      </c>
      <c r="P10" t="str">
        <f t="shared" si="5"/>
        <v>Standard</v>
      </c>
      <c r="Q10" t="str">
        <f t="shared" si="6"/>
        <v>Mid/short-Term</v>
      </c>
      <c r="R10">
        <f t="shared" si="7"/>
        <v>102</v>
      </c>
      <c r="S10">
        <f t="shared" si="8"/>
        <v>43</v>
      </c>
      <c r="T10">
        <f t="shared" si="9"/>
        <v>0</v>
      </c>
      <c r="U10" t="str">
        <f t="shared" si="10"/>
        <v>Earning   118K</v>
      </c>
      <c r="V10">
        <f t="shared" si="11"/>
        <v>9100</v>
      </c>
      <c r="W10" t="str">
        <f t="shared" si="12"/>
        <v>Promotable</v>
      </c>
    </row>
    <row r="11" spans="1:23" x14ac:dyDescent="0.3">
      <c r="A11" t="s">
        <v>17</v>
      </c>
      <c r="B11" t="s">
        <v>217</v>
      </c>
      <c r="C11" t="s">
        <v>410</v>
      </c>
      <c r="D11" t="s">
        <v>414</v>
      </c>
      <c r="E11">
        <v>3</v>
      </c>
      <c r="F11" t="s">
        <v>417</v>
      </c>
      <c r="G11">
        <v>124344</v>
      </c>
      <c r="H11" t="s">
        <v>421</v>
      </c>
      <c r="I11" t="str">
        <f>IF(Dataset!H11="Yes","Eligble","Not Eligble")</f>
        <v>Eligble</v>
      </c>
      <c r="J11" t="str">
        <f>IF(AND(D11="Permanent",Dataset!E11&gt;5),"Senior Permanent","Other")</f>
        <v>Other</v>
      </c>
      <c r="K11" t="str">
        <f t="shared" si="0"/>
        <v>Target Role</v>
      </c>
      <c r="L11" t="str">
        <f t="shared" si="1"/>
        <v>High Earner</v>
      </c>
      <c r="M11" t="str">
        <f t="shared" si="2"/>
        <v>OK</v>
      </c>
      <c r="N11" t="str">
        <f t="shared" si="3"/>
        <v>Experienced</v>
      </c>
      <c r="O11" t="str">
        <f t="shared" si="4"/>
        <v>Metro</v>
      </c>
      <c r="P11" t="str">
        <f t="shared" si="5"/>
        <v>Standard</v>
      </c>
      <c r="Q11" t="str">
        <f t="shared" si="6"/>
        <v>Mid/short-Term</v>
      </c>
      <c r="R11">
        <f t="shared" si="7"/>
        <v>102</v>
      </c>
      <c r="S11">
        <f t="shared" si="8"/>
        <v>43</v>
      </c>
      <c r="T11">
        <f t="shared" si="9"/>
        <v>24868.800000000003</v>
      </c>
      <c r="U11" t="str">
        <f t="shared" si="10"/>
        <v>Earning   124K</v>
      </c>
      <c r="V11">
        <f t="shared" si="11"/>
        <v>41448</v>
      </c>
      <c r="W11" t="str">
        <f t="shared" si="12"/>
        <v>Review</v>
      </c>
    </row>
    <row r="12" spans="1:23" x14ac:dyDescent="0.3">
      <c r="A12" t="s">
        <v>18</v>
      </c>
      <c r="B12" t="s">
        <v>218</v>
      </c>
      <c r="C12" t="s">
        <v>411</v>
      </c>
      <c r="D12" t="s">
        <v>413</v>
      </c>
      <c r="E12">
        <v>20</v>
      </c>
      <c r="F12" t="s">
        <v>417</v>
      </c>
      <c r="G12">
        <v>94739</v>
      </c>
      <c r="H12" t="s">
        <v>420</v>
      </c>
      <c r="I12" t="str">
        <f>IF(Dataset!H12="Yes","Eligble","Not Eligble")</f>
        <v>Not Eligble</v>
      </c>
      <c r="J12" t="str">
        <f>IF(AND(D12="Permanent",Dataset!E12&gt;5),"Senior Permanent","Other")</f>
        <v>Other</v>
      </c>
      <c r="K12" t="str">
        <f t="shared" si="0"/>
        <v>Target Role</v>
      </c>
      <c r="L12" t="str">
        <f t="shared" si="1"/>
        <v>Regular</v>
      </c>
      <c r="M12" t="str">
        <f t="shared" si="2"/>
        <v>OK</v>
      </c>
      <c r="N12" t="str">
        <f t="shared" si="3"/>
        <v>Experienced</v>
      </c>
      <c r="O12" t="str">
        <f t="shared" si="4"/>
        <v>Metro</v>
      </c>
      <c r="P12" t="str">
        <f t="shared" si="5"/>
        <v>Standard</v>
      </c>
      <c r="Q12" t="str">
        <f t="shared" si="6"/>
        <v>LongTerm</v>
      </c>
      <c r="R12">
        <f t="shared" si="7"/>
        <v>102</v>
      </c>
      <c r="S12">
        <f t="shared" si="8"/>
        <v>43</v>
      </c>
      <c r="T12">
        <f t="shared" si="9"/>
        <v>0</v>
      </c>
      <c r="U12" t="str">
        <f t="shared" si="10"/>
        <v>Earning   95K</v>
      </c>
      <c r="V12">
        <f t="shared" si="11"/>
        <v>4736.95</v>
      </c>
      <c r="W12" t="str">
        <f t="shared" si="12"/>
        <v>Promotable</v>
      </c>
    </row>
    <row r="13" spans="1:23" x14ac:dyDescent="0.3">
      <c r="A13" t="s">
        <v>19</v>
      </c>
      <c r="B13" t="s">
        <v>219</v>
      </c>
      <c r="C13" t="s">
        <v>409</v>
      </c>
      <c r="D13" t="s">
        <v>414</v>
      </c>
      <c r="E13">
        <v>12</v>
      </c>
      <c r="F13" t="s">
        <v>417</v>
      </c>
      <c r="G13">
        <v>50174</v>
      </c>
      <c r="H13" t="s">
        <v>421</v>
      </c>
      <c r="I13" t="str">
        <f>IF(Dataset!H13="Yes","Eligble","Not Eligble")</f>
        <v>Eligble</v>
      </c>
      <c r="J13" t="str">
        <f>IF(AND(D13="Permanent",Dataset!E13&gt;5),"Senior Permanent","Other")</f>
        <v>Senior Permanent</v>
      </c>
      <c r="K13" t="str">
        <f t="shared" si="0"/>
        <v>Target Role</v>
      </c>
      <c r="L13" t="str">
        <f t="shared" si="1"/>
        <v>Regular</v>
      </c>
      <c r="M13" t="str">
        <f t="shared" si="2"/>
        <v>OK</v>
      </c>
      <c r="N13" t="str">
        <f t="shared" si="3"/>
        <v>Experienced</v>
      </c>
      <c r="O13" t="str">
        <f t="shared" si="4"/>
        <v>Metro</v>
      </c>
      <c r="P13" t="str">
        <f t="shared" si="5"/>
        <v>Standard</v>
      </c>
      <c r="Q13" t="str">
        <f t="shared" si="6"/>
        <v>Mid/short-Term</v>
      </c>
      <c r="R13">
        <f t="shared" si="7"/>
        <v>102</v>
      </c>
      <c r="S13">
        <f t="shared" si="8"/>
        <v>43</v>
      </c>
      <c r="T13">
        <f t="shared" si="9"/>
        <v>10034.800000000001</v>
      </c>
      <c r="U13" t="str">
        <f t="shared" si="10"/>
        <v>Earning   50K</v>
      </c>
      <c r="V13">
        <f t="shared" si="11"/>
        <v>4181.166666666667</v>
      </c>
      <c r="W13" t="str">
        <f t="shared" si="12"/>
        <v>Review</v>
      </c>
    </row>
    <row r="14" spans="1:23" x14ac:dyDescent="0.3">
      <c r="A14" t="s">
        <v>20</v>
      </c>
      <c r="B14" t="s">
        <v>220</v>
      </c>
      <c r="C14" t="s">
        <v>412</v>
      </c>
      <c r="D14" t="s">
        <v>413</v>
      </c>
      <c r="E14">
        <v>15</v>
      </c>
      <c r="F14" t="s">
        <v>415</v>
      </c>
      <c r="G14">
        <v>78673</v>
      </c>
      <c r="H14" t="s">
        <v>421</v>
      </c>
      <c r="I14" t="str">
        <f>IF(Dataset!H14="Yes","Eligble","Not Eligble")</f>
        <v>Eligble</v>
      </c>
      <c r="J14" t="str">
        <f>IF(AND(D14="Permanent",Dataset!E14&gt;5),"Senior Permanent","Other")</f>
        <v>Other</v>
      </c>
      <c r="K14" t="str">
        <f t="shared" si="0"/>
        <v>General</v>
      </c>
      <c r="L14" t="str">
        <f t="shared" si="1"/>
        <v>Regular</v>
      </c>
      <c r="M14" t="str">
        <f t="shared" si="2"/>
        <v>OK</v>
      </c>
      <c r="N14" t="str">
        <f t="shared" si="3"/>
        <v>Experienced</v>
      </c>
      <c r="O14" t="str">
        <f t="shared" si="4"/>
        <v>Metro</v>
      </c>
      <c r="P14" t="str">
        <f t="shared" si="5"/>
        <v>Standard</v>
      </c>
      <c r="Q14" t="str">
        <f t="shared" si="6"/>
        <v>Mid/short-Term</v>
      </c>
      <c r="R14">
        <f t="shared" si="7"/>
        <v>102</v>
      </c>
      <c r="S14">
        <f t="shared" si="8"/>
        <v>42</v>
      </c>
      <c r="T14">
        <f t="shared" si="9"/>
        <v>15734.6</v>
      </c>
      <c r="U14" t="str">
        <f t="shared" si="10"/>
        <v>Earning   79K</v>
      </c>
      <c r="V14">
        <f t="shared" si="11"/>
        <v>5244.8666666666668</v>
      </c>
      <c r="W14" t="str">
        <f t="shared" si="12"/>
        <v>Review</v>
      </c>
    </row>
    <row r="15" spans="1:23" x14ac:dyDescent="0.3">
      <c r="A15" t="s">
        <v>21</v>
      </c>
      <c r="B15" t="s">
        <v>221</v>
      </c>
      <c r="C15" t="s">
        <v>412</v>
      </c>
      <c r="D15" t="s">
        <v>414</v>
      </c>
      <c r="E15">
        <v>11</v>
      </c>
      <c r="F15" t="s">
        <v>415</v>
      </c>
      <c r="G15">
        <v>110534</v>
      </c>
      <c r="H15" t="s">
        <v>421</v>
      </c>
      <c r="I15" t="str">
        <f>IF(Dataset!H15="Yes","Eligble","Not Eligble")</f>
        <v>Eligble</v>
      </c>
      <c r="J15" t="str">
        <f>IF(AND(D15="Permanent",Dataset!E15&gt;5),"Senior Permanent","Other")</f>
        <v>Senior Permanent</v>
      </c>
      <c r="K15" t="str">
        <f t="shared" si="0"/>
        <v>General</v>
      </c>
      <c r="L15" t="str">
        <f t="shared" si="1"/>
        <v>High Earner</v>
      </c>
      <c r="M15" t="str">
        <f t="shared" si="2"/>
        <v>OK</v>
      </c>
      <c r="N15" t="str">
        <f t="shared" si="3"/>
        <v>Experienced</v>
      </c>
      <c r="O15" t="str">
        <f t="shared" si="4"/>
        <v>Metro</v>
      </c>
      <c r="P15" t="str">
        <f t="shared" si="5"/>
        <v>Standard</v>
      </c>
      <c r="Q15" t="str">
        <f t="shared" si="6"/>
        <v>Mid/short-Term</v>
      </c>
      <c r="R15">
        <f t="shared" si="7"/>
        <v>102</v>
      </c>
      <c r="S15">
        <f t="shared" si="8"/>
        <v>42</v>
      </c>
      <c r="T15">
        <f t="shared" si="9"/>
        <v>22106.800000000003</v>
      </c>
      <c r="U15" t="str">
        <f t="shared" si="10"/>
        <v>Earning   111K</v>
      </c>
      <c r="V15">
        <f t="shared" si="11"/>
        <v>10048.545454545454</v>
      </c>
      <c r="W15" t="str">
        <f t="shared" si="12"/>
        <v>Promotable</v>
      </c>
    </row>
    <row r="16" spans="1:23" x14ac:dyDescent="0.3">
      <c r="A16" t="s">
        <v>22</v>
      </c>
      <c r="B16" t="s">
        <v>222</v>
      </c>
      <c r="C16" t="s">
        <v>411</v>
      </c>
      <c r="D16" t="s">
        <v>414</v>
      </c>
      <c r="E16">
        <v>1</v>
      </c>
      <c r="F16" t="s">
        <v>418</v>
      </c>
      <c r="G16">
        <v>91796</v>
      </c>
      <c r="H16" t="s">
        <v>421</v>
      </c>
      <c r="I16" t="str">
        <f>IF(Dataset!H16="Yes","Eligble","Not Eligble")</f>
        <v>Eligble</v>
      </c>
      <c r="J16" t="str">
        <f>IF(AND(D16="Permanent",Dataset!E16&gt;5),"Senior Permanent","Other")</f>
        <v>Other</v>
      </c>
      <c r="K16" t="str">
        <f t="shared" si="0"/>
        <v>General</v>
      </c>
      <c r="L16" t="str">
        <f t="shared" si="1"/>
        <v>Regular</v>
      </c>
      <c r="M16" t="str">
        <f t="shared" si="2"/>
        <v>OK</v>
      </c>
      <c r="N16" t="str">
        <f t="shared" si="3"/>
        <v>Experienced</v>
      </c>
      <c r="O16" t="str">
        <f t="shared" si="4"/>
        <v>Non-Metro</v>
      </c>
      <c r="P16" t="str">
        <f t="shared" si="5"/>
        <v>Standard</v>
      </c>
      <c r="Q16" t="str">
        <f t="shared" si="6"/>
        <v>Mid/short-Term</v>
      </c>
      <c r="R16">
        <f t="shared" si="7"/>
        <v>102</v>
      </c>
      <c r="S16">
        <f t="shared" si="8"/>
        <v>42</v>
      </c>
      <c r="T16">
        <f t="shared" si="9"/>
        <v>18359.2</v>
      </c>
      <c r="U16" t="str">
        <f t="shared" si="10"/>
        <v>Earning   92K</v>
      </c>
      <c r="V16">
        <f t="shared" si="11"/>
        <v>91796</v>
      </c>
      <c r="W16" t="str">
        <f t="shared" si="12"/>
        <v>Review</v>
      </c>
    </row>
    <row r="17" spans="1:23" x14ac:dyDescent="0.3">
      <c r="A17" t="s">
        <v>23</v>
      </c>
      <c r="B17" t="s">
        <v>223</v>
      </c>
      <c r="C17" t="s">
        <v>408</v>
      </c>
      <c r="D17" t="s">
        <v>413</v>
      </c>
      <c r="E17">
        <v>21</v>
      </c>
      <c r="F17" t="s">
        <v>417</v>
      </c>
      <c r="G17">
        <v>112060</v>
      </c>
      <c r="H17" t="s">
        <v>420</v>
      </c>
      <c r="I17" t="str">
        <f>IF(Dataset!H17="Yes","Eligble","Not Eligble")</f>
        <v>Not Eligble</v>
      </c>
      <c r="J17" t="str">
        <f>IF(AND(D17="Permanent",Dataset!E17&gt;5),"Senior Permanent","Other")</f>
        <v>Other</v>
      </c>
      <c r="K17" t="str">
        <f t="shared" si="0"/>
        <v>Target Role</v>
      </c>
      <c r="L17" t="str">
        <f t="shared" si="1"/>
        <v>High Earner</v>
      </c>
      <c r="M17" t="str">
        <f t="shared" si="2"/>
        <v>OK</v>
      </c>
      <c r="N17" t="str">
        <f t="shared" si="3"/>
        <v>Experienced</v>
      </c>
      <c r="O17" t="str">
        <f t="shared" si="4"/>
        <v>Metro</v>
      </c>
      <c r="P17" t="str">
        <f t="shared" si="5"/>
        <v>Standard</v>
      </c>
      <c r="Q17" t="str">
        <f t="shared" si="6"/>
        <v>LongTerm</v>
      </c>
      <c r="R17">
        <f t="shared" si="7"/>
        <v>102</v>
      </c>
      <c r="S17">
        <f t="shared" si="8"/>
        <v>42</v>
      </c>
      <c r="T17">
        <f t="shared" si="9"/>
        <v>0</v>
      </c>
      <c r="U17" t="str">
        <f t="shared" si="10"/>
        <v>Earning   112K</v>
      </c>
      <c r="V17">
        <f t="shared" si="11"/>
        <v>5336.1904761904761</v>
      </c>
      <c r="W17" t="str">
        <f t="shared" si="12"/>
        <v>Promotable</v>
      </c>
    </row>
    <row r="18" spans="1:23" x14ac:dyDescent="0.3">
      <c r="A18" t="s">
        <v>24</v>
      </c>
      <c r="B18" t="s">
        <v>224</v>
      </c>
      <c r="C18" t="s">
        <v>410</v>
      </c>
      <c r="D18" t="s">
        <v>413</v>
      </c>
      <c r="E18">
        <v>8</v>
      </c>
      <c r="F18" t="s">
        <v>415</v>
      </c>
      <c r="G18">
        <v>98462</v>
      </c>
      <c r="H18" t="s">
        <v>421</v>
      </c>
      <c r="I18" t="str">
        <f>IF(Dataset!H18="Yes","Eligble","Not Eligble")</f>
        <v>Eligble</v>
      </c>
      <c r="J18" t="str">
        <f>IF(AND(D18="Permanent",Dataset!E18&gt;5),"Senior Permanent","Other")</f>
        <v>Other</v>
      </c>
      <c r="K18" t="str">
        <f t="shared" si="0"/>
        <v>General</v>
      </c>
      <c r="L18" t="str">
        <f t="shared" si="1"/>
        <v>Regular</v>
      </c>
      <c r="M18" t="str">
        <f t="shared" si="2"/>
        <v>OK</v>
      </c>
      <c r="N18" t="str">
        <f t="shared" si="3"/>
        <v>Experienced</v>
      </c>
      <c r="O18" t="str">
        <f t="shared" si="4"/>
        <v>Metro</v>
      </c>
      <c r="P18" t="str">
        <f t="shared" si="5"/>
        <v>Standard</v>
      </c>
      <c r="Q18" t="str">
        <f t="shared" si="6"/>
        <v>Mid/short-Term</v>
      </c>
      <c r="R18">
        <f t="shared" si="7"/>
        <v>102</v>
      </c>
      <c r="S18">
        <f t="shared" si="8"/>
        <v>42</v>
      </c>
      <c r="T18">
        <f t="shared" si="9"/>
        <v>19692.400000000001</v>
      </c>
      <c r="U18" t="str">
        <f t="shared" si="10"/>
        <v>Earning   98K</v>
      </c>
      <c r="V18">
        <f t="shared" si="11"/>
        <v>12307.75</v>
      </c>
      <c r="W18" t="str">
        <f t="shared" si="12"/>
        <v>Review</v>
      </c>
    </row>
    <row r="19" spans="1:23" x14ac:dyDescent="0.3">
      <c r="A19" t="s">
        <v>25</v>
      </c>
      <c r="B19" t="s">
        <v>225</v>
      </c>
      <c r="C19" t="s">
        <v>410</v>
      </c>
      <c r="D19" t="s">
        <v>414</v>
      </c>
      <c r="E19">
        <v>19</v>
      </c>
      <c r="F19" t="s">
        <v>417</v>
      </c>
      <c r="G19">
        <v>100649</v>
      </c>
      <c r="I19" t="str">
        <f>IF(Dataset!H19="Yes","Eligble","Not Eligble")</f>
        <v>Not Eligble</v>
      </c>
      <c r="J19" t="str">
        <f>IF(AND(D19="Permanent",Dataset!E19&gt;5),"Senior Permanent","Other")</f>
        <v>Senior Permanent</v>
      </c>
      <c r="K19" t="str">
        <f t="shared" si="0"/>
        <v>Target Role</v>
      </c>
      <c r="L19" t="str">
        <f t="shared" si="1"/>
        <v>High Earner</v>
      </c>
      <c r="M19" t="str">
        <f t="shared" si="2"/>
        <v>Pending Info</v>
      </c>
      <c r="N19" t="str">
        <f t="shared" si="3"/>
        <v>Experienced</v>
      </c>
      <c r="O19" t="str">
        <f t="shared" si="4"/>
        <v>Metro</v>
      </c>
      <c r="P19" t="str">
        <f t="shared" si="5"/>
        <v>Standard</v>
      </c>
      <c r="Q19" t="str">
        <f t="shared" si="6"/>
        <v>LongTerm</v>
      </c>
      <c r="R19">
        <f t="shared" si="7"/>
        <v>102</v>
      </c>
      <c r="S19">
        <f t="shared" si="8"/>
        <v>42</v>
      </c>
      <c r="T19">
        <f t="shared" si="9"/>
        <v>0</v>
      </c>
      <c r="U19" t="str">
        <f t="shared" si="10"/>
        <v>Earning   101K</v>
      </c>
      <c r="V19">
        <f t="shared" si="11"/>
        <v>5297.3157894736842</v>
      </c>
      <c r="W19" t="str">
        <f t="shared" si="12"/>
        <v>Promotable</v>
      </c>
    </row>
    <row r="20" spans="1:23" x14ac:dyDescent="0.3">
      <c r="A20" t="s">
        <v>26</v>
      </c>
      <c r="B20" t="s">
        <v>226</v>
      </c>
      <c r="C20" t="s">
        <v>411</v>
      </c>
      <c r="D20" t="s">
        <v>413</v>
      </c>
      <c r="E20">
        <v>17</v>
      </c>
      <c r="F20" t="s">
        <v>418</v>
      </c>
      <c r="G20">
        <v>31901</v>
      </c>
      <c r="H20" t="s">
        <v>420</v>
      </c>
      <c r="I20" t="str">
        <f>IF(Dataset!H20="Yes","Eligble","Not Eligble")</f>
        <v>Not Eligble</v>
      </c>
      <c r="J20" t="str">
        <f>IF(AND(D20="Permanent",Dataset!E20&gt;5),"Senior Permanent","Other")</f>
        <v>Other</v>
      </c>
      <c r="K20" t="str">
        <f t="shared" si="0"/>
        <v>General</v>
      </c>
      <c r="L20" t="str">
        <f t="shared" si="1"/>
        <v>Regular</v>
      </c>
      <c r="M20" t="str">
        <f t="shared" si="2"/>
        <v>OK</v>
      </c>
      <c r="N20" t="str">
        <f t="shared" si="3"/>
        <v>Experienced</v>
      </c>
      <c r="O20" t="str">
        <f t="shared" si="4"/>
        <v>Non-Metro</v>
      </c>
      <c r="P20" t="str">
        <f t="shared" si="5"/>
        <v>Low-Pay Contract</v>
      </c>
      <c r="Q20" t="str">
        <f t="shared" si="6"/>
        <v>LongTerm</v>
      </c>
      <c r="R20">
        <f t="shared" si="7"/>
        <v>102</v>
      </c>
      <c r="S20">
        <f t="shared" si="8"/>
        <v>42</v>
      </c>
      <c r="T20">
        <f t="shared" si="9"/>
        <v>0</v>
      </c>
      <c r="U20" t="str">
        <f t="shared" si="10"/>
        <v>Earning   32K</v>
      </c>
      <c r="V20">
        <f t="shared" si="11"/>
        <v>1876.5294117647059</v>
      </c>
      <c r="W20" t="str">
        <f t="shared" si="12"/>
        <v>Review</v>
      </c>
    </row>
    <row r="21" spans="1:23" x14ac:dyDescent="0.3">
      <c r="A21" t="s">
        <v>27</v>
      </c>
      <c r="B21" t="s">
        <v>227</v>
      </c>
      <c r="C21" t="s">
        <v>411</v>
      </c>
      <c r="D21" t="s">
        <v>414</v>
      </c>
      <c r="E21">
        <v>15</v>
      </c>
      <c r="F21" t="s">
        <v>417</v>
      </c>
      <c r="G21">
        <v>124481</v>
      </c>
      <c r="H21" t="s">
        <v>420</v>
      </c>
      <c r="I21" t="str">
        <f>IF(Dataset!H21="Yes","Eligble","Not Eligble")</f>
        <v>Not Eligble</v>
      </c>
      <c r="J21" t="str">
        <f>IF(AND(D21="Permanent",Dataset!E21&gt;5),"Senior Permanent","Other")</f>
        <v>Senior Permanent</v>
      </c>
      <c r="K21" t="str">
        <f t="shared" si="0"/>
        <v>Target Role</v>
      </c>
      <c r="L21" t="str">
        <f t="shared" si="1"/>
        <v>High Earner</v>
      </c>
      <c r="M21" t="str">
        <f t="shared" si="2"/>
        <v>OK</v>
      </c>
      <c r="N21" t="str">
        <f t="shared" si="3"/>
        <v>Experienced</v>
      </c>
      <c r="O21" t="str">
        <f t="shared" si="4"/>
        <v>Metro</v>
      </c>
      <c r="P21" t="str">
        <f t="shared" si="5"/>
        <v>Standard</v>
      </c>
      <c r="Q21" t="str">
        <f t="shared" si="6"/>
        <v>Mid/short-Term</v>
      </c>
      <c r="R21">
        <f t="shared" si="7"/>
        <v>102</v>
      </c>
      <c r="S21">
        <f t="shared" si="8"/>
        <v>42</v>
      </c>
      <c r="T21">
        <f t="shared" si="9"/>
        <v>0</v>
      </c>
      <c r="U21" t="str">
        <f t="shared" si="10"/>
        <v>Earning   124K</v>
      </c>
      <c r="V21">
        <f t="shared" si="11"/>
        <v>8298.7333333333336</v>
      </c>
      <c r="W21" t="str">
        <f t="shared" si="12"/>
        <v>Promotable</v>
      </c>
    </row>
    <row r="22" spans="1:23" x14ac:dyDescent="0.3">
      <c r="A22" t="s">
        <v>28</v>
      </c>
      <c r="B22" t="s">
        <v>228</v>
      </c>
      <c r="C22" t="s">
        <v>411</v>
      </c>
      <c r="D22" t="s">
        <v>413</v>
      </c>
      <c r="E22">
        <v>4</v>
      </c>
      <c r="F22" t="s">
        <v>416</v>
      </c>
      <c r="G22">
        <v>145611</v>
      </c>
      <c r="H22" t="s">
        <v>420</v>
      </c>
      <c r="I22" t="str">
        <f>IF(Dataset!H22="Yes","Eligble","Not Eligble")</f>
        <v>Not Eligble</v>
      </c>
      <c r="J22" t="str">
        <f>IF(AND(D22="Permanent",Dataset!E22&gt;5),"Senior Permanent","Other")</f>
        <v>Other</v>
      </c>
      <c r="K22" t="str">
        <f t="shared" si="0"/>
        <v>General</v>
      </c>
      <c r="L22" t="str">
        <f t="shared" si="1"/>
        <v>High Earner</v>
      </c>
      <c r="M22" t="str">
        <f t="shared" si="2"/>
        <v>OK</v>
      </c>
      <c r="N22" t="str">
        <f t="shared" si="3"/>
        <v>Experienced</v>
      </c>
      <c r="O22" t="str">
        <f t="shared" si="4"/>
        <v>Non-Metro</v>
      </c>
      <c r="P22" t="str">
        <f t="shared" si="5"/>
        <v>Standard</v>
      </c>
      <c r="Q22" t="str">
        <f t="shared" si="6"/>
        <v>Mid/short-Term</v>
      </c>
      <c r="R22">
        <f t="shared" si="7"/>
        <v>102</v>
      </c>
      <c r="S22">
        <f t="shared" si="8"/>
        <v>42</v>
      </c>
      <c r="T22">
        <f t="shared" si="9"/>
        <v>0</v>
      </c>
      <c r="U22" t="str">
        <f t="shared" si="10"/>
        <v>Earning   146K</v>
      </c>
      <c r="V22">
        <f t="shared" si="11"/>
        <v>36402.75</v>
      </c>
      <c r="W22" t="str">
        <f t="shared" si="12"/>
        <v>Review</v>
      </c>
    </row>
    <row r="23" spans="1:23" x14ac:dyDescent="0.3">
      <c r="A23" t="s">
        <v>29</v>
      </c>
      <c r="B23" t="s">
        <v>229</v>
      </c>
      <c r="C23" t="s">
        <v>409</v>
      </c>
      <c r="D23" t="s">
        <v>413</v>
      </c>
      <c r="E23">
        <v>1</v>
      </c>
      <c r="F23" t="s">
        <v>416</v>
      </c>
      <c r="G23">
        <v>53175</v>
      </c>
      <c r="H23" t="s">
        <v>421</v>
      </c>
      <c r="I23" t="str">
        <f>IF(Dataset!H23="Yes","Eligble","Not Eligble")</f>
        <v>Eligble</v>
      </c>
      <c r="J23" t="str">
        <f>IF(AND(D23="Permanent",Dataset!E23&gt;5),"Senior Permanent","Other")</f>
        <v>Other</v>
      </c>
      <c r="K23" t="str">
        <f t="shared" si="0"/>
        <v>General</v>
      </c>
      <c r="L23" t="str">
        <f t="shared" si="1"/>
        <v>Regular</v>
      </c>
      <c r="M23" t="str">
        <f t="shared" si="2"/>
        <v>OK</v>
      </c>
      <c r="N23" t="str">
        <f t="shared" si="3"/>
        <v>Junior</v>
      </c>
      <c r="O23" t="str">
        <f t="shared" si="4"/>
        <v>Non-Metro</v>
      </c>
      <c r="P23" t="str">
        <f t="shared" si="5"/>
        <v>Standard</v>
      </c>
      <c r="Q23" t="str">
        <f t="shared" si="6"/>
        <v>Mid/short-Term</v>
      </c>
      <c r="R23">
        <f t="shared" si="7"/>
        <v>102</v>
      </c>
      <c r="S23">
        <f t="shared" si="8"/>
        <v>42</v>
      </c>
      <c r="T23">
        <f t="shared" si="9"/>
        <v>10635</v>
      </c>
      <c r="U23" t="str">
        <f t="shared" si="10"/>
        <v>Earning   53K</v>
      </c>
      <c r="V23">
        <f t="shared" si="11"/>
        <v>53175</v>
      </c>
      <c r="W23" t="str">
        <f t="shared" si="12"/>
        <v>Review</v>
      </c>
    </row>
    <row r="24" spans="1:23" x14ac:dyDescent="0.3">
      <c r="A24" t="s">
        <v>30</v>
      </c>
      <c r="B24" t="s">
        <v>230</v>
      </c>
      <c r="C24" t="s">
        <v>409</v>
      </c>
      <c r="D24" t="s">
        <v>413</v>
      </c>
      <c r="E24">
        <v>21</v>
      </c>
      <c r="F24" t="s">
        <v>419</v>
      </c>
      <c r="G24">
        <v>126561</v>
      </c>
      <c r="H24" t="s">
        <v>421</v>
      </c>
      <c r="I24" t="str">
        <f>IF(Dataset!H24="Yes","Eligble","Not Eligble")</f>
        <v>Eligble</v>
      </c>
      <c r="J24" t="str">
        <f>IF(AND(D24="Permanent",Dataset!E24&gt;5),"Senior Permanent","Other")</f>
        <v>Other</v>
      </c>
      <c r="K24" t="str">
        <f t="shared" si="0"/>
        <v>General</v>
      </c>
      <c r="L24" t="str">
        <f t="shared" si="1"/>
        <v>High Earner</v>
      </c>
      <c r="M24" t="str">
        <f t="shared" si="2"/>
        <v>OK</v>
      </c>
      <c r="N24" t="str">
        <f t="shared" si="3"/>
        <v>Experienced</v>
      </c>
      <c r="O24" t="str">
        <f t="shared" si="4"/>
        <v>Metro</v>
      </c>
      <c r="P24" t="str">
        <f t="shared" si="5"/>
        <v>Standard</v>
      </c>
      <c r="Q24" t="str">
        <f t="shared" si="6"/>
        <v>LongTerm</v>
      </c>
      <c r="R24">
        <f t="shared" si="7"/>
        <v>102</v>
      </c>
      <c r="S24">
        <f t="shared" si="8"/>
        <v>42</v>
      </c>
      <c r="T24">
        <f t="shared" si="9"/>
        <v>25312.2</v>
      </c>
      <c r="U24" t="str">
        <f t="shared" si="10"/>
        <v>Earning   127K</v>
      </c>
      <c r="V24">
        <f t="shared" si="11"/>
        <v>6026.7142857142853</v>
      </c>
      <c r="W24" t="str">
        <f t="shared" si="12"/>
        <v>Promotable</v>
      </c>
    </row>
    <row r="25" spans="1:23" x14ac:dyDescent="0.3">
      <c r="A25" t="s">
        <v>31</v>
      </c>
      <c r="B25" t="s">
        <v>231</v>
      </c>
      <c r="C25" t="s">
        <v>411</v>
      </c>
      <c r="D25" t="s">
        <v>413</v>
      </c>
      <c r="E25">
        <v>24</v>
      </c>
      <c r="F25" t="s">
        <v>415</v>
      </c>
      <c r="G25">
        <v>38811</v>
      </c>
      <c r="H25" t="s">
        <v>421</v>
      </c>
      <c r="I25" t="str">
        <f>IF(Dataset!H25="Yes","Eligble","Not Eligble")</f>
        <v>Eligble</v>
      </c>
      <c r="J25" t="str">
        <f>IF(AND(D25="Permanent",Dataset!E25&gt;5),"Senior Permanent","Other")</f>
        <v>Other</v>
      </c>
      <c r="K25" t="str">
        <f t="shared" si="0"/>
        <v>General</v>
      </c>
      <c r="L25" t="str">
        <f t="shared" si="1"/>
        <v>Regular</v>
      </c>
      <c r="M25" t="str">
        <f t="shared" si="2"/>
        <v>OK</v>
      </c>
      <c r="N25" t="str">
        <f t="shared" si="3"/>
        <v>Experienced</v>
      </c>
      <c r="O25" t="str">
        <f t="shared" si="4"/>
        <v>Metro</v>
      </c>
      <c r="P25" t="str">
        <f t="shared" si="5"/>
        <v>Low-Pay Contract</v>
      </c>
      <c r="Q25" t="str">
        <f t="shared" si="6"/>
        <v>LongTerm</v>
      </c>
      <c r="R25">
        <f t="shared" si="7"/>
        <v>102</v>
      </c>
      <c r="S25">
        <f t="shared" si="8"/>
        <v>42</v>
      </c>
      <c r="T25">
        <f t="shared" si="9"/>
        <v>7762.2000000000007</v>
      </c>
      <c r="U25" t="str">
        <f t="shared" si="10"/>
        <v>Earning   39K</v>
      </c>
      <c r="V25">
        <f t="shared" si="11"/>
        <v>1617.125</v>
      </c>
      <c r="W25" t="str">
        <f t="shared" si="12"/>
        <v>Review</v>
      </c>
    </row>
    <row r="26" spans="1:23" x14ac:dyDescent="0.3">
      <c r="A26" t="s">
        <v>32</v>
      </c>
      <c r="B26" t="s">
        <v>232</v>
      </c>
      <c r="C26" t="s">
        <v>409</v>
      </c>
      <c r="D26" t="s">
        <v>413</v>
      </c>
      <c r="E26">
        <v>16</v>
      </c>
      <c r="F26" t="s">
        <v>415</v>
      </c>
      <c r="G26">
        <v>38899</v>
      </c>
      <c r="H26" t="s">
        <v>420</v>
      </c>
      <c r="I26" t="str">
        <f>IF(Dataset!H26="Yes","Eligble","Not Eligble")</f>
        <v>Not Eligble</v>
      </c>
      <c r="J26" t="str">
        <f>IF(AND(D26="Permanent",Dataset!E26&gt;5),"Senior Permanent","Other")</f>
        <v>Other</v>
      </c>
      <c r="K26" t="str">
        <f t="shared" si="0"/>
        <v>General</v>
      </c>
      <c r="L26" t="str">
        <f t="shared" si="1"/>
        <v>Regular</v>
      </c>
      <c r="M26" t="str">
        <f t="shared" si="2"/>
        <v>OK</v>
      </c>
      <c r="N26" t="str">
        <f t="shared" si="3"/>
        <v>Experienced</v>
      </c>
      <c r="O26" t="str">
        <f t="shared" si="4"/>
        <v>Metro</v>
      </c>
      <c r="P26" t="str">
        <f t="shared" si="5"/>
        <v>Low-Pay Contract</v>
      </c>
      <c r="Q26" t="str">
        <f t="shared" si="6"/>
        <v>LongTerm</v>
      </c>
      <c r="R26">
        <f t="shared" si="7"/>
        <v>102</v>
      </c>
      <c r="S26">
        <f t="shared" si="8"/>
        <v>42</v>
      </c>
      <c r="T26">
        <f t="shared" si="9"/>
        <v>0</v>
      </c>
      <c r="U26" t="str">
        <f t="shared" si="10"/>
        <v>Earning   39K</v>
      </c>
      <c r="V26">
        <f t="shared" si="11"/>
        <v>2431.1875</v>
      </c>
      <c r="W26" t="str">
        <f t="shared" si="12"/>
        <v>Review</v>
      </c>
    </row>
    <row r="27" spans="1:23" x14ac:dyDescent="0.3">
      <c r="A27" t="s">
        <v>33</v>
      </c>
      <c r="B27" t="s">
        <v>233</v>
      </c>
      <c r="C27" t="s">
        <v>409</v>
      </c>
      <c r="D27" t="s">
        <v>413</v>
      </c>
      <c r="E27">
        <v>7</v>
      </c>
      <c r="F27" t="s">
        <v>415</v>
      </c>
      <c r="G27">
        <v>121377</v>
      </c>
      <c r="H27" t="s">
        <v>421</v>
      </c>
      <c r="I27" t="str">
        <f>IF(Dataset!H27="Yes","Eligble","Not Eligble")</f>
        <v>Eligble</v>
      </c>
      <c r="J27" t="str">
        <f>IF(AND(D27="Permanent",Dataset!E27&gt;5),"Senior Permanent","Other")</f>
        <v>Other</v>
      </c>
      <c r="K27" t="str">
        <f t="shared" si="0"/>
        <v>General</v>
      </c>
      <c r="L27" t="str">
        <f t="shared" si="1"/>
        <v>High Earner</v>
      </c>
      <c r="M27" t="str">
        <f t="shared" si="2"/>
        <v>OK</v>
      </c>
      <c r="N27" t="str">
        <f t="shared" si="3"/>
        <v>Experienced</v>
      </c>
      <c r="O27" t="str">
        <f t="shared" si="4"/>
        <v>Metro</v>
      </c>
      <c r="P27" t="str">
        <f t="shared" si="5"/>
        <v>Standard</v>
      </c>
      <c r="Q27" t="str">
        <f t="shared" si="6"/>
        <v>Mid/short-Term</v>
      </c>
      <c r="R27">
        <f t="shared" si="7"/>
        <v>102</v>
      </c>
      <c r="S27">
        <f t="shared" si="8"/>
        <v>42</v>
      </c>
      <c r="T27">
        <f t="shared" si="9"/>
        <v>24275.4</v>
      </c>
      <c r="U27" t="str">
        <f t="shared" si="10"/>
        <v>Earning   121K</v>
      </c>
      <c r="V27">
        <f t="shared" si="11"/>
        <v>17339.571428571428</v>
      </c>
      <c r="W27" t="str">
        <f t="shared" si="12"/>
        <v>Review</v>
      </c>
    </row>
    <row r="28" spans="1:23" x14ac:dyDescent="0.3">
      <c r="A28" t="s">
        <v>34</v>
      </c>
      <c r="B28" t="s">
        <v>234</v>
      </c>
      <c r="C28" t="s">
        <v>409</v>
      </c>
      <c r="D28" t="s">
        <v>414</v>
      </c>
      <c r="E28">
        <v>7</v>
      </c>
      <c r="F28" t="s">
        <v>415</v>
      </c>
      <c r="G28">
        <v>32438</v>
      </c>
      <c r="H28" t="s">
        <v>420</v>
      </c>
      <c r="I28" t="str">
        <f>IF(Dataset!H28="Yes","Eligble","Not Eligble")</f>
        <v>Not Eligble</v>
      </c>
      <c r="J28" t="str">
        <f>IF(AND(D28="Permanent",Dataset!E28&gt;5),"Senior Permanent","Other")</f>
        <v>Senior Permanent</v>
      </c>
      <c r="K28" t="str">
        <f t="shared" si="0"/>
        <v>General</v>
      </c>
      <c r="L28" t="str">
        <f t="shared" si="1"/>
        <v>Regular</v>
      </c>
      <c r="M28" t="str">
        <f t="shared" si="2"/>
        <v>OK</v>
      </c>
      <c r="N28" t="str">
        <f t="shared" si="3"/>
        <v>Junior</v>
      </c>
      <c r="O28" t="str">
        <f t="shared" si="4"/>
        <v>Metro</v>
      </c>
      <c r="P28" t="str">
        <f t="shared" si="5"/>
        <v>Standard</v>
      </c>
      <c r="Q28" t="str">
        <f t="shared" si="6"/>
        <v>Mid/short-Term</v>
      </c>
      <c r="R28">
        <f t="shared" si="7"/>
        <v>102</v>
      </c>
      <c r="S28">
        <f t="shared" si="8"/>
        <v>42</v>
      </c>
      <c r="T28">
        <f t="shared" si="9"/>
        <v>0</v>
      </c>
      <c r="U28" t="str">
        <f t="shared" si="10"/>
        <v>Earning   32K</v>
      </c>
      <c r="V28">
        <f t="shared" si="11"/>
        <v>4634</v>
      </c>
      <c r="W28" t="str">
        <f t="shared" si="12"/>
        <v>Review</v>
      </c>
    </row>
    <row r="29" spans="1:23" x14ac:dyDescent="0.3">
      <c r="A29" t="s">
        <v>35</v>
      </c>
      <c r="B29" t="s">
        <v>235</v>
      </c>
      <c r="C29" t="s">
        <v>408</v>
      </c>
      <c r="D29" t="s">
        <v>414</v>
      </c>
      <c r="E29">
        <v>0</v>
      </c>
      <c r="F29" t="s">
        <v>419</v>
      </c>
      <c r="G29">
        <v>63191</v>
      </c>
      <c r="H29" t="s">
        <v>421</v>
      </c>
      <c r="I29" t="str">
        <f>IF(Dataset!H29="Yes","Eligble","Not Eligble")</f>
        <v>Eligble</v>
      </c>
      <c r="J29" t="str">
        <f>IF(AND(D29="Permanent",Dataset!E29&gt;5),"Senior Permanent","Other")</f>
        <v>Other</v>
      </c>
      <c r="K29" t="str">
        <f t="shared" si="0"/>
        <v>Target Role</v>
      </c>
      <c r="L29" t="str">
        <f t="shared" si="1"/>
        <v>Regular</v>
      </c>
      <c r="M29" t="str">
        <f t="shared" si="2"/>
        <v>OK</v>
      </c>
      <c r="N29" t="str">
        <f t="shared" si="3"/>
        <v>Junior</v>
      </c>
      <c r="O29" t="str">
        <f t="shared" si="4"/>
        <v>Metro</v>
      </c>
      <c r="P29" t="str">
        <f t="shared" si="5"/>
        <v>Standard</v>
      </c>
      <c r="Q29" t="str">
        <f t="shared" si="6"/>
        <v>Mid/short-Term</v>
      </c>
      <c r="R29">
        <f t="shared" si="7"/>
        <v>102</v>
      </c>
      <c r="S29">
        <f t="shared" si="8"/>
        <v>41</v>
      </c>
      <c r="T29">
        <f t="shared" si="9"/>
        <v>12638.2</v>
      </c>
      <c r="U29" t="str">
        <f t="shared" si="10"/>
        <v>Earning   63K</v>
      </c>
      <c r="V29" t="str">
        <f t="shared" si="11"/>
        <v>Check Data</v>
      </c>
      <c r="W29" t="str">
        <f t="shared" si="12"/>
        <v>Review</v>
      </c>
    </row>
    <row r="30" spans="1:23" x14ac:dyDescent="0.3">
      <c r="A30" t="s">
        <v>36</v>
      </c>
      <c r="B30" t="s">
        <v>236</v>
      </c>
      <c r="C30" t="s">
        <v>412</v>
      </c>
      <c r="D30" t="s">
        <v>414</v>
      </c>
      <c r="E30">
        <v>19</v>
      </c>
      <c r="F30" t="s">
        <v>417</v>
      </c>
      <c r="G30">
        <v>79027</v>
      </c>
      <c r="H30" t="s">
        <v>420</v>
      </c>
      <c r="I30" t="str">
        <f>IF(Dataset!H30="Yes","Eligble","Not Eligble")</f>
        <v>Not Eligble</v>
      </c>
      <c r="J30" t="str">
        <f>IF(AND(D30="Permanent",Dataset!E30&gt;5),"Senior Permanent","Other")</f>
        <v>Senior Permanent</v>
      </c>
      <c r="K30" t="str">
        <f t="shared" si="0"/>
        <v>Target Role</v>
      </c>
      <c r="L30" t="str">
        <f t="shared" si="1"/>
        <v>Regular</v>
      </c>
      <c r="M30" t="str">
        <f t="shared" si="2"/>
        <v>OK</v>
      </c>
      <c r="N30" t="str">
        <f t="shared" si="3"/>
        <v>Experienced</v>
      </c>
      <c r="O30" t="str">
        <f t="shared" si="4"/>
        <v>Metro</v>
      </c>
      <c r="P30" t="str">
        <f t="shared" si="5"/>
        <v>Standard</v>
      </c>
      <c r="Q30" t="str">
        <f t="shared" si="6"/>
        <v>LongTerm</v>
      </c>
      <c r="R30">
        <f t="shared" si="7"/>
        <v>102</v>
      </c>
      <c r="S30">
        <f t="shared" si="8"/>
        <v>40</v>
      </c>
      <c r="T30">
        <f t="shared" si="9"/>
        <v>0</v>
      </c>
      <c r="U30" t="str">
        <f t="shared" si="10"/>
        <v>Earning   79K</v>
      </c>
      <c r="V30">
        <f t="shared" si="11"/>
        <v>4159.3157894736842</v>
      </c>
      <c r="W30" t="str">
        <f t="shared" si="12"/>
        <v>Review</v>
      </c>
    </row>
    <row r="31" spans="1:23" x14ac:dyDescent="0.3">
      <c r="A31" t="s">
        <v>37</v>
      </c>
      <c r="B31" t="s">
        <v>237</v>
      </c>
      <c r="C31" t="s">
        <v>408</v>
      </c>
      <c r="D31" t="s">
        <v>414</v>
      </c>
      <c r="E31">
        <v>30</v>
      </c>
      <c r="F31" t="s">
        <v>415</v>
      </c>
      <c r="G31">
        <v>26098</v>
      </c>
      <c r="H31" t="s">
        <v>420</v>
      </c>
      <c r="I31" t="str">
        <f>IF(Dataset!H31="Yes","Eligble","Not Eligble")</f>
        <v>Not Eligble</v>
      </c>
      <c r="J31" t="str">
        <f>IF(AND(D31="Permanent",Dataset!E31&gt;5),"Senior Permanent","Other")</f>
        <v>Senior Permanent</v>
      </c>
      <c r="K31" t="str">
        <f t="shared" si="0"/>
        <v>Target Role</v>
      </c>
      <c r="L31" t="str">
        <f t="shared" si="1"/>
        <v>Regular</v>
      </c>
      <c r="M31" t="str">
        <f t="shared" si="2"/>
        <v>OK</v>
      </c>
      <c r="N31" t="str">
        <f t="shared" si="3"/>
        <v>Experienced</v>
      </c>
      <c r="O31" t="str">
        <f t="shared" si="4"/>
        <v>Metro</v>
      </c>
      <c r="P31" t="str">
        <f t="shared" si="5"/>
        <v>Standard</v>
      </c>
      <c r="Q31" t="str">
        <f t="shared" si="6"/>
        <v>LongTerm</v>
      </c>
      <c r="R31">
        <f t="shared" si="7"/>
        <v>102</v>
      </c>
      <c r="S31">
        <f t="shared" si="8"/>
        <v>40</v>
      </c>
      <c r="T31">
        <f t="shared" si="9"/>
        <v>0</v>
      </c>
      <c r="U31" t="str">
        <f t="shared" si="10"/>
        <v>Earning   26K</v>
      </c>
      <c r="V31">
        <f t="shared" si="11"/>
        <v>869.93333333333328</v>
      </c>
      <c r="W31" t="str">
        <f t="shared" si="12"/>
        <v>Review</v>
      </c>
    </row>
    <row r="32" spans="1:23" x14ac:dyDescent="0.3">
      <c r="A32" t="s">
        <v>38</v>
      </c>
      <c r="B32" t="s">
        <v>238</v>
      </c>
      <c r="C32" t="s">
        <v>411</v>
      </c>
      <c r="D32" t="s">
        <v>413</v>
      </c>
      <c r="E32">
        <v>10</v>
      </c>
      <c r="F32" t="s">
        <v>415</v>
      </c>
      <c r="G32">
        <v>46576</v>
      </c>
      <c r="H32" t="s">
        <v>420</v>
      </c>
      <c r="I32" t="str">
        <f>IF(Dataset!H32="Yes","Eligble","Not Eligble")</f>
        <v>Not Eligble</v>
      </c>
      <c r="J32" t="str">
        <f>IF(AND(D32="Permanent",Dataset!E32&gt;5),"Senior Permanent","Other")</f>
        <v>Other</v>
      </c>
      <c r="K32" t="str">
        <f t="shared" si="0"/>
        <v>General</v>
      </c>
      <c r="L32" t="str">
        <f t="shared" si="1"/>
        <v>Regular</v>
      </c>
      <c r="M32" t="str">
        <f t="shared" si="2"/>
        <v>OK</v>
      </c>
      <c r="N32" t="str">
        <f t="shared" si="3"/>
        <v>Junior</v>
      </c>
      <c r="O32" t="str">
        <f t="shared" si="4"/>
        <v>Metro</v>
      </c>
      <c r="P32" t="str">
        <f t="shared" si="5"/>
        <v>Standard</v>
      </c>
      <c r="Q32" t="str">
        <f t="shared" si="6"/>
        <v>Mid/short-Term</v>
      </c>
      <c r="R32">
        <f t="shared" si="7"/>
        <v>102</v>
      </c>
      <c r="S32">
        <f t="shared" si="8"/>
        <v>39</v>
      </c>
      <c r="T32">
        <f t="shared" si="9"/>
        <v>0</v>
      </c>
      <c r="U32" t="str">
        <f t="shared" si="10"/>
        <v>Earning   47K</v>
      </c>
      <c r="V32">
        <f t="shared" si="11"/>
        <v>4657.6000000000004</v>
      </c>
      <c r="W32" t="str">
        <f t="shared" si="12"/>
        <v>Review</v>
      </c>
    </row>
    <row r="33" spans="1:23" x14ac:dyDescent="0.3">
      <c r="A33" t="s">
        <v>39</v>
      </c>
      <c r="B33" t="s">
        <v>239</v>
      </c>
      <c r="C33" t="s">
        <v>409</v>
      </c>
      <c r="D33" t="s">
        <v>414</v>
      </c>
      <c r="E33">
        <v>2</v>
      </c>
      <c r="F33" t="s">
        <v>417</v>
      </c>
      <c r="G33">
        <v>35436</v>
      </c>
      <c r="H33" t="s">
        <v>421</v>
      </c>
      <c r="I33" t="str">
        <f>IF(Dataset!H33="Yes","Eligble","Not Eligble")</f>
        <v>Eligble</v>
      </c>
      <c r="J33" t="str">
        <f>IF(AND(D33="Permanent",Dataset!E33&gt;5),"Senior Permanent","Other")</f>
        <v>Other</v>
      </c>
      <c r="K33" t="str">
        <f t="shared" si="0"/>
        <v>Target Role</v>
      </c>
      <c r="L33" t="str">
        <f t="shared" si="1"/>
        <v>Regular</v>
      </c>
      <c r="M33" t="str">
        <f t="shared" si="2"/>
        <v>OK</v>
      </c>
      <c r="N33" t="str">
        <f t="shared" si="3"/>
        <v>Junior</v>
      </c>
      <c r="O33" t="str">
        <f t="shared" si="4"/>
        <v>Metro</v>
      </c>
      <c r="P33" t="str">
        <f t="shared" si="5"/>
        <v>Standard</v>
      </c>
      <c r="Q33" t="str">
        <f t="shared" si="6"/>
        <v>Mid/short-Term</v>
      </c>
      <c r="R33">
        <f t="shared" si="7"/>
        <v>102</v>
      </c>
      <c r="S33">
        <f t="shared" si="8"/>
        <v>39</v>
      </c>
      <c r="T33">
        <f t="shared" si="9"/>
        <v>7087.2000000000007</v>
      </c>
      <c r="U33" t="str">
        <f t="shared" si="10"/>
        <v>Earning   35K</v>
      </c>
      <c r="V33">
        <f t="shared" si="11"/>
        <v>17718</v>
      </c>
      <c r="W33" t="str">
        <f t="shared" si="12"/>
        <v>Review</v>
      </c>
    </row>
    <row r="34" spans="1:23" x14ac:dyDescent="0.3">
      <c r="A34" t="s">
        <v>40</v>
      </c>
      <c r="B34" t="s">
        <v>240</v>
      </c>
      <c r="C34" t="s">
        <v>410</v>
      </c>
      <c r="D34" t="s">
        <v>413</v>
      </c>
      <c r="E34">
        <v>7</v>
      </c>
      <c r="F34" t="s">
        <v>418</v>
      </c>
      <c r="G34">
        <v>62166</v>
      </c>
      <c r="H34" t="s">
        <v>421</v>
      </c>
      <c r="I34" t="str">
        <f>IF(Dataset!H34="Yes","Eligble","Not Eligble")</f>
        <v>Eligble</v>
      </c>
      <c r="J34" t="str">
        <f>IF(AND(D34="Permanent",Dataset!E34&gt;5),"Senior Permanent","Other")</f>
        <v>Other</v>
      </c>
      <c r="K34" t="str">
        <f t="shared" si="0"/>
        <v>General</v>
      </c>
      <c r="L34" t="str">
        <f t="shared" si="1"/>
        <v>Regular</v>
      </c>
      <c r="M34" t="str">
        <f t="shared" si="2"/>
        <v>OK</v>
      </c>
      <c r="N34" t="str">
        <f t="shared" si="3"/>
        <v>Junior</v>
      </c>
      <c r="O34" t="str">
        <f t="shared" si="4"/>
        <v>Non-Metro</v>
      </c>
      <c r="P34" t="str">
        <f t="shared" si="5"/>
        <v>Standard</v>
      </c>
      <c r="Q34" t="str">
        <f t="shared" si="6"/>
        <v>Mid/short-Term</v>
      </c>
      <c r="R34">
        <f t="shared" si="7"/>
        <v>102</v>
      </c>
      <c r="S34">
        <f t="shared" si="8"/>
        <v>38</v>
      </c>
      <c r="T34">
        <f t="shared" si="9"/>
        <v>12433.2</v>
      </c>
      <c r="U34" t="str">
        <f t="shared" si="10"/>
        <v>Earning   62K</v>
      </c>
      <c r="V34">
        <f t="shared" si="11"/>
        <v>8880.8571428571431</v>
      </c>
      <c r="W34" t="str">
        <f t="shared" si="12"/>
        <v>Review</v>
      </c>
    </row>
    <row r="35" spans="1:23" x14ac:dyDescent="0.3">
      <c r="A35" t="s">
        <v>41</v>
      </c>
      <c r="B35" t="s">
        <v>241</v>
      </c>
      <c r="C35" t="s">
        <v>410</v>
      </c>
      <c r="D35" t="s">
        <v>414</v>
      </c>
      <c r="E35">
        <v>19</v>
      </c>
      <c r="F35" t="s">
        <v>417</v>
      </c>
      <c r="G35">
        <v>51818</v>
      </c>
      <c r="H35" t="s">
        <v>421</v>
      </c>
      <c r="I35" t="str">
        <f>IF(Dataset!H35="Yes","Eligble","Not Eligble")</f>
        <v>Eligble</v>
      </c>
      <c r="J35" t="str">
        <f>IF(AND(D35="Permanent",Dataset!E35&gt;5),"Senior Permanent","Other")</f>
        <v>Senior Permanent</v>
      </c>
      <c r="K35" t="str">
        <f t="shared" si="0"/>
        <v>Target Role</v>
      </c>
      <c r="L35" t="str">
        <f t="shared" si="1"/>
        <v>Regular</v>
      </c>
      <c r="M35" t="str">
        <f t="shared" si="2"/>
        <v>OK</v>
      </c>
      <c r="N35" t="str">
        <f t="shared" si="3"/>
        <v>Experienced</v>
      </c>
      <c r="O35" t="str">
        <f t="shared" si="4"/>
        <v>Metro</v>
      </c>
      <c r="P35" t="str">
        <f t="shared" si="5"/>
        <v>Standard</v>
      </c>
      <c r="Q35" t="str">
        <f t="shared" si="6"/>
        <v>LongTerm</v>
      </c>
      <c r="R35">
        <f t="shared" si="7"/>
        <v>102</v>
      </c>
      <c r="S35">
        <f t="shared" si="8"/>
        <v>38</v>
      </c>
      <c r="T35">
        <f t="shared" si="9"/>
        <v>10363.6</v>
      </c>
      <c r="U35" t="str">
        <f t="shared" si="10"/>
        <v>Earning   52K</v>
      </c>
      <c r="V35">
        <f t="shared" si="11"/>
        <v>2727.2631578947367</v>
      </c>
      <c r="W35" t="str">
        <f t="shared" si="12"/>
        <v>Review</v>
      </c>
    </row>
    <row r="36" spans="1:23" x14ac:dyDescent="0.3">
      <c r="A36" t="s">
        <v>42</v>
      </c>
      <c r="B36" t="s">
        <v>242</v>
      </c>
      <c r="C36" t="s">
        <v>409</v>
      </c>
      <c r="D36" t="s">
        <v>414</v>
      </c>
      <c r="E36">
        <v>1</v>
      </c>
      <c r="F36" t="s">
        <v>418</v>
      </c>
      <c r="G36">
        <v>104344</v>
      </c>
      <c r="H36" t="s">
        <v>420</v>
      </c>
      <c r="I36" t="str">
        <f>IF(Dataset!H36="Yes","Eligble","Not Eligble")</f>
        <v>Not Eligble</v>
      </c>
      <c r="J36" t="str">
        <f>IF(AND(D36="Permanent",Dataset!E36&gt;5),"Senior Permanent","Other")</f>
        <v>Other</v>
      </c>
      <c r="K36" t="str">
        <f t="shared" si="0"/>
        <v>General</v>
      </c>
      <c r="L36" t="str">
        <f t="shared" si="1"/>
        <v>High Earner</v>
      </c>
      <c r="M36" t="str">
        <f t="shared" si="2"/>
        <v>OK</v>
      </c>
      <c r="N36" t="str">
        <f t="shared" si="3"/>
        <v>Experienced</v>
      </c>
      <c r="O36" t="str">
        <f t="shared" si="4"/>
        <v>Non-Metro</v>
      </c>
      <c r="P36" t="str">
        <f t="shared" si="5"/>
        <v>Standard</v>
      </c>
      <c r="Q36" t="str">
        <f t="shared" si="6"/>
        <v>Mid/short-Term</v>
      </c>
      <c r="R36">
        <f t="shared" si="7"/>
        <v>102</v>
      </c>
      <c r="S36">
        <f t="shared" si="8"/>
        <v>37</v>
      </c>
      <c r="T36">
        <f t="shared" si="9"/>
        <v>0</v>
      </c>
      <c r="U36" t="str">
        <f t="shared" si="10"/>
        <v>Earning   104K</v>
      </c>
      <c r="V36">
        <f t="shared" si="11"/>
        <v>104344</v>
      </c>
      <c r="W36" t="str">
        <f t="shared" si="12"/>
        <v>Review</v>
      </c>
    </row>
    <row r="37" spans="1:23" x14ac:dyDescent="0.3">
      <c r="A37" t="s">
        <v>43</v>
      </c>
      <c r="B37" t="s">
        <v>243</v>
      </c>
      <c r="C37" t="s">
        <v>410</v>
      </c>
      <c r="D37" t="s">
        <v>413</v>
      </c>
      <c r="E37">
        <v>6</v>
      </c>
      <c r="F37" t="s">
        <v>415</v>
      </c>
      <c r="G37">
        <v>43377</v>
      </c>
      <c r="H37" t="s">
        <v>421</v>
      </c>
      <c r="I37" t="str">
        <f>IF(Dataset!H37="Yes","Eligble","Not Eligble")</f>
        <v>Eligble</v>
      </c>
      <c r="J37" t="str">
        <f>IF(AND(D37="Permanent",Dataset!E37&gt;5),"Senior Permanent","Other")</f>
        <v>Other</v>
      </c>
      <c r="K37" t="str">
        <f t="shared" si="0"/>
        <v>General</v>
      </c>
      <c r="L37" t="str">
        <f t="shared" si="1"/>
        <v>Regular</v>
      </c>
      <c r="M37" t="str">
        <f t="shared" si="2"/>
        <v>OK</v>
      </c>
      <c r="N37" t="str">
        <f t="shared" si="3"/>
        <v>Junior</v>
      </c>
      <c r="O37" t="str">
        <f t="shared" si="4"/>
        <v>Metro</v>
      </c>
      <c r="P37" t="str">
        <f t="shared" si="5"/>
        <v>Standard</v>
      </c>
      <c r="Q37" t="str">
        <f t="shared" si="6"/>
        <v>Mid/short-Term</v>
      </c>
      <c r="R37">
        <f t="shared" si="7"/>
        <v>102</v>
      </c>
      <c r="S37">
        <f t="shared" si="8"/>
        <v>37</v>
      </c>
      <c r="T37">
        <f t="shared" si="9"/>
        <v>8675.4</v>
      </c>
      <c r="U37" t="str">
        <f t="shared" si="10"/>
        <v>Earning   43K</v>
      </c>
      <c r="V37">
        <f t="shared" si="11"/>
        <v>7229.5</v>
      </c>
      <c r="W37" t="str">
        <f t="shared" si="12"/>
        <v>Review</v>
      </c>
    </row>
    <row r="38" spans="1:23" x14ac:dyDescent="0.3">
      <c r="A38" t="s">
        <v>44</v>
      </c>
      <c r="B38" t="s">
        <v>244</v>
      </c>
      <c r="C38" t="s">
        <v>410</v>
      </c>
      <c r="D38" t="s">
        <v>413</v>
      </c>
      <c r="E38">
        <v>1</v>
      </c>
      <c r="F38" t="s">
        <v>416</v>
      </c>
      <c r="G38">
        <v>123741</v>
      </c>
      <c r="H38" t="s">
        <v>421</v>
      </c>
      <c r="I38" t="str">
        <f>IF(Dataset!H38="Yes","Eligble","Not Eligble")</f>
        <v>Eligble</v>
      </c>
      <c r="J38" t="str">
        <f>IF(AND(D38="Permanent",Dataset!E38&gt;5),"Senior Permanent","Other")</f>
        <v>Other</v>
      </c>
      <c r="K38" t="str">
        <f t="shared" si="0"/>
        <v>General</v>
      </c>
      <c r="L38" t="str">
        <f t="shared" si="1"/>
        <v>High Earner</v>
      </c>
      <c r="M38" t="str">
        <f t="shared" si="2"/>
        <v>OK</v>
      </c>
      <c r="N38" t="str">
        <f t="shared" si="3"/>
        <v>Experienced</v>
      </c>
      <c r="O38" t="str">
        <f t="shared" si="4"/>
        <v>Non-Metro</v>
      </c>
      <c r="P38" t="str">
        <f t="shared" si="5"/>
        <v>Standard</v>
      </c>
      <c r="Q38" t="str">
        <f t="shared" si="6"/>
        <v>Mid/short-Term</v>
      </c>
      <c r="R38">
        <f t="shared" si="7"/>
        <v>102</v>
      </c>
      <c r="S38">
        <f t="shared" si="8"/>
        <v>37</v>
      </c>
      <c r="T38">
        <f t="shared" si="9"/>
        <v>24748.2</v>
      </c>
      <c r="U38" t="str">
        <f t="shared" si="10"/>
        <v>Earning   124K</v>
      </c>
      <c r="V38">
        <f t="shared" si="11"/>
        <v>123741</v>
      </c>
      <c r="W38" t="str">
        <f t="shared" si="12"/>
        <v>Review</v>
      </c>
    </row>
    <row r="39" spans="1:23" x14ac:dyDescent="0.3">
      <c r="A39" t="s">
        <v>45</v>
      </c>
      <c r="B39" t="s">
        <v>245</v>
      </c>
      <c r="C39" t="s">
        <v>408</v>
      </c>
      <c r="D39" t="s">
        <v>413</v>
      </c>
      <c r="E39">
        <v>2</v>
      </c>
      <c r="F39" t="s">
        <v>417</v>
      </c>
      <c r="G39">
        <v>129523</v>
      </c>
      <c r="H39" t="s">
        <v>421</v>
      </c>
      <c r="I39" t="str">
        <f>IF(Dataset!H39="Yes","Eligble","Not Eligble")</f>
        <v>Eligble</v>
      </c>
      <c r="J39" t="str">
        <f>IF(AND(D39="Permanent",Dataset!E39&gt;5),"Senior Permanent","Other")</f>
        <v>Other</v>
      </c>
      <c r="K39" t="str">
        <f t="shared" si="0"/>
        <v>Target Role</v>
      </c>
      <c r="L39" t="str">
        <f t="shared" si="1"/>
        <v>High Earner</v>
      </c>
      <c r="M39" t="str">
        <f t="shared" si="2"/>
        <v>OK</v>
      </c>
      <c r="N39" t="str">
        <f t="shared" si="3"/>
        <v>Experienced</v>
      </c>
      <c r="O39" t="str">
        <f t="shared" si="4"/>
        <v>Metro</v>
      </c>
      <c r="P39" t="str">
        <f t="shared" si="5"/>
        <v>Standard</v>
      </c>
      <c r="Q39" t="str">
        <f t="shared" si="6"/>
        <v>Mid/short-Term</v>
      </c>
      <c r="R39">
        <f t="shared" si="7"/>
        <v>102</v>
      </c>
      <c r="S39">
        <f t="shared" si="8"/>
        <v>37</v>
      </c>
      <c r="T39">
        <f t="shared" si="9"/>
        <v>25904.600000000002</v>
      </c>
      <c r="U39" t="str">
        <f t="shared" si="10"/>
        <v>Earning   130K</v>
      </c>
      <c r="V39">
        <f t="shared" si="11"/>
        <v>64761.5</v>
      </c>
      <c r="W39" t="str">
        <f t="shared" si="12"/>
        <v>Review</v>
      </c>
    </row>
    <row r="40" spans="1:23" x14ac:dyDescent="0.3">
      <c r="A40" t="s">
        <v>46</v>
      </c>
      <c r="B40" t="s">
        <v>246</v>
      </c>
      <c r="C40" t="s">
        <v>412</v>
      </c>
      <c r="D40" t="s">
        <v>414</v>
      </c>
      <c r="E40">
        <v>26</v>
      </c>
      <c r="F40" t="s">
        <v>416</v>
      </c>
      <c r="G40">
        <v>69330</v>
      </c>
      <c r="H40" t="s">
        <v>421</v>
      </c>
      <c r="I40" t="str">
        <f>IF(Dataset!H40="Yes","Eligble","Not Eligble")</f>
        <v>Eligble</v>
      </c>
      <c r="J40" t="str">
        <f>IF(AND(D40="Permanent",Dataset!E40&gt;5),"Senior Permanent","Other")</f>
        <v>Senior Permanent</v>
      </c>
      <c r="K40" t="str">
        <f t="shared" si="0"/>
        <v>General</v>
      </c>
      <c r="L40" t="str">
        <f t="shared" si="1"/>
        <v>Regular</v>
      </c>
      <c r="M40" t="str">
        <f t="shared" si="2"/>
        <v>OK</v>
      </c>
      <c r="N40" t="str">
        <f t="shared" si="3"/>
        <v>Experienced</v>
      </c>
      <c r="O40" t="str">
        <f t="shared" si="4"/>
        <v>Non-Metro</v>
      </c>
      <c r="P40" t="str">
        <f t="shared" si="5"/>
        <v>Standard</v>
      </c>
      <c r="Q40" t="str">
        <f t="shared" si="6"/>
        <v>LongTerm</v>
      </c>
      <c r="R40">
        <f t="shared" si="7"/>
        <v>102</v>
      </c>
      <c r="S40">
        <f t="shared" si="8"/>
        <v>37</v>
      </c>
      <c r="T40">
        <f t="shared" si="9"/>
        <v>13866</v>
      </c>
      <c r="U40" t="str">
        <f t="shared" si="10"/>
        <v>Earning   69K</v>
      </c>
      <c r="V40">
        <f t="shared" si="11"/>
        <v>2666.5384615384614</v>
      </c>
      <c r="W40" t="str">
        <f t="shared" si="12"/>
        <v>Review</v>
      </c>
    </row>
    <row r="41" spans="1:23" x14ac:dyDescent="0.3">
      <c r="A41" t="s">
        <v>47</v>
      </c>
      <c r="B41" t="s">
        <v>247</v>
      </c>
      <c r="C41" t="s">
        <v>410</v>
      </c>
      <c r="D41" t="s">
        <v>414</v>
      </c>
      <c r="E41">
        <v>18</v>
      </c>
      <c r="F41" t="s">
        <v>416</v>
      </c>
      <c r="G41">
        <v>59375</v>
      </c>
      <c r="H41" t="s">
        <v>420</v>
      </c>
      <c r="I41" t="str">
        <f>IF(Dataset!H41="Yes","Eligble","Not Eligble")</f>
        <v>Not Eligble</v>
      </c>
      <c r="J41" t="str">
        <f>IF(AND(D41="Permanent",Dataset!E41&gt;5),"Senior Permanent","Other")</f>
        <v>Senior Permanent</v>
      </c>
      <c r="K41" t="str">
        <f t="shared" si="0"/>
        <v>General</v>
      </c>
      <c r="L41" t="str">
        <f t="shared" si="1"/>
        <v>Regular</v>
      </c>
      <c r="M41" t="str">
        <f t="shared" si="2"/>
        <v>OK</v>
      </c>
      <c r="N41" t="str">
        <f t="shared" si="3"/>
        <v>Experienced</v>
      </c>
      <c r="O41" t="str">
        <f t="shared" si="4"/>
        <v>Non-Metro</v>
      </c>
      <c r="P41" t="str">
        <f t="shared" si="5"/>
        <v>Standard</v>
      </c>
      <c r="Q41" t="str">
        <f t="shared" si="6"/>
        <v>LongTerm</v>
      </c>
      <c r="R41">
        <f t="shared" si="7"/>
        <v>102</v>
      </c>
      <c r="S41">
        <f t="shared" si="8"/>
        <v>36</v>
      </c>
      <c r="T41">
        <f t="shared" si="9"/>
        <v>0</v>
      </c>
      <c r="U41" t="str">
        <f t="shared" si="10"/>
        <v>Earning   59K</v>
      </c>
      <c r="V41">
        <f t="shared" si="11"/>
        <v>3298.6111111111113</v>
      </c>
      <c r="W41" t="str">
        <f t="shared" si="12"/>
        <v>Review</v>
      </c>
    </row>
    <row r="42" spans="1:23" x14ac:dyDescent="0.3">
      <c r="A42" t="s">
        <v>48</v>
      </c>
      <c r="B42" t="s">
        <v>248</v>
      </c>
      <c r="C42" t="s">
        <v>408</v>
      </c>
      <c r="D42" t="s">
        <v>413</v>
      </c>
      <c r="E42">
        <v>18</v>
      </c>
      <c r="F42" t="s">
        <v>416</v>
      </c>
      <c r="G42">
        <v>34440</v>
      </c>
      <c r="H42" t="s">
        <v>420</v>
      </c>
      <c r="I42" t="str">
        <f>IF(Dataset!H42="Yes","Eligble","Not Eligble")</f>
        <v>Not Eligble</v>
      </c>
      <c r="J42" t="str">
        <f>IF(AND(D42="Permanent",Dataset!E42&gt;5),"Senior Permanent","Other")</f>
        <v>Other</v>
      </c>
      <c r="K42" t="str">
        <f t="shared" si="0"/>
        <v>Target Role</v>
      </c>
      <c r="L42" t="str">
        <f t="shared" si="1"/>
        <v>Regular</v>
      </c>
      <c r="M42" t="str">
        <f t="shared" si="2"/>
        <v>OK</v>
      </c>
      <c r="N42" t="str">
        <f t="shared" si="3"/>
        <v>Experienced</v>
      </c>
      <c r="O42" t="str">
        <f t="shared" si="4"/>
        <v>Non-Metro</v>
      </c>
      <c r="P42" t="str">
        <f t="shared" si="5"/>
        <v>Low-Pay Contract</v>
      </c>
      <c r="Q42" t="str">
        <f t="shared" si="6"/>
        <v>LongTerm</v>
      </c>
      <c r="R42">
        <f t="shared" si="7"/>
        <v>102</v>
      </c>
      <c r="S42">
        <f t="shared" si="8"/>
        <v>35</v>
      </c>
      <c r="T42">
        <f t="shared" si="9"/>
        <v>0</v>
      </c>
      <c r="U42" t="str">
        <f t="shared" si="10"/>
        <v>Earning   34K</v>
      </c>
      <c r="V42">
        <f t="shared" si="11"/>
        <v>1913.3333333333333</v>
      </c>
      <c r="W42" t="str">
        <f t="shared" si="12"/>
        <v>Review</v>
      </c>
    </row>
    <row r="43" spans="1:23" x14ac:dyDescent="0.3">
      <c r="A43" t="s">
        <v>49</v>
      </c>
      <c r="B43" t="s">
        <v>249</v>
      </c>
      <c r="C43" t="s">
        <v>412</v>
      </c>
      <c r="D43" t="s">
        <v>414</v>
      </c>
      <c r="E43">
        <v>25</v>
      </c>
      <c r="F43" t="s">
        <v>415</v>
      </c>
      <c r="G43">
        <v>123948</v>
      </c>
      <c r="H43" t="s">
        <v>421</v>
      </c>
      <c r="I43" t="str">
        <f>IF(Dataset!H43="Yes","Eligble","Not Eligble")</f>
        <v>Eligble</v>
      </c>
      <c r="J43" t="str">
        <f>IF(AND(D43="Permanent",Dataset!E43&gt;5),"Senior Permanent","Other")</f>
        <v>Senior Permanent</v>
      </c>
      <c r="K43" t="str">
        <f t="shared" si="0"/>
        <v>General</v>
      </c>
      <c r="L43" t="str">
        <f t="shared" si="1"/>
        <v>High Earner</v>
      </c>
      <c r="M43" t="str">
        <f t="shared" si="2"/>
        <v>OK</v>
      </c>
      <c r="N43" t="str">
        <f t="shared" si="3"/>
        <v>Experienced</v>
      </c>
      <c r="O43" t="str">
        <f t="shared" si="4"/>
        <v>Metro</v>
      </c>
      <c r="P43" t="str">
        <f t="shared" si="5"/>
        <v>Standard</v>
      </c>
      <c r="Q43" t="str">
        <f t="shared" si="6"/>
        <v>LongTerm</v>
      </c>
      <c r="R43">
        <f t="shared" si="7"/>
        <v>102</v>
      </c>
      <c r="S43">
        <f t="shared" si="8"/>
        <v>35</v>
      </c>
      <c r="T43">
        <f t="shared" si="9"/>
        <v>24789.600000000002</v>
      </c>
      <c r="U43" t="str">
        <f t="shared" si="10"/>
        <v>Earning   124K</v>
      </c>
      <c r="V43">
        <f t="shared" si="11"/>
        <v>4957.92</v>
      </c>
      <c r="W43" t="str">
        <f t="shared" si="12"/>
        <v>Promotable</v>
      </c>
    </row>
    <row r="44" spans="1:23" x14ac:dyDescent="0.3">
      <c r="A44" t="s">
        <v>50</v>
      </c>
      <c r="B44" t="s">
        <v>250</v>
      </c>
      <c r="C44" t="s">
        <v>409</v>
      </c>
      <c r="D44" t="s">
        <v>414</v>
      </c>
      <c r="E44">
        <v>12</v>
      </c>
      <c r="F44" t="s">
        <v>419</v>
      </c>
      <c r="G44">
        <v>64605</v>
      </c>
      <c r="H44" t="s">
        <v>420</v>
      </c>
      <c r="I44" t="str">
        <f>IF(Dataset!H44="Yes","Eligble","Not Eligble")</f>
        <v>Not Eligble</v>
      </c>
      <c r="J44" t="str">
        <f>IF(AND(D44="Permanent",Dataset!E44&gt;5),"Senior Permanent","Other")</f>
        <v>Senior Permanent</v>
      </c>
      <c r="K44" t="str">
        <f t="shared" si="0"/>
        <v>General</v>
      </c>
      <c r="L44" t="str">
        <f t="shared" si="1"/>
        <v>Regular</v>
      </c>
      <c r="M44" t="str">
        <f t="shared" si="2"/>
        <v>OK</v>
      </c>
      <c r="N44" t="str">
        <f t="shared" si="3"/>
        <v>Experienced</v>
      </c>
      <c r="O44" t="str">
        <f t="shared" si="4"/>
        <v>Metro</v>
      </c>
      <c r="P44" t="str">
        <f t="shared" si="5"/>
        <v>Standard</v>
      </c>
      <c r="Q44" t="str">
        <f t="shared" si="6"/>
        <v>Mid/short-Term</v>
      </c>
      <c r="R44">
        <f t="shared" si="7"/>
        <v>102</v>
      </c>
      <c r="S44">
        <f t="shared" si="8"/>
        <v>35</v>
      </c>
      <c r="T44">
        <f t="shared" si="9"/>
        <v>0</v>
      </c>
      <c r="U44" t="str">
        <f t="shared" si="10"/>
        <v>Earning   65K</v>
      </c>
      <c r="V44">
        <f t="shared" si="11"/>
        <v>5383.75</v>
      </c>
      <c r="W44" t="str">
        <f t="shared" si="12"/>
        <v>Review</v>
      </c>
    </row>
    <row r="45" spans="1:23" x14ac:dyDescent="0.3">
      <c r="A45" t="s">
        <v>51</v>
      </c>
      <c r="B45" t="s">
        <v>251</v>
      </c>
      <c r="C45" t="s">
        <v>411</v>
      </c>
      <c r="D45" t="s">
        <v>414</v>
      </c>
      <c r="E45">
        <v>16</v>
      </c>
      <c r="F45" t="s">
        <v>419</v>
      </c>
      <c r="G45">
        <v>73905</v>
      </c>
      <c r="I45" t="str">
        <f>IF(Dataset!H45="Yes","Eligble","Not Eligble")</f>
        <v>Not Eligble</v>
      </c>
      <c r="J45" t="str">
        <f>IF(AND(D45="Permanent",Dataset!E45&gt;5),"Senior Permanent","Other")</f>
        <v>Senior Permanent</v>
      </c>
      <c r="K45" t="str">
        <f t="shared" si="0"/>
        <v>General</v>
      </c>
      <c r="L45" t="str">
        <f t="shared" si="1"/>
        <v>Regular</v>
      </c>
      <c r="M45" t="str">
        <f t="shared" si="2"/>
        <v>Pending Info</v>
      </c>
      <c r="N45" t="str">
        <f t="shared" si="3"/>
        <v>Experienced</v>
      </c>
      <c r="O45" t="str">
        <f t="shared" si="4"/>
        <v>Metro</v>
      </c>
      <c r="P45" t="str">
        <f t="shared" si="5"/>
        <v>Standard</v>
      </c>
      <c r="Q45" t="str">
        <f t="shared" si="6"/>
        <v>LongTerm</v>
      </c>
      <c r="R45">
        <f t="shared" si="7"/>
        <v>102</v>
      </c>
      <c r="S45">
        <f t="shared" si="8"/>
        <v>34</v>
      </c>
      <c r="T45">
        <f t="shared" si="9"/>
        <v>0</v>
      </c>
      <c r="U45" t="str">
        <f t="shared" si="10"/>
        <v>Earning   74K</v>
      </c>
      <c r="V45">
        <f t="shared" si="11"/>
        <v>4619.0625</v>
      </c>
      <c r="W45" t="str">
        <f t="shared" si="12"/>
        <v>Review</v>
      </c>
    </row>
    <row r="46" spans="1:23" x14ac:dyDescent="0.3">
      <c r="A46" t="s">
        <v>52</v>
      </c>
      <c r="B46" t="s">
        <v>252</v>
      </c>
      <c r="C46" t="s">
        <v>412</v>
      </c>
      <c r="D46" t="s">
        <v>414</v>
      </c>
      <c r="E46">
        <v>25</v>
      </c>
      <c r="F46" t="s">
        <v>415</v>
      </c>
      <c r="G46">
        <v>25098</v>
      </c>
      <c r="H46" t="s">
        <v>420</v>
      </c>
      <c r="I46" t="str">
        <f>IF(Dataset!H46="Yes","Eligble","Not Eligble")</f>
        <v>Not Eligble</v>
      </c>
      <c r="J46" t="str">
        <f>IF(AND(D46="Permanent",Dataset!E46&gt;5),"Senior Permanent","Other")</f>
        <v>Senior Permanent</v>
      </c>
      <c r="K46" t="str">
        <f t="shared" si="0"/>
        <v>General</v>
      </c>
      <c r="L46" t="str">
        <f t="shared" si="1"/>
        <v>Regular</v>
      </c>
      <c r="M46" t="str">
        <f t="shared" si="2"/>
        <v>OK</v>
      </c>
      <c r="N46" t="str">
        <f t="shared" si="3"/>
        <v>Experienced</v>
      </c>
      <c r="O46" t="str">
        <f t="shared" si="4"/>
        <v>Metro</v>
      </c>
      <c r="P46" t="str">
        <f t="shared" si="5"/>
        <v>Standard</v>
      </c>
      <c r="Q46" t="str">
        <f t="shared" si="6"/>
        <v>LongTerm</v>
      </c>
      <c r="R46">
        <f t="shared" si="7"/>
        <v>102</v>
      </c>
      <c r="S46">
        <f t="shared" si="8"/>
        <v>33</v>
      </c>
      <c r="T46">
        <f t="shared" si="9"/>
        <v>0</v>
      </c>
      <c r="U46" t="str">
        <f t="shared" si="10"/>
        <v>Earning   25K</v>
      </c>
      <c r="V46">
        <f t="shared" si="11"/>
        <v>1003.92</v>
      </c>
      <c r="W46" t="str">
        <f t="shared" si="12"/>
        <v>Review</v>
      </c>
    </row>
    <row r="47" spans="1:23" x14ac:dyDescent="0.3">
      <c r="A47" t="s">
        <v>53</v>
      </c>
      <c r="B47" t="s">
        <v>253</v>
      </c>
      <c r="C47" t="s">
        <v>410</v>
      </c>
      <c r="D47" t="s">
        <v>413</v>
      </c>
      <c r="E47">
        <v>19</v>
      </c>
      <c r="F47" t="s">
        <v>418</v>
      </c>
      <c r="G47">
        <v>109875</v>
      </c>
      <c r="H47" t="s">
        <v>421</v>
      </c>
      <c r="I47" t="str">
        <f>IF(Dataset!H47="Yes","Eligble","Not Eligble")</f>
        <v>Eligble</v>
      </c>
      <c r="J47" t="str">
        <f>IF(AND(D47="Permanent",Dataset!E47&gt;5),"Senior Permanent","Other")</f>
        <v>Other</v>
      </c>
      <c r="K47" t="str">
        <f t="shared" si="0"/>
        <v>General</v>
      </c>
      <c r="L47" t="str">
        <f t="shared" si="1"/>
        <v>High Earner</v>
      </c>
      <c r="M47" t="str">
        <f t="shared" si="2"/>
        <v>OK</v>
      </c>
      <c r="N47" t="str">
        <f t="shared" si="3"/>
        <v>Experienced</v>
      </c>
      <c r="O47" t="str">
        <f t="shared" si="4"/>
        <v>Non-Metro</v>
      </c>
      <c r="P47" t="str">
        <f t="shared" si="5"/>
        <v>Standard</v>
      </c>
      <c r="Q47" t="str">
        <f t="shared" si="6"/>
        <v>LongTerm</v>
      </c>
      <c r="R47">
        <f t="shared" si="7"/>
        <v>102</v>
      </c>
      <c r="S47">
        <f t="shared" si="8"/>
        <v>32</v>
      </c>
      <c r="T47">
        <f t="shared" si="9"/>
        <v>21975</v>
      </c>
      <c r="U47" t="str">
        <f t="shared" si="10"/>
        <v>Earning   110K</v>
      </c>
      <c r="V47">
        <f t="shared" si="11"/>
        <v>5782.894736842105</v>
      </c>
      <c r="W47" t="str">
        <f t="shared" si="12"/>
        <v>Promotable</v>
      </c>
    </row>
    <row r="48" spans="1:23" x14ac:dyDescent="0.3">
      <c r="A48" t="s">
        <v>54</v>
      </c>
      <c r="B48" t="s">
        <v>254</v>
      </c>
      <c r="C48" t="s">
        <v>409</v>
      </c>
      <c r="D48" t="s">
        <v>414</v>
      </c>
      <c r="E48">
        <v>27</v>
      </c>
      <c r="F48" t="s">
        <v>419</v>
      </c>
      <c r="G48">
        <v>41532</v>
      </c>
      <c r="H48" t="s">
        <v>420</v>
      </c>
      <c r="I48" t="str">
        <f>IF(Dataset!H48="Yes","Eligble","Not Eligble")</f>
        <v>Not Eligble</v>
      </c>
      <c r="J48" t="str">
        <f>IF(AND(D48="Permanent",Dataset!E48&gt;5),"Senior Permanent","Other")</f>
        <v>Senior Permanent</v>
      </c>
      <c r="K48" t="str">
        <f t="shared" si="0"/>
        <v>General</v>
      </c>
      <c r="L48" t="str">
        <f t="shared" si="1"/>
        <v>Regular</v>
      </c>
      <c r="M48" t="str">
        <f t="shared" si="2"/>
        <v>OK</v>
      </c>
      <c r="N48" t="str">
        <f t="shared" si="3"/>
        <v>Experienced</v>
      </c>
      <c r="O48" t="str">
        <f t="shared" si="4"/>
        <v>Metro</v>
      </c>
      <c r="P48" t="str">
        <f t="shared" si="5"/>
        <v>Standard</v>
      </c>
      <c r="Q48" t="str">
        <f t="shared" si="6"/>
        <v>LongTerm</v>
      </c>
      <c r="R48">
        <f t="shared" si="7"/>
        <v>102</v>
      </c>
      <c r="S48">
        <f t="shared" si="8"/>
        <v>32</v>
      </c>
      <c r="T48">
        <f t="shared" si="9"/>
        <v>0</v>
      </c>
      <c r="U48" t="str">
        <f t="shared" si="10"/>
        <v>Earning   42K</v>
      </c>
      <c r="V48">
        <f t="shared" si="11"/>
        <v>1538.2222222222222</v>
      </c>
      <c r="W48" t="str">
        <f t="shared" si="12"/>
        <v>Review</v>
      </c>
    </row>
    <row r="49" spans="1:23" x14ac:dyDescent="0.3">
      <c r="A49" t="s">
        <v>55</v>
      </c>
      <c r="B49" t="s">
        <v>255</v>
      </c>
      <c r="C49" t="s">
        <v>411</v>
      </c>
      <c r="D49" t="s">
        <v>413</v>
      </c>
      <c r="E49">
        <v>18</v>
      </c>
      <c r="F49" t="s">
        <v>415</v>
      </c>
      <c r="G49">
        <v>87675</v>
      </c>
      <c r="H49" t="s">
        <v>420</v>
      </c>
      <c r="I49" t="str">
        <f>IF(Dataset!H49="Yes","Eligble","Not Eligble")</f>
        <v>Not Eligble</v>
      </c>
      <c r="J49" t="str">
        <f>IF(AND(D49="Permanent",Dataset!E49&gt;5),"Senior Permanent","Other")</f>
        <v>Other</v>
      </c>
      <c r="K49" t="str">
        <f t="shared" si="0"/>
        <v>General</v>
      </c>
      <c r="L49" t="str">
        <f t="shared" si="1"/>
        <v>Regular</v>
      </c>
      <c r="M49" t="str">
        <f t="shared" si="2"/>
        <v>OK</v>
      </c>
      <c r="N49" t="str">
        <f t="shared" si="3"/>
        <v>Experienced</v>
      </c>
      <c r="O49" t="str">
        <f t="shared" si="4"/>
        <v>Metro</v>
      </c>
      <c r="P49" t="str">
        <f t="shared" si="5"/>
        <v>Standard</v>
      </c>
      <c r="Q49" t="str">
        <f t="shared" si="6"/>
        <v>LongTerm</v>
      </c>
      <c r="R49">
        <f t="shared" si="7"/>
        <v>102</v>
      </c>
      <c r="S49">
        <f t="shared" si="8"/>
        <v>31</v>
      </c>
      <c r="T49">
        <f t="shared" si="9"/>
        <v>0</v>
      </c>
      <c r="U49" t="str">
        <f t="shared" si="10"/>
        <v>Earning   88K</v>
      </c>
      <c r="V49">
        <f t="shared" si="11"/>
        <v>4870.833333333333</v>
      </c>
      <c r="W49" t="str">
        <f t="shared" si="12"/>
        <v>Review</v>
      </c>
    </row>
    <row r="50" spans="1:23" x14ac:dyDescent="0.3">
      <c r="A50" t="s">
        <v>56</v>
      </c>
      <c r="B50" t="s">
        <v>256</v>
      </c>
      <c r="C50" t="s">
        <v>410</v>
      </c>
      <c r="D50" t="s">
        <v>413</v>
      </c>
      <c r="E50">
        <v>24</v>
      </c>
      <c r="F50" t="s">
        <v>415</v>
      </c>
      <c r="G50">
        <v>127752</v>
      </c>
      <c r="H50" t="s">
        <v>420</v>
      </c>
      <c r="I50" t="str">
        <f>IF(Dataset!H50="Yes","Eligble","Not Eligble")</f>
        <v>Not Eligble</v>
      </c>
      <c r="J50" t="str">
        <f>IF(AND(D50="Permanent",Dataset!E50&gt;5),"Senior Permanent","Other")</f>
        <v>Other</v>
      </c>
      <c r="K50" t="str">
        <f t="shared" si="0"/>
        <v>General</v>
      </c>
      <c r="L50" t="str">
        <f t="shared" si="1"/>
        <v>High Earner</v>
      </c>
      <c r="M50" t="str">
        <f t="shared" si="2"/>
        <v>OK</v>
      </c>
      <c r="N50" t="str">
        <f t="shared" si="3"/>
        <v>Experienced</v>
      </c>
      <c r="O50" t="str">
        <f t="shared" si="4"/>
        <v>Metro</v>
      </c>
      <c r="P50" t="str">
        <f t="shared" si="5"/>
        <v>Standard</v>
      </c>
      <c r="Q50" t="str">
        <f t="shared" si="6"/>
        <v>LongTerm</v>
      </c>
      <c r="R50">
        <f t="shared" si="7"/>
        <v>102</v>
      </c>
      <c r="S50">
        <f t="shared" si="8"/>
        <v>31</v>
      </c>
      <c r="T50">
        <f t="shared" si="9"/>
        <v>0</v>
      </c>
      <c r="U50" t="str">
        <f t="shared" si="10"/>
        <v>Earning   128K</v>
      </c>
      <c r="V50">
        <f t="shared" si="11"/>
        <v>5323</v>
      </c>
      <c r="W50" t="str">
        <f t="shared" si="12"/>
        <v>Promotable</v>
      </c>
    </row>
    <row r="51" spans="1:23" x14ac:dyDescent="0.3">
      <c r="A51" t="s">
        <v>57</v>
      </c>
      <c r="B51" t="s">
        <v>257</v>
      </c>
      <c r="C51" t="s">
        <v>411</v>
      </c>
      <c r="D51" t="s">
        <v>414</v>
      </c>
      <c r="E51">
        <v>22</v>
      </c>
      <c r="F51" t="s">
        <v>417</v>
      </c>
      <c r="G51">
        <v>146955</v>
      </c>
      <c r="I51" t="str">
        <f>IF(Dataset!H51="Yes","Eligble","Not Eligble")</f>
        <v>Not Eligble</v>
      </c>
      <c r="J51" t="str">
        <f>IF(AND(D51="Permanent",Dataset!E51&gt;5),"Senior Permanent","Other")</f>
        <v>Senior Permanent</v>
      </c>
      <c r="K51" t="str">
        <f t="shared" si="0"/>
        <v>Target Role</v>
      </c>
      <c r="L51" t="str">
        <f t="shared" si="1"/>
        <v>High Earner</v>
      </c>
      <c r="M51" t="str">
        <f t="shared" si="2"/>
        <v>Pending Info</v>
      </c>
      <c r="N51" t="str">
        <f t="shared" si="3"/>
        <v>Experienced</v>
      </c>
      <c r="O51" t="str">
        <f t="shared" si="4"/>
        <v>Metro</v>
      </c>
      <c r="P51" t="str">
        <f t="shared" si="5"/>
        <v>Standard</v>
      </c>
      <c r="Q51" t="str">
        <f t="shared" si="6"/>
        <v>LongTerm</v>
      </c>
      <c r="R51">
        <f t="shared" si="7"/>
        <v>102</v>
      </c>
      <c r="S51">
        <f t="shared" si="8"/>
        <v>31</v>
      </c>
      <c r="T51">
        <f t="shared" si="9"/>
        <v>0</v>
      </c>
      <c r="U51" t="str">
        <f t="shared" si="10"/>
        <v>Earning   147K</v>
      </c>
      <c r="V51">
        <f t="shared" si="11"/>
        <v>6679.772727272727</v>
      </c>
      <c r="W51" t="str">
        <f t="shared" si="12"/>
        <v>Promotable</v>
      </c>
    </row>
    <row r="52" spans="1:23" x14ac:dyDescent="0.3">
      <c r="A52" t="s">
        <v>58</v>
      </c>
      <c r="B52" t="s">
        <v>258</v>
      </c>
      <c r="C52" t="s">
        <v>412</v>
      </c>
      <c r="D52" t="s">
        <v>414</v>
      </c>
      <c r="E52">
        <v>16</v>
      </c>
      <c r="F52" t="s">
        <v>416</v>
      </c>
      <c r="G52">
        <v>42060</v>
      </c>
      <c r="H52" t="s">
        <v>420</v>
      </c>
      <c r="I52" t="str">
        <f>IF(Dataset!H52="Yes","Eligble","Not Eligble")</f>
        <v>Not Eligble</v>
      </c>
      <c r="J52" t="str">
        <f>IF(AND(D52="Permanent",Dataset!E52&gt;5),"Senior Permanent","Other")</f>
        <v>Senior Permanent</v>
      </c>
      <c r="K52" t="str">
        <f t="shared" si="0"/>
        <v>General</v>
      </c>
      <c r="L52" t="str">
        <f t="shared" si="1"/>
        <v>Regular</v>
      </c>
      <c r="M52" t="str">
        <f t="shared" si="2"/>
        <v>OK</v>
      </c>
      <c r="N52" t="str">
        <f t="shared" si="3"/>
        <v>Experienced</v>
      </c>
      <c r="O52" t="str">
        <f t="shared" si="4"/>
        <v>Non-Metro</v>
      </c>
      <c r="P52" t="str">
        <f t="shared" si="5"/>
        <v>Standard</v>
      </c>
      <c r="Q52" t="str">
        <f t="shared" si="6"/>
        <v>LongTerm</v>
      </c>
      <c r="R52">
        <f t="shared" si="7"/>
        <v>102</v>
      </c>
      <c r="S52">
        <f t="shared" si="8"/>
        <v>31</v>
      </c>
      <c r="T52">
        <f t="shared" si="9"/>
        <v>0</v>
      </c>
      <c r="U52" t="str">
        <f t="shared" si="10"/>
        <v>Earning   42K</v>
      </c>
      <c r="V52">
        <f t="shared" si="11"/>
        <v>2628.75</v>
      </c>
      <c r="W52" t="str">
        <f t="shared" si="12"/>
        <v>Review</v>
      </c>
    </row>
    <row r="53" spans="1:23" x14ac:dyDescent="0.3">
      <c r="A53" t="s">
        <v>59</v>
      </c>
      <c r="B53" t="s">
        <v>259</v>
      </c>
      <c r="C53" t="s">
        <v>412</v>
      </c>
      <c r="D53" t="s">
        <v>413</v>
      </c>
      <c r="E53">
        <v>15</v>
      </c>
      <c r="F53" t="s">
        <v>416</v>
      </c>
      <c r="G53">
        <v>118293</v>
      </c>
      <c r="H53" t="s">
        <v>420</v>
      </c>
      <c r="I53" t="str">
        <f>IF(Dataset!H53="Yes","Eligble","Not Eligble")</f>
        <v>Not Eligble</v>
      </c>
      <c r="J53" t="str">
        <f>IF(AND(D53="Permanent",Dataset!E53&gt;5),"Senior Permanent","Other")</f>
        <v>Other</v>
      </c>
      <c r="K53" t="str">
        <f t="shared" si="0"/>
        <v>General</v>
      </c>
      <c r="L53" t="str">
        <f t="shared" si="1"/>
        <v>High Earner</v>
      </c>
      <c r="M53" t="str">
        <f t="shared" si="2"/>
        <v>OK</v>
      </c>
      <c r="N53" t="str">
        <f t="shared" si="3"/>
        <v>Experienced</v>
      </c>
      <c r="O53" t="str">
        <f t="shared" si="4"/>
        <v>Non-Metro</v>
      </c>
      <c r="P53" t="str">
        <f t="shared" si="5"/>
        <v>Standard</v>
      </c>
      <c r="Q53" t="str">
        <f t="shared" si="6"/>
        <v>Mid/short-Term</v>
      </c>
      <c r="R53">
        <f t="shared" si="7"/>
        <v>102</v>
      </c>
      <c r="S53">
        <f t="shared" si="8"/>
        <v>30</v>
      </c>
      <c r="T53">
        <f t="shared" si="9"/>
        <v>0</v>
      </c>
      <c r="U53" t="str">
        <f t="shared" si="10"/>
        <v>Earning   118K</v>
      </c>
      <c r="V53">
        <f t="shared" si="11"/>
        <v>7886.2</v>
      </c>
      <c r="W53" t="str">
        <f t="shared" si="12"/>
        <v>Promotable</v>
      </c>
    </row>
    <row r="54" spans="1:23" x14ac:dyDescent="0.3">
      <c r="A54" t="s">
        <v>60</v>
      </c>
      <c r="B54" t="s">
        <v>260</v>
      </c>
      <c r="C54" t="s">
        <v>408</v>
      </c>
      <c r="D54" t="s">
        <v>413</v>
      </c>
      <c r="E54">
        <v>9</v>
      </c>
      <c r="F54" t="s">
        <v>415</v>
      </c>
      <c r="G54">
        <v>58009</v>
      </c>
      <c r="H54" t="s">
        <v>421</v>
      </c>
      <c r="I54" t="str">
        <f>IF(Dataset!H54="Yes","Eligble","Not Eligble")</f>
        <v>Eligble</v>
      </c>
      <c r="J54" t="str">
        <f>IF(AND(D54="Permanent",Dataset!E54&gt;5),"Senior Permanent","Other")</f>
        <v>Other</v>
      </c>
      <c r="K54" t="str">
        <f t="shared" si="0"/>
        <v>Target Role</v>
      </c>
      <c r="L54" t="str">
        <f t="shared" si="1"/>
        <v>Regular</v>
      </c>
      <c r="M54" t="str">
        <f t="shared" si="2"/>
        <v>OK</v>
      </c>
      <c r="N54" t="str">
        <f t="shared" si="3"/>
        <v>Junior</v>
      </c>
      <c r="O54" t="str">
        <f t="shared" si="4"/>
        <v>Metro</v>
      </c>
      <c r="P54" t="str">
        <f t="shared" si="5"/>
        <v>Standard</v>
      </c>
      <c r="Q54" t="str">
        <f t="shared" si="6"/>
        <v>Mid/short-Term</v>
      </c>
      <c r="R54">
        <f t="shared" si="7"/>
        <v>102</v>
      </c>
      <c r="S54">
        <f t="shared" si="8"/>
        <v>30</v>
      </c>
      <c r="T54">
        <f t="shared" si="9"/>
        <v>11601.800000000001</v>
      </c>
      <c r="U54" t="str">
        <f t="shared" si="10"/>
        <v>Earning   58K</v>
      </c>
      <c r="V54">
        <f t="shared" si="11"/>
        <v>6445.4444444444443</v>
      </c>
      <c r="W54" t="str">
        <f t="shared" si="12"/>
        <v>Review</v>
      </c>
    </row>
    <row r="55" spans="1:23" x14ac:dyDescent="0.3">
      <c r="A55" t="s">
        <v>61</v>
      </c>
      <c r="B55" t="s">
        <v>261</v>
      </c>
      <c r="C55" t="s">
        <v>410</v>
      </c>
      <c r="D55" t="s">
        <v>414</v>
      </c>
      <c r="E55">
        <v>29</v>
      </c>
      <c r="F55" t="s">
        <v>415</v>
      </c>
      <c r="G55">
        <v>74693</v>
      </c>
      <c r="H55" t="s">
        <v>421</v>
      </c>
      <c r="I55" t="str">
        <f>IF(Dataset!H55="Yes","Eligble","Not Eligble")</f>
        <v>Eligble</v>
      </c>
      <c r="J55" t="str">
        <f>IF(AND(D55="Permanent",Dataset!E55&gt;5),"Senior Permanent","Other")</f>
        <v>Senior Permanent</v>
      </c>
      <c r="K55" t="str">
        <f t="shared" si="0"/>
        <v>General</v>
      </c>
      <c r="L55" t="str">
        <f t="shared" si="1"/>
        <v>Regular</v>
      </c>
      <c r="M55" t="str">
        <f t="shared" si="2"/>
        <v>OK</v>
      </c>
      <c r="N55" t="str">
        <f t="shared" si="3"/>
        <v>Experienced</v>
      </c>
      <c r="O55" t="str">
        <f t="shared" si="4"/>
        <v>Metro</v>
      </c>
      <c r="P55" t="str">
        <f t="shared" si="5"/>
        <v>Standard</v>
      </c>
      <c r="Q55" t="str">
        <f t="shared" si="6"/>
        <v>LongTerm</v>
      </c>
      <c r="R55">
        <f t="shared" si="7"/>
        <v>102</v>
      </c>
      <c r="S55">
        <f t="shared" si="8"/>
        <v>30</v>
      </c>
      <c r="T55">
        <f t="shared" si="9"/>
        <v>14938.6</v>
      </c>
      <c r="U55" t="str">
        <f t="shared" si="10"/>
        <v>Earning   75K</v>
      </c>
      <c r="V55">
        <f t="shared" si="11"/>
        <v>2575.6206896551726</v>
      </c>
      <c r="W55" t="str">
        <f t="shared" si="12"/>
        <v>Review</v>
      </c>
    </row>
    <row r="56" spans="1:23" x14ac:dyDescent="0.3">
      <c r="A56" t="s">
        <v>62</v>
      </c>
      <c r="B56" t="s">
        <v>262</v>
      </c>
      <c r="C56" t="s">
        <v>409</v>
      </c>
      <c r="D56" t="s">
        <v>413</v>
      </c>
      <c r="E56">
        <v>29</v>
      </c>
      <c r="F56" t="s">
        <v>418</v>
      </c>
      <c r="G56">
        <v>94746</v>
      </c>
      <c r="H56" t="s">
        <v>421</v>
      </c>
      <c r="I56" t="str">
        <f>IF(Dataset!H56="Yes","Eligble","Not Eligble")</f>
        <v>Eligble</v>
      </c>
      <c r="J56" t="str">
        <f>IF(AND(D56="Permanent",Dataset!E56&gt;5),"Senior Permanent","Other")</f>
        <v>Other</v>
      </c>
      <c r="K56" t="str">
        <f t="shared" si="0"/>
        <v>General</v>
      </c>
      <c r="L56" t="str">
        <f t="shared" si="1"/>
        <v>Regular</v>
      </c>
      <c r="M56" t="str">
        <f t="shared" si="2"/>
        <v>OK</v>
      </c>
      <c r="N56" t="str">
        <f t="shared" si="3"/>
        <v>Experienced</v>
      </c>
      <c r="O56" t="str">
        <f t="shared" si="4"/>
        <v>Non-Metro</v>
      </c>
      <c r="P56" t="str">
        <f t="shared" si="5"/>
        <v>Standard</v>
      </c>
      <c r="Q56" t="str">
        <f t="shared" si="6"/>
        <v>LongTerm</v>
      </c>
      <c r="R56">
        <f t="shared" si="7"/>
        <v>102</v>
      </c>
      <c r="S56">
        <f t="shared" si="8"/>
        <v>29</v>
      </c>
      <c r="T56">
        <f t="shared" si="9"/>
        <v>18949.2</v>
      </c>
      <c r="U56" t="str">
        <f t="shared" si="10"/>
        <v>Earning   95K</v>
      </c>
      <c r="V56">
        <f t="shared" si="11"/>
        <v>3267.1034482758619</v>
      </c>
      <c r="W56" t="str">
        <f t="shared" si="12"/>
        <v>Promotable</v>
      </c>
    </row>
    <row r="57" spans="1:23" x14ac:dyDescent="0.3">
      <c r="A57" t="s">
        <v>63</v>
      </c>
      <c r="B57" t="s">
        <v>263</v>
      </c>
      <c r="C57" t="s">
        <v>412</v>
      </c>
      <c r="D57" t="s">
        <v>413</v>
      </c>
      <c r="E57">
        <v>12</v>
      </c>
      <c r="F57" t="s">
        <v>415</v>
      </c>
      <c r="G57">
        <v>72712</v>
      </c>
      <c r="H57" t="s">
        <v>420</v>
      </c>
      <c r="I57" t="str">
        <f>IF(Dataset!H57="Yes","Eligble","Not Eligble")</f>
        <v>Not Eligble</v>
      </c>
      <c r="J57" t="str">
        <f>IF(AND(D57="Permanent",Dataset!E57&gt;5),"Senior Permanent","Other")</f>
        <v>Other</v>
      </c>
      <c r="K57" t="str">
        <f t="shared" si="0"/>
        <v>General</v>
      </c>
      <c r="L57" t="str">
        <f t="shared" si="1"/>
        <v>Regular</v>
      </c>
      <c r="M57" t="str">
        <f t="shared" si="2"/>
        <v>OK</v>
      </c>
      <c r="N57" t="str">
        <f t="shared" si="3"/>
        <v>Experienced</v>
      </c>
      <c r="O57" t="str">
        <f t="shared" si="4"/>
        <v>Metro</v>
      </c>
      <c r="P57" t="str">
        <f t="shared" si="5"/>
        <v>Standard</v>
      </c>
      <c r="Q57" t="str">
        <f t="shared" si="6"/>
        <v>Mid/short-Term</v>
      </c>
      <c r="R57">
        <f t="shared" si="7"/>
        <v>102</v>
      </c>
      <c r="S57">
        <f t="shared" si="8"/>
        <v>29</v>
      </c>
      <c r="T57">
        <f t="shared" si="9"/>
        <v>0</v>
      </c>
      <c r="U57" t="str">
        <f t="shared" si="10"/>
        <v>Earning   73K</v>
      </c>
      <c r="V57">
        <f t="shared" si="11"/>
        <v>6059.333333333333</v>
      </c>
      <c r="W57" t="str">
        <f t="shared" si="12"/>
        <v>Review</v>
      </c>
    </row>
    <row r="58" spans="1:23" x14ac:dyDescent="0.3">
      <c r="A58" t="s">
        <v>64</v>
      </c>
      <c r="B58" t="s">
        <v>264</v>
      </c>
      <c r="C58" t="s">
        <v>411</v>
      </c>
      <c r="D58" t="s">
        <v>414</v>
      </c>
      <c r="E58">
        <v>3</v>
      </c>
      <c r="F58" t="s">
        <v>418</v>
      </c>
      <c r="G58">
        <v>62843</v>
      </c>
      <c r="H58" t="s">
        <v>420</v>
      </c>
      <c r="I58" t="str">
        <f>IF(Dataset!H58="Yes","Eligble","Not Eligble")</f>
        <v>Not Eligble</v>
      </c>
      <c r="J58" t="str">
        <f>IF(AND(D58="Permanent",Dataset!E58&gt;5),"Senior Permanent","Other")</f>
        <v>Other</v>
      </c>
      <c r="K58" t="str">
        <f t="shared" si="0"/>
        <v>General</v>
      </c>
      <c r="L58" t="str">
        <f t="shared" si="1"/>
        <v>Regular</v>
      </c>
      <c r="M58" t="str">
        <f t="shared" si="2"/>
        <v>OK</v>
      </c>
      <c r="N58" t="str">
        <f t="shared" si="3"/>
        <v>Junior</v>
      </c>
      <c r="O58" t="str">
        <f t="shared" si="4"/>
        <v>Non-Metro</v>
      </c>
      <c r="P58" t="str">
        <f t="shared" si="5"/>
        <v>Standard</v>
      </c>
      <c r="Q58" t="str">
        <f t="shared" si="6"/>
        <v>Mid/short-Term</v>
      </c>
      <c r="R58">
        <f t="shared" si="7"/>
        <v>102</v>
      </c>
      <c r="S58">
        <f t="shared" si="8"/>
        <v>29</v>
      </c>
      <c r="T58">
        <f t="shared" si="9"/>
        <v>0</v>
      </c>
      <c r="U58" t="str">
        <f t="shared" si="10"/>
        <v>Earning   63K</v>
      </c>
      <c r="V58">
        <f t="shared" si="11"/>
        <v>20947.666666666668</v>
      </c>
      <c r="W58" t="str">
        <f t="shared" si="12"/>
        <v>Review</v>
      </c>
    </row>
    <row r="59" spans="1:23" x14ac:dyDescent="0.3">
      <c r="A59" t="s">
        <v>65</v>
      </c>
      <c r="B59" t="s">
        <v>265</v>
      </c>
      <c r="C59" t="s">
        <v>412</v>
      </c>
      <c r="D59" t="s">
        <v>413</v>
      </c>
      <c r="E59">
        <v>30</v>
      </c>
      <c r="F59" t="s">
        <v>415</v>
      </c>
      <c r="G59">
        <v>133320</v>
      </c>
      <c r="H59" t="s">
        <v>421</v>
      </c>
      <c r="I59" t="str">
        <f>IF(Dataset!H59="Yes","Eligble","Not Eligble")</f>
        <v>Eligble</v>
      </c>
      <c r="J59" t="str">
        <f>IF(AND(D59="Permanent",Dataset!E59&gt;5),"Senior Permanent","Other")</f>
        <v>Other</v>
      </c>
      <c r="K59" t="str">
        <f t="shared" si="0"/>
        <v>General</v>
      </c>
      <c r="L59" t="str">
        <f t="shared" si="1"/>
        <v>High Earner</v>
      </c>
      <c r="M59" t="str">
        <f t="shared" si="2"/>
        <v>OK</v>
      </c>
      <c r="N59" t="str">
        <f t="shared" si="3"/>
        <v>Experienced</v>
      </c>
      <c r="O59" t="str">
        <f t="shared" si="4"/>
        <v>Metro</v>
      </c>
      <c r="P59" t="str">
        <f t="shared" si="5"/>
        <v>Standard</v>
      </c>
      <c r="Q59" t="str">
        <f t="shared" si="6"/>
        <v>LongTerm</v>
      </c>
      <c r="R59">
        <f t="shared" si="7"/>
        <v>102</v>
      </c>
      <c r="S59">
        <f t="shared" si="8"/>
        <v>28</v>
      </c>
      <c r="T59">
        <f t="shared" si="9"/>
        <v>26664</v>
      </c>
      <c r="U59" t="str">
        <f t="shared" si="10"/>
        <v>Earning   133K</v>
      </c>
      <c r="V59">
        <f t="shared" si="11"/>
        <v>4444</v>
      </c>
      <c r="W59" t="str">
        <f t="shared" si="12"/>
        <v>Promotable</v>
      </c>
    </row>
    <row r="60" spans="1:23" x14ac:dyDescent="0.3">
      <c r="A60" t="s">
        <v>66</v>
      </c>
      <c r="B60" t="s">
        <v>266</v>
      </c>
      <c r="C60" t="s">
        <v>410</v>
      </c>
      <c r="D60" t="s">
        <v>413</v>
      </c>
      <c r="E60">
        <v>28</v>
      </c>
      <c r="F60" t="s">
        <v>418</v>
      </c>
      <c r="G60">
        <v>127499</v>
      </c>
      <c r="H60" t="s">
        <v>420</v>
      </c>
      <c r="I60" t="str">
        <f>IF(Dataset!H60="Yes","Eligble","Not Eligble")</f>
        <v>Not Eligble</v>
      </c>
      <c r="J60" t="str">
        <f>IF(AND(D60="Permanent",Dataset!E60&gt;5),"Senior Permanent","Other")</f>
        <v>Other</v>
      </c>
      <c r="K60" t="str">
        <f t="shared" si="0"/>
        <v>General</v>
      </c>
      <c r="L60" t="str">
        <f t="shared" si="1"/>
        <v>High Earner</v>
      </c>
      <c r="M60" t="str">
        <f t="shared" si="2"/>
        <v>OK</v>
      </c>
      <c r="N60" t="str">
        <f t="shared" si="3"/>
        <v>Experienced</v>
      </c>
      <c r="O60" t="str">
        <f t="shared" si="4"/>
        <v>Non-Metro</v>
      </c>
      <c r="P60" t="str">
        <f t="shared" si="5"/>
        <v>Standard</v>
      </c>
      <c r="Q60" t="str">
        <f t="shared" si="6"/>
        <v>LongTerm</v>
      </c>
      <c r="R60">
        <f t="shared" si="7"/>
        <v>102</v>
      </c>
      <c r="S60">
        <f t="shared" si="8"/>
        <v>28</v>
      </c>
      <c r="T60">
        <f t="shared" si="9"/>
        <v>0</v>
      </c>
      <c r="U60" t="str">
        <f t="shared" si="10"/>
        <v>Earning   127K</v>
      </c>
      <c r="V60">
        <f t="shared" si="11"/>
        <v>4553.5357142857147</v>
      </c>
      <c r="W60" t="str">
        <f t="shared" si="12"/>
        <v>Promotable</v>
      </c>
    </row>
    <row r="61" spans="1:23" x14ac:dyDescent="0.3">
      <c r="A61" t="s">
        <v>67</v>
      </c>
      <c r="B61" t="s">
        <v>267</v>
      </c>
      <c r="C61" t="s">
        <v>412</v>
      </c>
      <c r="D61" t="s">
        <v>414</v>
      </c>
      <c r="E61">
        <v>28</v>
      </c>
      <c r="F61" t="s">
        <v>417</v>
      </c>
      <c r="G61">
        <v>89574</v>
      </c>
      <c r="H61" t="s">
        <v>420</v>
      </c>
      <c r="I61" t="str">
        <f>IF(Dataset!H61="Yes","Eligble","Not Eligble")</f>
        <v>Not Eligble</v>
      </c>
      <c r="J61" t="str">
        <f>IF(AND(D61="Permanent",Dataset!E61&gt;5),"Senior Permanent","Other")</f>
        <v>Senior Permanent</v>
      </c>
      <c r="K61" t="str">
        <f t="shared" si="0"/>
        <v>Target Role</v>
      </c>
      <c r="L61" t="str">
        <f t="shared" si="1"/>
        <v>Regular</v>
      </c>
      <c r="M61" t="str">
        <f t="shared" si="2"/>
        <v>OK</v>
      </c>
      <c r="N61" t="str">
        <f t="shared" si="3"/>
        <v>Experienced</v>
      </c>
      <c r="O61" t="str">
        <f t="shared" si="4"/>
        <v>Metro</v>
      </c>
      <c r="P61" t="str">
        <f t="shared" si="5"/>
        <v>Standard</v>
      </c>
      <c r="Q61" t="str">
        <f t="shared" si="6"/>
        <v>LongTerm</v>
      </c>
      <c r="R61">
        <f t="shared" si="7"/>
        <v>102</v>
      </c>
      <c r="S61">
        <f t="shared" si="8"/>
        <v>28</v>
      </c>
      <c r="T61">
        <f t="shared" si="9"/>
        <v>0</v>
      </c>
      <c r="U61" t="str">
        <f t="shared" si="10"/>
        <v>Earning   90K</v>
      </c>
      <c r="V61">
        <f t="shared" si="11"/>
        <v>3199.0714285714284</v>
      </c>
      <c r="W61" t="str">
        <f t="shared" si="12"/>
        <v>Review</v>
      </c>
    </row>
    <row r="62" spans="1:23" x14ac:dyDescent="0.3">
      <c r="A62" t="s">
        <v>68</v>
      </c>
      <c r="B62" t="s">
        <v>268</v>
      </c>
      <c r="C62" t="s">
        <v>412</v>
      </c>
      <c r="D62" t="s">
        <v>413</v>
      </c>
      <c r="E62">
        <v>4</v>
      </c>
      <c r="F62" t="s">
        <v>419</v>
      </c>
      <c r="G62">
        <v>90488</v>
      </c>
      <c r="H62" t="s">
        <v>420</v>
      </c>
      <c r="I62" t="str">
        <f>IF(Dataset!H62="Yes","Eligble","Not Eligble")</f>
        <v>Not Eligble</v>
      </c>
      <c r="J62" t="str">
        <f>IF(AND(D62="Permanent",Dataset!E62&gt;5),"Senior Permanent","Other")</f>
        <v>Other</v>
      </c>
      <c r="K62" t="str">
        <f t="shared" si="0"/>
        <v>General</v>
      </c>
      <c r="L62" t="str">
        <f t="shared" si="1"/>
        <v>Regular</v>
      </c>
      <c r="M62" t="str">
        <f t="shared" si="2"/>
        <v>OK</v>
      </c>
      <c r="N62" t="str">
        <f t="shared" si="3"/>
        <v>Experienced</v>
      </c>
      <c r="O62" t="str">
        <f t="shared" si="4"/>
        <v>Metro</v>
      </c>
      <c r="P62" t="str">
        <f t="shared" si="5"/>
        <v>Standard</v>
      </c>
      <c r="Q62" t="str">
        <f t="shared" si="6"/>
        <v>Mid/short-Term</v>
      </c>
      <c r="R62">
        <f t="shared" si="7"/>
        <v>102</v>
      </c>
      <c r="S62">
        <f t="shared" si="8"/>
        <v>28</v>
      </c>
      <c r="T62">
        <f t="shared" si="9"/>
        <v>0</v>
      </c>
      <c r="U62" t="str">
        <f t="shared" si="10"/>
        <v>Earning   90K</v>
      </c>
      <c r="V62">
        <f t="shared" si="11"/>
        <v>22622</v>
      </c>
      <c r="W62" t="str">
        <f t="shared" si="12"/>
        <v>Review</v>
      </c>
    </row>
    <row r="63" spans="1:23" x14ac:dyDescent="0.3">
      <c r="A63" t="s">
        <v>69</v>
      </c>
      <c r="B63" t="s">
        <v>269</v>
      </c>
      <c r="C63" t="s">
        <v>408</v>
      </c>
      <c r="D63" t="s">
        <v>413</v>
      </c>
      <c r="E63">
        <v>3</v>
      </c>
      <c r="F63" t="s">
        <v>415</v>
      </c>
      <c r="G63">
        <v>50799</v>
      </c>
      <c r="H63" t="s">
        <v>421</v>
      </c>
      <c r="I63" t="str">
        <f>IF(Dataset!H63="Yes","Eligble","Not Eligble")</f>
        <v>Eligble</v>
      </c>
      <c r="J63" t="str">
        <f>IF(AND(D63="Permanent",Dataset!E63&gt;5),"Senior Permanent","Other")</f>
        <v>Other</v>
      </c>
      <c r="K63" t="str">
        <f t="shared" si="0"/>
        <v>Target Role</v>
      </c>
      <c r="L63" t="str">
        <f t="shared" si="1"/>
        <v>Regular</v>
      </c>
      <c r="M63" t="str">
        <f t="shared" si="2"/>
        <v>OK</v>
      </c>
      <c r="N63" t="str">
        <f t="shared" si="3"/>
        <v>Junior</v>
      </c>
      <c r="O63" t="str">
        <f t="shared" si="4"/>
        <v>Metro</v>
      </c>
      <c r="P63" t="str">
        <f t="shared" si="5"/>
        <v>Standard</v>
      </c>
      <c r="Q63" t="str">
        <f t="shared" si="6"/>
        <v>Mid/short-Term</v>
      </c>
      <c r="R63">
        <f t="shared" si="7"/>
        <v>102</v>
      </c>
      <c r="S63">
        <f t="shared" si="8"/>
        <v>28</v>
      </c>
      <c r="T63">
        <f t="shared" si="9"/>
        <v>10159.800000000001</v>
      </c>
      <c r="U63" t="str">
        <f t="shared" si="10"/>
        <v>Earning   51K</v>
      </c>
      <c r="V63">
        <f t="shared" si="11"/>
        <v>16933</v>
      </c>
      <c r="W63" t="str">
        <f t="shared" si="12"/>
        <v>Review</v>
      </c>
    </row>
    <row r="64" spans="1:23" x14ac:dyDescent="0.3">
      <c r="A64" t="s">
        <v>70</v>
      </c>
      <c r="B64" t="s">
        <v>270</v>
      </c>
      <c r="C64" t="s">
        <v>409</v>
      </c>
      <c r="D64" t="s">
        <v>413</v>
      </c>
      <c r="E64">
        <v>7</v>
      </c>
      <c r="F64" t="s">
        <v>418</v>
      </c>
      <c r="G64">
        <v>146699</v>
      </c>
      <c r="H64" t="s">
        <v>421</v>
      </c>
      <c r="I64" t="str">
        <f>IF(Dataset!H64="Yes","Eligble","Not Eligble")</f>
        <v>Eligble</v>
      </c>
      <c r="J64" t="str">
        <f>IF(AND(D64="Permanent",Dataset!E64&gt;5),"Senior Permanent","Other")</f>
        <v>Other</v>
      </c>
      <c r="K64" t="str">
        <f t="shared" si="0"/>
        <v>General</v>
      </c>
      <c r="L64" t="str">
        <f t="shared" si="1"/>
        <v>High Earner</v>
      </c>
      <c r="M64" t="str">
        <f t="shared" si="2"/>
        <v>OK</v>
      </c>
      <c r="N64" t="str">
        <f t="shared" si="3"/>
        <v>Experienced</v>
      </c>
      <c r="O64" t="str">
        <f t="shared" si="4"/>
        <v>Non-Metro</v>
      </c>
      <c r="P64" t="str">
        <f t="shared" si="5"/>
        <v>Standard</v>
      </c>
      <c r="Q64" t="str">
        <f t="shared" si="6"/>
        <v>Mid/short-Term</v>
      </c>
      <c r="R64">
        <f t="shared" si="7"/>
        <v>102</v>
      </c>
      <c r="S64">
        <f t="shared" si="8"/>
        <v>28</v>
      </c>
      <c r="T64">
        <f t="shared" si="9"/>
        <v>29339.800000000003</v>
      </c>
      <c r="U64" t="str">
        <f t="shared" si="10"/>
        <v>Earning   147K</v>
      </c>
      <c r="V64">
        <f t="shared" si="11"/>
        <v>20957</v>
      </c>
      <c r="W64" t="str">
        <f t="shared" si="12"/>
        <v>Review</v>
      </c>
    </row>
    <row r="65" spans="1:23" x14ac:dyDescent="0.3">
      <c r="A65" t="s">
        <v>71</v>
      </c>
      <c r="B65" t="s">
        <v>271</v>
      </c>
      <c r="C65" t="s">
        <v>410</v>
      </c>
      <c r="D65" t="s">
        <v>414</v>
      </c>
      <c r="E65">
        <v>9</v>
      </c>
      <c r="F65" t="s">
        <v>416</v>
      </c>
      <c r="G65">
        <v>91107</v>
      </c>
      <c r="H65" t="s">
        <v>420</v>
      </c>
      <c r="I65" t="str">
        <f>IF(Dataset!H65="Yes","Eligble","Not Eligble")</f>
        <v>Not Eligble</v>
      </c>
      <c r="J65" t="str">
        <f>IF(AND(D65="Permanent",Dataset!E65&gt;5),"Senior Permanent","Other")</f>
        <v>Senior Permanent</v>
      </c>
      <c r="K65" t="str">
        <f t="shared" si="0"/>
        <v>General</v>
      </c>
      <c r="L65" t="str">
        <f t="shared" si="1"/>
        <v>Regular</v>
      </c>
      <c r="M65" t="str">
        <f t="shared" si="2"/>
        <v>OK</v>
      </c>
      <c r="N65" t="str">
        <f t="shared" si="3"/>
        <v>Experienced</v>
      </c>
      <c r="O65" t="str">
        <f t="shared" si="4"/>
        <v>Non-Metro</v>
      </c>
      <c r="P65" t="str">
        <f t="shared" si="5"/>
        <v>Standard</v>
      </c>
      <c r="Q65" t="str">
        <f t="shared" si="6"/>
        <v>Mid/short-Term</v>
      </c>
      <c r="R65">
        <f t="shared" si="7"/>
        <v>102</v>
      </c>
      <c r="S65">
        <f t="shared" si="8"/>
        <v>28</v>
      </c>
      <c r="T65">
        <f t="shared" si="9"/>
        <v>0</v>
      </c>
      <c r="U65" t="str">
        <f t="shared" si="10"/>
        <v>Earning   91K</v>
      </c>
      <c r="V65">
        <f t="shared" si="11"/>
        <v>10123</v>
      </c>
      <c r="W65" t="str">
        <f t="shared" si="12"/>
        <v>Review</v>
      </c>
    </row>
    <row r="66" spans="1:23" x14ac:dyDescent="0.3">
      <c r="A66" t="s">
        <v>72</v>
      </c>
      <c r="B66" t="s">
        <v>272</v>
      </c>
      <c r="C66" t="s">
        <v>411</v>
      </c>
      <c r="D66" t="s">
        <v>414</v>
      </c>
      <c r="E66">
        <v>30</v>
      </c>
      <c r="F66" t="s">
        <v>416</v>
      </c>
      <c r="G66">
        <v>75963</v>
      </c>
      <c r="H66" t="s">
        <v>421</v>
      </c>
      <c r="I66" t="str">
        <f>IF(Dataset!H66="Yes","Eligble","Not Eligble")</f>
        <v>Eligble</v>
      </c>
      <c r="J66" t="str">
        <f>IF(AND(D66="Permanent",Dataset!E66&gt;5),"Senior Permanent","Other")</f>
        <v>Senior Permanent</v>
      </c>
      <c r="K66" t="str">
        <f t="shared" si="0"/>
        <v>General</v>
      </c>
      <c r="L66" t="str">
        <f t="shared" si="1"/>
        <v>Regular</v>
      </c>
      <c r="M66" t="str">
        <f t="shared" si="2"/>
        <v>OK</v>
      </c>
      <c r="N66" t="str">
        <f t="shared" si="3"/>
        <v>Experienced</v>
      </c>
      <c r="O66" t="str">
        <f t="shared" si="4"/>
        <v>Non-Metro</v>
      </c>
      <c r="P66" t="str">
        <f t="shared" si="5"/>
        <v>Standard</v>
      </c>
      <c r="Q66" t="str">
        <f t="shared" si="6"/>
        <v>LongTerm</v>
      </c>
      <c r="R66">
        <f t="shared" si="7"/>
        <v>102</v>
      </c>
      <c r="S66">
        <f t="shared" si="8"/>
        <v>28</v>
      </c>
      <c r="T66">
        <f t="shared" si="9"/>
        <v>15192.6</v>
      </c>
      <c r="U66" t="str">
        <f t="shared" si="10"/>
        <v>Earning   76K</v>
      </c>
      <c r="V66">
        <f t="shared" si="11"/>
        <v>2532.1</v>
      </c>
      <c r="W66" t="str">
        <f t="shared" si="12"/>
        <v>Review</v>
      </c>
    </row>
    <row r="67" spans="1:23" x14ac:dyDescent="0.3">
      <c r="A67" t="s">
        <v>73</v>
      </c>
      <c r="B67" t="s">
        <v>273</v>
      </c>
      <c r="C67" t="s">
        <v>412</v>
      </c>
      <c r="D67" t="s">
        <v>414</v>
      </c>
      <c r="E67">
        <v>24</v>
      </c>
      <c r="F67" t="s">
        <v>417</v>
      </c>
      <c r="G67">
        <v>72590</v>
      </c>
      <c r="H67" t="s">
        <v>420</v>
      </c>
      <c r="I67" t="str">
        <f>IF(Dataset!H67="Yes","Eligble","Not Eligble")</f>
        <v>Not Eligble</v>
      </c>
      <c r="J67" t="str">
        <f>IF(AND(D67="Permanent",Dataset!E67&gt;5),"Senior Permanent","Other")</f>
        <v>Senior Permanent</v>
      </c>
      <c r="K67" t="str">
        <f t="shared" ref="K67:K130" si="13">IF(OR(C67="Sales",F67="Delhi"),"Target Role","General")</f>
        <v>Target Role</v>
      </c>
      <c r="L67" t="str">
        <f t="shared" ref="L67:L130" si="14">IF(G67&gt;100000,"High Earner","Regular")</f>
        <v>Regular</v>
      </c>
      <c r="M67" t="str">
        <f t="shared" ref="M67:M130" si="15">IF(ISBLANK(H67),"Pending Info","OK")</f>
        <v>OK</v>
      </c>
      <c r="N67" t="str">
        <f t="shared" ref="N67:N130" si="16">IF(OR(E67&gt;10,G67&gt;90000),"Experienced","Junior")</f>
        <v>Experienced</v>
      </c>
      <c r="O67" t="str">
        <f t="shared" ref="O67:O130" si="17">IF(OR(F67="Mumbai",F67="Delhi",F67="Bangalore"),"Metro","Non-Metro")</f>
        <v>Metro</v>
      </c>
      <c r="P67" t="str">
        <f t="shared" ref="P67:P130" si="18">IF(AND(D67="Contract",G67&lt;40000),"Low-Pay Contract","Standard")</f>
        <v>Standard</v>
      </c>
      <c r="Q67" t="str">
        <f t="shared" ref="Q67:Q130" si="19">IF(E67&gt;15,"LongTerm","Mid/short-Term")</f>
        <v>LongTerm</v>
      </c>
      <c r="R67">
        <f t="shared" ref="R67:R130" si="20">COUNTIF(H:H,"YES")</f>
        <v>102</v>
      </c>
      <c r="S67">
        <f t="shared" ref="S67:S130" si="21">COUNTIFS(D67:D266,"Permanent",G67:G266,"&lt;75000")</f>
        <v>28</v>
      </c>
      <c r="T67">
        <f t="shared" ref="T67:T130" si="22">IF(H67="Yes",G67*0.2,0)</f>
        <v>0</v>
      </c>
      <c r="U67" t="str">
        <f t="shared" ref="U67:U130" si="23">"Earning   "&amp;ROUND(G67/1000,0)&amp;"K"</f>
        <v>Earning   73K</v>
      </c>
      <c r="V67">
        <f t="shared" ref="V67:V130" si="24">IF(E67=0,"Check Data",G67/E67)</f>
        <v>3024.5833333333335</v>
      </c>
      <c r="W67" t="str">
        <f t="shared" ref="W67:W130" si="25">IF(AND(E67&gt;=10,G67&gt;=90000), "Promotable","Review")</f>
        <v>Review</v>
      </c>
    </row>
    <row r="68" spans="1:23" x14ac:dyDescent="0.3">
      <c r="A68" t="s">
        <v>74</v>
      </c>
      <c r="B68" t="s">
        <v>274</v>
      </c>
      <c r="C68" t="s">
        <v>408</v>
      </c>
      <c r="D68" t="s">
        <v>413</v>
      </c>
      <c r="E68">
        <v>11</v>
      </c>
      <c r="F68" t="s">
        <v>416</v>
      </c>
      <c r="G68">
        <v>140891</v>
      </c>
      <c r="H68" t="s">
        <v>421</v>
      </c>
      <c r="I68" t="str">
        <f>IF(Dataset!H68="Yes","Eligble","Not Eligble")</f>
        <v>Eligble</v>
      </c>
      <c r="J68" t="str">
        <f>IF(AND(D68="Permanent",Dataset!E68&gt;5),"Senior Permanent","Other")</f>
        <v>Other</v>
      </c>
      <c r="K68" t="str">
        <f t="shared" si="13"/>
        <v>Target Role</v>
      </c>
      <c r="L68" t="str">
        <f t="shared" si="14"/>
        <v>High Earner</v>
      </c>
      <c r="M68" t="str">
        <f t="shared" si="15"/>
        <v>OK</v>
      </c>
      <c r="N68" t="str">
        <f t="shared" si="16"/>
        <v>Experienced</v>
      </c>
      <c r="O68" t="str">
        <f t="shared" si="17"/>
        <v>Non-Metro</v>
      </c>
      <c r="P68" t="str">
        <f t="shared" si="18"/>
        <v>Standard</v>
      </c>
      <c r="Q68" t="str">
        <f t="shared" si="19"/>
        <v>Mid/short-Term</v>
      </c>
      <c r="R68">
        <f t="shared" si="20"/>
        <v>102</v>
      </c>
      <c r="S68">
        <f t="shared" si="21"/>
        <v>27</v>
      </c>
      <c r="T68">
        <f t="shared" si="22"/>
        <v>28178.2</v>
      </c>
      <c r="U68" t="str">
        <f t="shared" si="23"/>
        <v>Earning   141K</v>
      </c>
      <c r="V68">
        <f t="shared" si="24"/>
        <v>12808.272727272728</v>
      </c>
      <c r="W68" t="str">
        <f t="shared" si="25"/>
        <v>Promotable</v>
      </c>
    </row>
    <row r="69" spans="1:23" x14ac:dyDescent="0.3">
      <c r="A69" t="s">
        <v>75</v>
      </c>
      <c r="B69" t="s">
        <v>275</v>
      </c>
      <c r="C69" t="s">
        <v>410</v>
      </c>
      <c r="D69" t="s">
        <v>413</v>
      </c>
      <c r="E69">
        <v>16</v>
      </c>
      <c r="F69" t="s">
        <v>417</v>
      </c>
      <c r="G69">
        <v>141395</v>
      </c>
      <c r="H69" t="s">
        <v>420</v>
      </c>
      <c r="I69" t="str">
        <f>IF(Dataset!H69="Yes","Eligble","Not Eligble")</f>
        <v>Not Eligble</v>
      </c>
      <c r="J69" t="str">
        <f>IF(AND(D69="Permanent",Dataset!E69&gt;5),"Senior Permanent","Other")</f>
        <v>Other</v>
      </c>
      <c r="K69" t="str">
        <f t="shared" si="13"/>
        <v>Target Role</v>
      </c>
      <c r="L69" t="str">
        <f t="shared" si="14"/>
        <v>High Earner</v>
      </c>
      <c r="M69" t="str">
        <f t="shared" si="15"/>
        <v>OK</v>
      </c>
      <c r="N69" t="str">
        <f t="shared" si="16"/>
        <v>Experienced</v>
      </c>
      <c r="O69" t="str">
        <f t="shared" si="17"/>
        <v>Metro</v>
      </c>
      <c r="P69" t="str">
        <f t="shared" si="18"/>
        <v>Standard</v>
      </c>
      <c r="Q69" t="str">
        <f t="shared" si="19"/>
        <v>LongTerm</v>
      </c>
      <c r="R69">
        <f t="shared" si="20"/>
        <v>102</v>
      </c>
      <c r="S69">
        <f t="shared" si="21"/>
        <v>27</v>
      </c>
      <c r="T69">
        <f t="shared" si="22"/>
        <v>0</v>
      </c>
      <c r="U69" t="str">
        <f t="shared" si="23"/>
        <v>Earning   141K</v>
      </c>
      <c r="V69">
        <f t="shared" si="24"/>
        <v>8837.1875</v>
      </c>
      <c r="W69" t="str">
        <f t="shared" si="25"/>
        <v>Promotable</v>
      </c>
    </row>
    <row r="70" spans="1:23" x14ac:dyDescent="0.3">
      <c r="A70" t="s">
        <v>76</v>
      </c>
      <c r="B70" t="s">
        <v>276</v>
      </c>
      <c r="C70" t="s">
        <v>408</v>
      </c>
      <c r="D70" t="s">
        <v>414</v>
      </c>
      <c r="E70">
        <v>16</v>
      </c>
      <c r="F70" t="s">
        <v>418</v>
      </c>
      <c r="G70">
        <v>120257</v>
      </c>
      <c r="H70" t="s">
        <v>421</v>
      </c>
      <c r="I70" t="str">
        <f>IF(Dataset!H70="Yes","Eligble","Not Eligble")</f>
        <v>Eligble</v>
      </c>
      <c r="J70" t="str">
        <f>IF(AND(D70="Permanent",Dataset!E70&gt;5),"Senior Permanent","Other")</f>
        <v>Senior Permanent</v>
      </c>
      <c r="K70" t="str">
        <f t="shared" si="13"/>
        <v>Target Role</v>
      </c>
      <c r="L70" t="str">
        <f t="shared" si="14"/>
        <v>High Earner</v>
      </c>
      <c r="M70" t="str">
        <f t="shared" si="15"/>
        <v>OK</v>
      </c>
      <c r="N70" t="str">
        <f t="shared" si="16"/>
        <v>Experienced</v>
      </c>
      <c r="O70" t="str">
        <f t="shared" si="17"/>
        <v>Non-Metro</v>
      </c>
      <c r="P70" t="str">
        <f t="shared" si="18"/>
        <v>Standard</v>
      </c>
      <c r="Q70" t="str">
        <f t="shared" si="19"/>
        <v>LongTerm</v>
      </c>
      <c r="R70">
        <f t="shared" si="20"/>
        <v>102</v>
      </c>
      <c r="S70">
        <f t="shared" si="21"/>
        <v>27</v>
      </c>
      <c r="T70">
        <f t="shared" si="22"/>
        <v>24051.4</v>
      </c>
      <c r="U70" t="str">
        <f t="shared" si="23"/>
        <v>Earning   120K</v>
      </c>
      <c r="V70">
        <f t="shared" si="24"/>
        <v>7516.0625</v>
      </c>
      <c r="W70" t="str">
        <f t="shared" si="25"/>
        <v>Promotable</v>
      </c>
    </row>
    <row r="71" spans="1:23" x14ac:dyDescent="0.3">
      <c r="A71" t="s">
        <v>77</v>
      </c>
      <c r="B71" t="s">
        <v>277</v>
      </c>
      <c r="C71" t="s">
        <v>411</v>
      </c>
      <c r="D71" t="s">
        <v>414</v>
      </c>
      <c r="E71">
        <v>4</v>
      </c>
      <c r="F71" t="s">
        <v>418</v>
      </c>
      <c r="G71">
        <v>112279</v>
      </c>
      <c r="H71" t="s">
        <v>420</v>
      </c>
      <c r="I71" t="str">
        <f>IF(Dataset!H71="Yes","Eligble","Not Eligble")</f>
        <v>Not Eligble</v>
      </c>
      <c r="J71" t="str">
        <f>IF(AND(D71="Permanent",Dataset!E71&gt;5),"Senior Permanent","Other")</f>
        <v>Other</v>
      </c>
      <c r="K71" t="str">
        <f t="shared" si="13"/>
        <v>General</v>
      </c>
      <c r="L71" t="str">
        <f t="shared" si="14"/>
        <v>High Earner</v>
      </c>
      <c r="M71" t="str">
        <f t="shared" si="15"/>
        <v>OK</v>
      </c>
      <c r="N71" t="str">
        <f t="shared" si="16"/>
        <v>Experienced</v>
      </c>
      <c r="O71" t="str">
        <f t="shared" si="17"/>
        <v>Non-Metro</v>
      </c>
      <c r="P71" t="str">
        <f t="shared" si="18"/>
        <v>Standard</v>
      </c>
      <c r="Q71" t="str">
        <f t="shared" si="19"/>
        <v>Mid/short-Term</v>
      </c>
      <c r="R71">
        <f t="shared" si="20"/>
        <v>102</v>
      </c>
      <c r="S71">
        <f t="shared" si="21"/>
        <v>27</v>
      </c>
      <c r="T71">
        <f t="shared" si="22"/>
        <v>0</v>
      </c>
      <c r="U71" t="str">
        <f t="shared" si="23"/>
        <v>Earning   112K</v>
      </c>
      <c r="V71">
        <f t="shared" si="24"/>
        <v>28069.75</v>
      </c>
      <c r="W71" t="str">
        <f t="shared" si="25"/>
        <v>Review</v>
      </c>
    </row>
    <row r="72" spans="1:23" x14ac:dyDescent="0.3">
      <c r="A72" t="s">
        <v>78</v>
      </c>
      <c r="B72" t="s">
        <v>278</v>
      </c>
      <c r="C72" t="s">
        <v>411</v>
      </c>
      <c r="D72" t="s">
        <v>414</v>
      </c>
      <c r="E72">
        <v>21</v>
      </c>
      <c r="F72" t="s">
        <v>415</v>
      </c>
      <c r="G72">
        <v>147777</v>
      </c>
      <c r="H72" t="s">
        <v>421</v>
      </c>
      <c r="I72" t="str">
        <f>IF(Dataset!H72="Yes","Eligble","Not Eligble")</f>
        <v>Eligble</v>
      </c>
      <c r="J72" t="str">
        <f>IF(AND(D72="Permanent",Dataset!E72&gt;5),"Senior Permanent","Other")</f>
        <v>Senior Permanent</v>
      </c>
      <c r="K72" t="str">
        <f t="shared" si="13"/>
        <v>General</v>
      </c>
      <c r="L72" t="str">
        <f t="shared" si="14"/>
        <v>High Earner</v>
      </c>
      <c r="M72" t="str">
        <f t="shared" si="15"/>
        <v>OK</v>
      </c>
      <c r="N72" t="str">
        <f t="shared" si="16"/>
        <v>Experienced</v>
      </c>
      <c r="O72" t="str">
        <f t="shared" si="17"/>
        <v>Metro</v>
      </c>
      <c r="P72" t="str">
        <f t="shared" si="18"/>
        <v>Standard</v>
      </c>
      <c r="Q72" t="str">
        <f t="shared" si="19"/>
        <v>LongTerm</v>
      </c>
      <c r="R72">
        <f t="shared" si="20"/>
        <v>102</v>
      </c>
      <c r="S72">
        <f t="shared" si="21"/>
        <v>27</v>
      </c>
      <c r="T72">
        <f t="shared" si="22"/>
        <v>29555.4</v>
      </c>
      <c r="U72" t="str">
        <f t="shared" si="23"/>
        <v>Earning   148K</v>
      </c>
      <c r="V72">
        <f t="shared" si="24"/>
        <v>7037</v>
      </c>
      <c r="W72" t="str">
        <f t="shared" si="25"/>
        <v>Promotable</v>
      </c>
    </row>
    <row r="73" spans="1:23" x14ac:dyDescent="0.3">
      <c r="A73" t="s">
        <v>79</v>
      </c>
      <c r="B73" t="s">
        <v>279</v>
      </c>
      <c r="C73" t="s">
        <v>410</v>
      </c>
      <c r="D73" t="s">
        <v>413</v>
      </c>
      <c r="E73">
        <v>13</v>
      </c>
      <c r="F73" t="s">
        <v>419</v>
      </c>
      <c r="G73">
        <v>27287</v>
      </c>
      <c r="H73" t="s">
        <v>421</v>
      </c>
      <c r="I73" t="str">
        <f>IF(Dataset!H73="Yes","Eligble","Not Eligble")</f>
        <v>Eligble</v>
      </c>
      <c r="J73" t="str">
        <f>IF(AND(D73="Permanent",Dataset!E73&gt;5),"Senior Permanent","Other")</f>
        <v>Other</v>
      </c>
      <c r="K73" t="str">
        <f t="shared" si="13"/>
        <v>General</v>
      </c>
      <c r="L73" t="str">
        <f t="shared" si="14"/>
        <v>Regular</v>
      </c>
      <c r="M73" t="str">
        <f t="shared" si="15"/>
        <v>OK</v>
      </c>
      <c r="N73" t="str">
        <f t="shared" si="16"/>
        <v>Experienced</v>
      </c>
      <c r="O73" t="str">
        <f t="shared" si="17"/>
        <v>Metro</v>
      </c>
      <c r="P73" t="str">
        <f t="shared" si="18"/>
        <v>Low-Pay Contract</v>
      </c>
      <c r="Q73" t="str">
        <f t="shared" si="19"/>
        <v>Mid/short-Term</v>
      </c>
      <c r="R73">
        <f t="shared" si="20"/>
        <v>102</v>
      </c>
      <c r="S73">
        <f t="shared" si="21"/>
        <v>27</v>
      </c>
      <c r="T73">
        <f t="shared" si="22"/>
        <v>5457.4000000000005</v>
      </c>
      <c r="U73" t="str">
        <f t="shared" si="23"/>
        <v>Earning   27K</v>
      </c>
      <c r="V73">
        <f t="shared" si="24"/>
        <v>2099</v>
      </c>
      <c r="W73" t="str">
        <f t="shared" si="25"/>
        <v>Review</v>
      </c>
    </row>
    <row r="74" spans="1:23" x14ac:dyDescent="0.3">
      <c r="A74" t="s">
        <v>80</v>
      </c>
      <c r="B74" t="s">
        <v>280</v>
      </c>
      <c r="C74" t="s">
        <v>411</v>
      </c>
      <c r="D74" t="s">
        <v>413</v>
      </c>
      <c r="E74">
        <v>13</v>
      </c>
      <c r="F74" t="s">
        <v>415</v>
      </c>
      <c r="G74">
        <v>69912</v>
      </c>
      <c r="H74" t="s">
        <v>421</v>
      </c>
      <c r="I74" t="str">
        <f>IF(Dataset!H74="Yes","Eligble","Not Eligble")</f>
        <v>Eligble</v>
      </c>
      <c r="J74" t="str">
        <f>IF(AND(D74="Permanent",Dataset!E74&gt;5),"Senior Permanent","Other")</f>
        <v>Other</v>
      </c>
      <c r="K74" t="str">
        <f t="shared" si="13"/>
        <v>General</v>
      </c>
      <c r="L74" t="str">
        <f t="shared" si="14"/>
        <v>Regular</v>
      </c>
      <c r="M74" t="str">
        <f t="shared" si="15"/>
        <v>OK</v>
      </c>
      <c r="N74" t="str">
        <f t="shared" si="16"/>
        <v>Experienced</v>
      </c>
      <c r="O74" t="str">
        <f t="shared" si="17"/>
        <v>Metro</v>
      </c>
      <c r="P74" t="str">
        <f t="shared" si="18"/>
        <v>Standard</v>
      </c>
      <c r="Q74" t="str">
        <f t="shared" si="19"/>
        <v>Mid/short-Term</v>
      </c>
      <c r="R74">
        <f t="shared" si="20"/>
        <v>102</v>
      </c>
      <c r="S74">
        <f t="shared" si="21"/>
        <v>27</v>
      </c>
      <c r="T74">
        <f t="shared" si="22"/>
        <v>13982.400000000001</v>
      </c>
      <c r="U74" t="str">
        <f t="shared" si="23"/>
        <v>Earning   70K</v>
      </c>
      <c r="V74">
        <f t="shared" si="24"/>
        <v>5377.8461538461543</v>
      </c>
      <c r="W74" t="str">
        <f t="shared" si="25"/>
        <v>Review</v>
      </c>
    </row>
    <row r="75" spans="1:23" x14ac:dyDescent="0.3">
      <c r="A75" t="s">
        <v>81</v>
      </c>
      <c r="B75" t="s">
        <v>281</v>
      </c>
      <c r="C75" t="s">
        <v>408</v>
      </c>
      <c r="D75" t="s">
        <v>413</v>
      </c>
      <c r="E75">
        <v>5</v>
      </c>
      <c r="F75" t="s">
        <v>418</v>
      </c>
      <c r="G75">
        <v>75911</v>
      </c>
      <c r="H75" t="s">
        <v>420</v>
      </c>
      <c r="I75" t="str">
        <f>IF(Dataset!H75="Yes","Eligble","Not Eligble")</f>
        <v>Not Eligble</v>
      </c>
      <c r="J75" t="str">
        <f>IF(AND(D75="Permanent",Dataset!E75&gt;5),"Senior Permanent","Other")</f>
        <v>Other</v>
      </c>
      <c r="K75" t="str">
        <f t="shared" si="13"/>
        <v>Target Role</v>
      </c>
      <c r="L75" t="str">
        <f t="shared" si="14"/>
        <v>Regular</v>
      </c>
      <c r="M75" t="str">
        <f t="shared" si="15"/>
        <v>OK</v>
      </c>
      <c r="N75" t="str">
        <f t="shared" si="16"/>
        <v>Junior</v>
      </c>
      <c r="O75" t="str">
        <f t="shared" si="17"/>
        <v>Non-Metro</v>
      </c>
      <c r="P75" t="str">
        <f t="shared" si="18"/>
        <v>Standard</v>
      </c>
      <c r="Q75" t="str">
        <f t="shared" si="19"/>
        <v>Mid/short-Term</v>
      </c>
      <c r="R75">
        <f t="shared" si="20"/>
        <v>102</v>
      </c>
      <c r="S75">
        <f t="shared" si="21"/>
        <v>27</v>
      </c>
      <c r="T75">
        <f t="shared" si="22"/>
        <v>0</v>
      </c>
      <c r="U75" t="str">
        <f t="shared" si="23"/>
        <v>Earning   76K</v>
      </c>
      <c r="V75">
        <f t="shared" si="24"/>
        <v>15182.2</v>
      </c>
      <c r="W75" t="str">
        <f t="shared" si="25"/>
        <v>Review</v>
      </c>
    </row>
    <row r="76" spans="1:23" x14ac:dyDescent="0.3">
      <c r="A76" t="s">
        <v>82</v>
      </c>
      <c r="B76" t="s">
        <v>282</v>
      </c>
      <c r="C76" t="s">
        <v>408</v>
      </c>
      <c r="D76" t="s">
        <v>413</v>
      </c>
      <c r="E76">
        <v>23</v>
      </c>
      <c r="F76" t="s">
        <v>418</v>
      </c>
      <c r="G76">
        <v>25021</v>
      </c>
      <c r="I76" t="str">
        <f>IF(Dataset!H76="Yes","Eligble","Not Eligble")</f>
        <v>Not Eligble</v>
      </c>
      <c r="J76" t="str">
        <f>IF(AND(D76="Permanent",Dataset!E76&gt;5),"Senior Permanent","Other")</f>
        <v>Other</v>
      </c>
      <c r="K76" t="str">
        <f t="shared" si="13"/>
        <v>Target Role</v>
      </c>
      <c r="L76" t="str">
        <f t="shared" si="14"/>
        <v>Regular</v>
      </c>
      <c r="M76" t="str">
        <f t="shared" si="15"/>
        <v>Pending Info</v>
      </c>
      <c r="N76" t="str">
        <f t="shared" si="16"/>
        <v>Experienced</v>
      </c>
      <c r="O76" t="str">
        <f t="shared" si="17"/>
        <v>Non-Metro</v>
      </c>
      <c r="P76" t="str">
        <f t="shared" si="18"/>
        <v>Low-Pay Contract</v>
      </c>
      <c r="Q76" t="str">
        <f t="shared" si="19"/>
        <v>LongTerm</v>
      </c>
      <c r="R76">
        <f t="shared" si="20"/>
        <v>102</v>
      </c>
      <c r="S76">
        <f t="shared" si="21"/>
        <v>27</v>
      </c>
      <c r="T76">
        <f t="shared" si="22"/>
        <v>0</v>
      </c>
      <c r="U76" t="str">
        <f t="shared" si="23"/>
        <v>Earning   25K</v>
      </c>
      <c r="V76">
        <f t="shared" si="24"/>
        <v>1087.8695652173913</v>
      </c>
      <c r="W76" t="str">
        <f t="shared" si="25"/>
        <v>Review</v>
      </c>
    </row>
    <row r="77" spans="1:23" x14ac:dyDescent="0.3">
      <c r="A77" t="s">
        <v>83</v>
      </c>
      <c r="B77" t="s">
        <v>283</v>
      </c>
      <c r="C77" t="s">
        <v>412</v>
      </c>
      <c r="D77" t="s">
        <v>414</v>
      </c>
      <c r="E77">
        <v>1</v>
      </c>
      <c r="F77" t="s">
        <v>419</v>
      </c>
      <c r="G77">
        <v>133437</v>
      </c>
      <c r="H77" t="s">
        <v>421</v>
      </c>
      <c r="I77" t="str">
        <f>IF(Dataset!H77="Yes","Eligble","Not Eligble")</f>
        <v>Eligble</v>
      </c>
      <c r="J77" t="str">
        <f>IF(AND(D77="Permanent",Dataset!E77&gt;5),"Senior Permanent","Other")</f>
        <v>Other</v>
      </c>
      <c r="K77" t="str">
        <f t="shared" si="13"/>
        <v>General</v>
      </c>
      <c r="L77" t="str">
        <f t="shared" si="14"/>
        <v>High Earner</v>
      </c>
      <c r="M77" t="str">
        <f t="shared" si="15"/>
        <v>OK</v>
      </c>
      <c r="N77" t="str">
        <f t="shared" si="16"/>
        <v>Experienced</v>
      </c>
      <c r="O77" t="str">
        <f t="shared" si="17"/>
        <v>Metro</v>
      </c>
      <c r="P77" t="str">
        <f t="shared" si="18"/>
        <v>Standard</v>
      </c>
      <c r="Q77" t="str">
        <f t="shared" si="19"/>
        <v>Mid/short-Term</v>
      </c>
      <c r="R77">
        <f t="shared" si="20"/>
        <v>102</v>
      </c>
      <c r="S77">
        <f t="shared" si="21"/>
        <v>27</v>
      </c>
      <c r="T77">
        <f t="shared" si="22"/>
        <v>26687.4</v>
      </c>
      <c r="U77" t="str">
        <f t="shared" si="23"/>
        <v>Earning   133K</v>
      </c>
      <c r="V77">
        <f t="shared" si="24"/>
        <v>133437</v>
      </c>
      <c r="W77" t="str">
        <f t="shared" si="25"/>
        <v>Review</v>
      </c>
    </row>
    <row r="78" spans="1:23" x14ac:dyDescent="0.3">
      <c r="A78" t="s">
        <v>84</v>
      </c>
      <c r="B78" t="s">
        <v>284</v>
      </c>
      <c r="C78" t="s">
        <v>410</v>
      </c>
      <c r="D78" t="s">
        <v>413</v>
      </c>
      <c r="E78">
        <v>20</v>
      </c>
      <c r="F78" t="s">
        <v>419</v>
      </c>
      <c r="G78">
        <v>149488</v>
      </c>
      <c r="H78" t="s">
        <v>421</v>
      </c>
      <c r="I78" t="str">
        <f>IF(Dataset!H78="Yes","Eligble","Not Eligble")</f>
        <v>Eligble</v>
      </c>
      <c r="J78" t="str">
        <f>IF(AND(D78="Permanent",Dataset!E78&gt;5),"Senior Permanent","Other")</f>
        <v>Other</v>
      </c>
      <c r="K78" t="str">
        <f t="shared" si="13"/>
        <v>General</v>
      </c>
      <c r="L78" t="str">
        <f t="shared" si="14"/>
        <v>High Earner</v>
      </c>
      <c r="M78" t="str">
        <f t="shared" si="15"/>
        <v>OK</v>
      </c>
      <c r="N78" t="str">
        <f t="shared" si="16"/>
        <v>Experienced</v>
      </c>
      <c r="O78" t="str">
        <f t="shared" si="17"/>
        <v>Metro</v>
      </c>
      <c r="P78" t="str">
        <f t="shared" si="18"/>
        <v>Standard</v>
      </c>
      <c r="Q78" t="str">
        <f t="shared" si="19"/>
        <v>LongTerm</v>
      </c>
      <c r="R78">
        <f t="shared" si="20"/>
        <v>102</v>
      </c>
      <c r="S78">
        <f t="shared" si="21"/>
        <v>27</v>
      </c>
      <c r="T78">
        <f t="shared" si="22"/>
        <v>29897.600000000002</v>
      </c>
      <c r="U78" t="str">
        <f t="shared" si="23"/>
        <v>Earning   149K</v>
      </c>
      <c r="V78">
        <f t="shared" si="24"/>
        <v>7474.4</v>
      </c>
      <c r="W78" t="str">
        <f t="shared" si="25"/>
        <v>Promotable</v>
      </c>
    </row>
    <row r="79" spans="1:23" x14ac:dyDescent="0.3">
      <c r="A79" t="s">
        <v>85</v>
      </c>
      <c r="B79" t="s">
        <v>285</v>
      </c>
      <c r="C79" t="s">
        <v>411</v>
      </c>
      <c r="D79" t="s">
        <v>414</v>
      </c>
      <c r="E79">
        <v>12</v>
      </c>
      <c r="F79" t="s">
        <v>417</v>
      </c>
      <c r="G79">
        <v>29310</v>
      </c>
      <c r="H79" t="s">
        <v>421</v>
      </c>
      <c r="I79" t="str">
        <f>IF(Dataset!H79="Yes","Eligble","Not Eligble")</f>
        <v>Eligble</v>
      </c>
      <c r="J79" t="str">
        <f>IF(AND(D79="Permanent",Dataset!E79&gt;5),"Senior Permanent","Other")</f>
        <v>Senior Permanent</v>
      </c>
      <c r="K79" t="str">
        <f t="shared" si="13"/>
        <v>Target Role</v>
      </c>
      <c r="L79" t="str">
        <f t="shared" si="14"/>
        <v>Regular</v>
      </c>
      <c r="M79" t="str">
        <f t="shared" si="15"/>
        <v>OK</v>
      </c>
      <c r="N79" t="str">
        <f t="shared" si="16"/>
        <v>Experienced</v>
      </c>
      <c r="O79" t="str">
        <f t="shared" si="17"/>
        <v>Metro</v>
      </c>
      <c r="P79" t="str">
        <f t="shared" si="18"/>
        <v>Standard</v>
      </c>
      <c r="Q79" t="str">
        <f t="shared" si="19"/>
        <v>Mid/short-Term</v>
      </c>
      <c r="R79">
        <f t="shared" si="20"/>
        <v>102</v>
      </c>
      <c r="S79">
        <f t="shared" si="21"/>
        <v>27</v>
      </c>
      <c r="T79">
        <f t="shared" si="22"/>
        <v>5862</v>
      </c>
      <c r="U79" t="str">
        <f t="shared" si="23"/>
        <v>Earning   29K</v>
      </c>
      <c r="V79">
        <f t="shared" si="24"/>
        <v>2442.5</v>
      </c>
      <c r="W79" t="str">
        <f t="shared" si="25"/>
        <v>Review</v>
      </c>
    </row>
    <row r="80" spans="1:23" x14ac:dyDescent="0.3">
      <c r="A80" t="s">
        <v>86</v>
      </c>
      <c r="B80" t="s">
        <v>286</v>
      </c>
      <c r="C80" t="s">
        <v>412</v>
      </c>
      <c r="D80" t="s">
        <v>413</v>
      </c>
      <c r="E80">
        <v>0</v>
      </c>
      <c r="F80" t="s">
        <v>418</v>
      </c>
      <c r="G80">
        <v>52831</v>
      </c>
      <c r="I80" t="str">
        <f>IF(Dataset!H80="Yes","Eligble","Not Eligble")</f>
        <v>Not Eligble</v>
      </c>
      <c r="J80" t="str">
        <f>IF(AND(D80="Permanent",Dataset!E80&gt;5),"Senior Permanent","Other")</f>
        <v>Other</v>
      </c>
      <c r="K80" t="str">
        <f t="shared" si="13"/>
        <v>General</v>
      </c>
      <c r="L80" t="str">
        <f t="shared" si="14"/>
        <v>Regular</v>
      </c>
      <c r="M80" t="str">
        <f t="shared" si="15"/>
        <v>Pending Info</v>
      </c>
      <c r="N80" t="str">
        <f t="shared" si="16"/>
        <v>Junior</v>
      </c>
      <c r="O80" t="str">
        <f t="shared" si="17"/>
        <v>Non-Metro</v>
      </c>
      <c r="P80" t="str">
        <f t="shared" si="18"/>
        <v>Standard</v>
      </c>
      <c r="Q80" t="str">
        <f t="shared" si="19"/>
        <v>Mid/short-Term</v>
      </c>
      <c r="R80">
        <f t="shared" si="20"/>
        <v>102</v>
      </c>
      <c r="S80">
        <f t="shared" si="21"/>
        <v>26</v>
      </c>
      <c r="T80">
        <f t="shared" si="22"/>
        <v>0</v>
      </c>
      <c r="U80" t="str">
        <f t="shared" si="23"/>
        <v>Earning   53K</v>
      </c>
      <c r="V80" t="str">
        <f t="shared" si="24"/>
        <v>Check Data</v>
      </c>
      <c r="W80" t="str">
        <f t="shared" si="25"/>
        <v>Review</v>
      </c>
    </row>
    <row r="81" spans="1:23" x14ac:dyDescent="0.3">
      <c r="A81" t="s">
        <v>87</v>
      </c>
      <c r="B81" t="s">
        <v>287</v>
      </c>
      <c r="C81" t="s">
        <v>408</v>
      </c>
      <c r="D81" t="s">
        <v>413</v>
      </c>
      <c r="E81">
        <v>18</v>
      </c>
      <c r="F81" t="s">
        <v>419</v>
      </c>
      <c r="G81">
        <v>51275</v>
      </c>
      <c r="H81" t="s">
        <v>420</v>
      </c>
      <c r="I81" t="str">
        <f>IF(Dataset!H81="Yes","Eligble","Not Eligble")</f>
        <v>Not Eligble</v>
      </c>
      <c r="J81" t="str">
        <f>IF(AND(D81="Permanent",Dataset!E81&gt;5),"Senior Permanent","Other")</f>
        <v>Other</v>
      </c>
      <c r="K81" t="str">
        <f t="shared" si="13"/>
        <v>Target Role</v>
      </c>
      <c r="L81" t="str">
        <f t="shared" si="14"/>
        <v>Regular</v>
      </c>
      <c r="M81" t="str">
        <f t="shared" si="15"/>
        <v>OK</v>
      </c>
      <c r="N81" t="str">
        <f t="shared" si="16"/>
        <v>Experienced</v>
      </c>
      <c r="O81" t="str">
        <f t="shared" si="17"/>
        <v>Metro</v>
      </c>
      <c r="P81" t="str">
        <f t="shared" si="18"/>
        <v>Standard</v>
      </c>
      <c r="Q81" t="str">
        <f t="shared" si="19"/>
        <v>LongTerm</v>
      </c>
      <c r="R81">
        <f t="shared" si="20"/>
        <v>102</v>
      </c>
      <c r="S81">
        <f t="shared" si="21"/>
        <v>26</v>
      </c>
      <c r="T81">
        <f t="shared" si="22"/>
        <v>0</v>
      </c>
      <c r="U81" t="str">
        <f t="shared" si="23"/>
        <v>Earning   51K</v>
      </c>
      <c r="V81">
        <f t="shared" si="24"/>
        <v>2848.6111111111113</v>
      </c>
      <c r="W81" t="str">
        <f t="shared" si="25"/>
        <v>Review</v>
      </c>
    </row>
    <row r="82" spans="1:23" x14ac:dyDescent="0.3">
      <c r="A82" t="s">
        <v>88</v>
      </c>
      <c r="B82" t="s">
        <v>288</v>
      </c>
      <c r="C82" t="s">
        <v>410</v>
      </c>
      <c r="D82" t="s">
        <v>414</v>
      </c>
      <c r="E82">
        <v>8</v>
      </c>
      <c r="F82" t="s">
        <v>415</v>
      </c>
      <c r="G82">
        <v>40345</v>
      </c>
      <c r="H82" t="s">
        <v>421</v>
      </c>
      <c r="I82" t="str">
        <f>IF(Dataset!H82="Yes","Eligble","Not Eligble")</f>
        <v>Eligble</v>
      </c>
      <c r="J82" t="str">
        <f>IF(AND(D82="Permanent",Dataset!E82&gt;5),"Senior Permanent","Other")</f>
        <v>Senior Permanent</v>
      </c>
      <c r="K82" t="str">
        <f t="shared" si="13"/>
        <v>General</v>
      </c>
      <c r="L82" t="str">
        <f t="shared" si="14"/>
        <v>Regular</v>
      </c>
      <c r="M82" t="str">
        <f t="shared" si="15"/>
        <v>OK</v>
      </c>
      <c r="N82" t="str">
        <f t="shared" si="16"/>
        <v>Junior</v>
      </c>
      <c r="O82" t="str">
        <f t="shared" si="17"/>
        <v>Metro</v>
      </c>
      <c r="P82" t="str">
        <f t="shared" si="18"/>
        <v>Standard</v>
      </c>
      <c r="Q82" t="str">
        <f t="shared" si="19"/>
        <v>Mid/short-Term</v>
      </c>
      <c r="R82">
        <f t="shared" si="20"/>
        <v>102</v>
      </c>
      <c r="S82">
        <f t="shared" si="21"/>
        <v>26</v>
      </c>
      <c r="T82">
        <f t="shared" si="22"/>
        <v>8069</v>
      </c>
      <c r="U82" t="str">
        <f t="shared" si="23"/>
        <v>Earning   40K</v>
      </c>
      <c r="V82">
        <f t="shared" si="24"/>
        <v>5043.125</v>
      </c>
      <c r="W82" t="str">
        <f t="shared" si="25"/>
        <v>Review</v>
      </c>
    </row>
    <row r="83" spans="1:23" x14ac:dyDescent="0.3">
      <c r="A83" t="s">
        <v>89</v>
      </c>
      <c r="B83" t="s">
        <v>289</v>
      </c>
      <c r="C83" t="s">
        <v>412</v>
      </c>
      <c r="D83" t="s">
        <v>414</v>
      </c>
      <c r="E83">
        <v>18</v>
      </c>
      <c r="F83" t="s">
        <v>415</v>
      </c>
      <c r="G83">
        <v>137636</v>
      </c>
      <c r="H83" t="s">
        <v>420</v>
      </c>
      <c r="I83" t="str">
        <f>IF(Dataset!H83="Yes","Eligble","Not Eligble")</f>
        <v>Not Eligble</v>
      </c>
      <c r="J83" t="str">
        <f>IF(AND(D83="Permanent",Dataset!E83&gt;5),"Senior Permanent","Other")</f>
        <v>Senior Permanent</v>
      </c>
      <c r="K83" t="str">
        <f t="shared" si="13"/>
        <v>General</v>
      </c>
      <c r="L83" t="str">
        <f t="shared" si="14"/>
        <v>High Earner</v>
      </c>
      <c r="M83" t="str">
        <f t="shared" si="15"/>
        <v>OK</v>
      </c>
      <c r="N83" t="str">
        <f t="shared" si="16"/>
        <v>Experienced</v>
      </c>
      <c r="O83" t="str">
        <f t="shared" si="17"/>
        <v>Metro</v>
      </c>
      <c r="P83" t="str">
        <f t="shared" si="18"/>
        <v>Standard</v>
      </c>
      <c r="Q83" t="str">
        <f t="shared" si="19"/>
        <v>LongTerm</v>
      </c>
      <c r="R83">
        <f t="shared" si="20"/>
        <v>102</v>
      </c>
      <c r="S83">
        <f t="shared" si="21"/>
        <v>25</v>
      </c>
      <c r="T83">
        <f t="shared" si="22"/>
        <v>0</v>
      </c>
      <c r="U83" t="str">
        <f t="shared" si="23"/>
        <v>Earning   138K</v>
      </c>
      <c r="V83">
        <f t="shared" si="24"/>
        <v>7646.4444444444443</v>
      </c>
      <c r="W83" t="str">
        <f t="shared" si="25"/>
        <v>Promotable</v>
      </c>
    </row>
    <row r="84" spans="1:23" x14ac:dyDescent="0.3">
      <c r="A84" t="s">
        <v>90</v>
      </c>
      <c r="B84" t="s">
        <v>290</v>
      </c>
      <c r="C84" t="s">
        <v>412</v>
      </c>
      <c r="D84" t="s">
        <v>413</v>
      </c>
      <c r="E84">
        <v>26</v>
      </c>
      <c r="F84" t="s">
        <v>419</v>
      </c>
      <c r="G84">
        <v>95790</v>
      </c>
      <c r="H84" t="s">
        <v>420</v>
      </c>
      <c r="I84" t="str">
        <f>IF(Dataset!H84="Yes","Eligble","Not Eligble")</f>
        <v>Not Eligble</v>
      </c>
      <c r="J84" t="str">
        <f>IF(AND(D84="Permanent",Dataset!E84&gt;5),"Senior Permanent","Other")</f>
        <v>Other</v>
      </c>
      <c r="K84" t="str">
        <f t="shared" si="13"/>
        <v>General</v>
      </c>
      <c r="L84" t="str">
        <f t="shared" si="14"/>
        <v>Regular</v>
      </c>
      <c r="M84" t="str">
        <f t="shared" si="15"/>
        <v>OK</v>
      </c>
      <c r="N84" t="str">
        <f t="shared" si="16"/>
        <v>Experienced</v>
      </c>
      <c r="O84" t="str">
        <f t="shared" si="17"/>
        <v>Metro</v>
      </c>
      <c r="P84" t="str">
        <f t="shared" si="18"/>
        <v>Standard</v>
      </c>
      <c r="Q84" t="str">
        <f t="shared" si="19"/>
        <v>LongTerm</v>
      </c>
      <c r="R84">
        <f t="shared" si="20"/>
        <v>102</v>
      </c>
      <c r="S84">
        <f t="shared" si="21"/>
        <v>25</v>
      </c>
      <c r="T84">
        <f t="shared" si="22"/>
        <v>0</v>
      </c>
      <c r="U84" t="str">
        <f t="shared" si="23"/>
        <v>Earning   96K</v>
      </c>
      <c r="V84">
        <f t="shared" si="24"/>
        <v>3684.2307692307691</v>
      </c>
      <c r="W84" t="str">
        <f t="shared" si="25"/>
        <v>Promotable</v>
      </c>
    </row>
    <row r="85" spans="1:23" x14ac:dyDescent="0.3">
      <c r="A85" t="s">
        <v>91</v>
      </c>
      <c r="B85" t="s">
        <v>291</v>
      </c>
      <c r="C85" t="s">
        <v>410</v>
      </c>
      <c r="D85" t="s">
        <v>414</v>
      </c>
      <c r="E85">
        <v>0</v>
      </c>
      <c r="F85" t="s">
        <v>415</v>
      </c>
      <c r="G85">
        <v>30951</v>
      </c>
      <c r="H85" t="s">
        <v>420</v>
      </c>
      <c r="I85" t="str">
        <f>IF(Dataset!H85="Yes","Eligble","Not Eligble")</f>
        <v>Not Eligble</v>
      </c>
      <c r="J85" t="str">
        <f>IF(AND(D85="Permanent",Dataset!E85&gt;5),"Senior Permanent","Other")</f>
        <v>Other</v>
      </c>
      <c r="K85" t="str">
        <f t="shared" si="13"/>
        <v>General</v>
      </c>
      <c r="L85" t="str">
        <f t="shared" si="14"/>
        <v>Regular</v>
      </c>
      <c r="M85" t="str">
        <f t="shared" si="15"/>
        <v>OK</v>
      </c>
      <c r="N85" t="str">
        <f t="shared" si="16"/>
        <v>Junior</v>
      </c>
      <c r="O85" t="str">
        <f t="shared" si="17"/>
        <v>Metro</v>
      </c>
      <c r="P85" t="str">
        <f t="shared" si="18"/>
        <v>Standard</v>
      </c>
      <c r="Q85" t="str">
        <f t="shared" si="19"/>
        <v>Mid/short-Term</v>
      </c>
      <c r="R85">
        <f t="shared" si="20"/>
        <v>102</v>
      </c>
      <c r="S85">
        <f t="shared" si="21"/>
        <v>25</v>
      </c>
      <c r="T85">
        <f t="shared" si="22"/>
        <v>0</v>
      </c>
      <c r="U85" t="str">
        <f t="shared" si="23"/>
        <v>Earning   31K</v>
      </c>
      <c r="V85" t="str">
        <f t="shared" si="24"/>
        <v>Check Data</v>
      </c>
      <c r="W85" t="str">
        <f t="shared" si="25"/>
        <v>Review</v>
      </c>
    </row>
    <row r="86" spans="1:23" x14ac:dyDescent="0.3">
      <c r="A86" t="s">
        <v>92</v>
      </c>
      <c r="B86" t="s">
        <v>292</v>
      </c>
      <c r="C86" t="s">
        <v>411</v>
      </c>
      <c r="D86" t="s">
        <v>413</v>
      </c>
      <c r="E86">
        <v>26</v>
      </c>
      <c r="F86" t="s">
        <v>418</v>
      </c>
      <c r="G86">
        <v>123239</v>
      </c>
      <c r="H86" t="s">
        <v>420</v>
      </c>
      <c r="I86" t="str">
        <f>IF(Dataset!H86="Yes","Eligble","Not Eligble")</f>
        <v>Not Eligble</v>
      </c>
      <c r="J86" t="str">
        <f>IF(AND(D86="Permanent",Dataset!E86&gt;5),"Senior Permanent","Other")</f>
        <v>Other</v>
      </c>
      <c r="K86" t="str">
        <f t="shared" si="13"/>
        <v>General</v>
      </c>
      <c r="L86" t="str">
        <f t="shared" si="14"/>
        <v>High Earner</v>
      </c>
      <c r="M86" t="str">
        <f t="shared" si="15"/>
        <v>OK</v>
      </c>
      <c r="N86" t="str">
        <f t="shared" si="16"/>
        <v>Experienced</v>
      </c>
      <c r="O86" t="str">
        <f t="shared" si="17"/>
        <v>Non-Metro</v>
      </c>
      <c r="P86" t="str">
        <f t="shared" si="18"/>
        <v>Standard</v>
      </c>
      <c r="Q86" t="str">
        <f t="shared" si="19"/>
        <v>LongTerm</v>
      </c>
      <c r="R86">
        <f t="shared" si="20"/>
        <v>102</v>
      </c>
      <c r="S86">
        <f t="shared" si="21"/>
        <v>24</v>
      </c>
      <c r="T86">
        <f t="shared" si="22"/>
        <v>0</v>
      </c>
      <c r="U86" t="str">
        <f t="shared" si="23"/>
        <v>Earning   123K</v>
      </c>
      <c r="V86">
        <f t="shared" si="24"/>
        <v>4739.9615384615381</v>
      </c>
      <c r="W86" t="str">
        <f t="shared" si="25"/>
        <v>Promotable</v>
      </c>
    </row>
    <row r="87" spans="1:23" x14ac:dyDescent="0.3">
      <c r="A87" t="s">
        <v>93</v>
      </c>
      <c r="B87" t="s">
        <v>293</v>
      </c>
      <c r="C87" t="s">
        <v>410</v>
      </c>
      <c r="D87" t="s">
        <v>414</v>
      </c>
      <c r="E87">
        <v>15</v>
      </c>
      <c r="F87" t="s">
        <v>415</v>
      </c>
      <c r="G87">
        <v>26739</v>
      </c>
      <c r="H87" t="s">
        <v>421</v>
      </c>
      <c r="I87" t="str">
        <f>IF(Dataset!H87="Yes","Eligble","Not Eligble")</f>
        <v>Eligble</v>
      </c>
      <c r="J87" t="str">
        <f>IF(AND(D87="Permanent",Dataset!E87&gt;5),"Senior Permanent","Other")</f>
        <v>Senior Permanent</v>
      </c>
      <c r="K87" t="str">
        <f t="shared" si="13"/>
        <v>General</v>
      </c>
      <c r="L87" t="str">
        <f t="shared" si="14"/>
        <v>Regular</v>
      </c>
      <c r="M87" t="str">
        <f t="shared" si="15"/>
        <v>OK</v>
      </c>
      <c r="N87" t="str">
        <f t="shared" si="16"/>
        <v>Experienced</v>
      </c>
      <c r="O87" t="str">
        <f t="shared" si="17"/>
        <v>Metro</v>
      </c>
      <c r="P87" t="str">
        <f t="shared" si="18"/>
        <v>Standard</v>
      </c>
      <c r="Q87" t="str">
        <f t="shared" si="19"/>
        <v>Mid/short-Term</v>
      </c>
      <c r="R87">
        <f t="shared" si="20"/>
        <v>102</v>
      </c>
      <c r="S87">
        <f t="shared" si="21"/>
        <v>24</v>
      </c>
      <c r="T87">
        <f t="shared" si="22"/>
        <v>5347.8</v>
      </c>
      <c r="U87" t="str">
        <f t="shared" si="23"/>
        <v>Earning   27K</v>
      </c>
      <c r="V87">
        <f t="shared" si="24"/>
        <v>1782.6</v>
      </c>
      <c r="W87" t="str">
        <f t="shared" si="25"/>
        <v>Review</v>
      </c>
    </row>
    <row r="88" spans="1:23" x14ac:dyDescent="0.3">
      <c r="A88" t="s">
        <v>94</v>
      </c>
      <c r="B88" t="s">
        <v>294</v>
      </c>
      <c r="C88" t="s">
        <v>411</v>
      </c>
      <c r="D88" t="s">
        <v>414</v>
      </c>
      <c r="E88">
        <v>29</v>
      </c>
      <c r="F88" t="s">
        <v>419</v>
      </c>
      <c r="G88">
        <v>42513</v>
      </c>
      <c r="H88" t="s">
        <v>420</v>
      </c>
      <c r="I88" t="str">
        <f>IF(Dataset!H88="Yes","Eligble","Not Eligble")</f>
        <v>Not Eligble</v>
      </c>
      <c r="J88" t="str">
        <f>IF(AND(D88="Permanent",Dataset!E88&gt;5),"Senior Permanent","Other")</f>
        <v>Senior Permanent</v>
      </c>
      <c r="K88" t="str">
        <f t="shared" si="13"/>
        <v>General</v>
      </c>
      <c r="L88" t="str">
        <f t="shared" si="14"/>
        <v>Regular</v>
      </c>
      <c r="M88" t="str">
        <f t="shared" si="15"/>
        <v>OK</v>
      </c>
      <c r="N88" t="str">
        <f t="shared" si="16"/>
        <v>Experienced</v>
      </c>
      <c r="O88" t="str">
        <f t="shared" si="17"/>
        <v>Metro</v>
      </c>
      <c r="P88" t="str">
        <f t="shared" si="18"/>
        <v>Standard</v>
      </c>
      <c r="Q88" t="str">
        <f t="shared" si="19"/>
        <v>LongTerm</v>
      </c>
      <c r="R88">
        <f t="shared" si="20"/>
        <v>102</v>
      </c>
      <c r="S88">
        <f t="shared" si="21"/>
        <v>23</v>
      </c>
      <c r="T88">
        <f t="shared" si="22"/>
        <v>0</v>
      </c>
      <c r="U88" t="str">
        <f t="shared" si="23"/>
        <v>Earning   43K</v>
      </c>
      <c r="V88">
        <f t="shared" si="24"/>
        <v>1465.9655172413793</v>
      </c>
      <c r="W88" t="str">
        <f t="shared" si="25"/>
        <v>Review</v>
      </c>
    </row>
    <row r="89" spans="1:23" x14ac:dyDescent="0.3">
      <c r="A89" t="s">
        <v>95</v>
      </c>
      <c r="B89" t="s">
        <v>295</v>
      </c>
      <c r="C89" t="s">
        <v>410</v>
      </c>
      <c r="D89" t="s">
        <v>414</v>
      </c>
      <c r="E89">
        <v>2</v>
      </c>
      <c r="F89" t="s">
        <v>415</v>
      </c>
      <c r="G89">
        <v>68500</v>
      </c>
      <c r="H89" t="s">
        <v>420</v>
      </c>
      <c r="I89" t="str">
        <f>IF(Dataset!H89="Yes","Eligble","Not Eligble")</f>
        <v>Not Eligble</v>
      </c>
      <c r="J89" t="str">
        <f>IF(AND(D89="Permanent",Dataset!E89&gt;5),"Senior Permanent","Other")</f>
        <v>Other</v>
      </c>
      <c r="K89" t="str">
        <f t="shared" si="13"/>
        <v>General</v>
      </c>
      <c r="L89" t="str">
        <f t="shared" si="14"/>
        <v>Regular</v>
      </c>
      <c r="M89" t="str">
        <f t="shared" si="15"/>
        <v>OK</v>
      </c>
      <c r="N89" t="str">
        <f t="shared" si="16"/>
        <v>Junior</v>
      </c>
      <c r="O89" t="str">
        <f t="shared" si="17"/>
        <v>Metro</v>
      </c>
      <c r="P89" t="str">
        <f t="shared" si="18"/>
        <v>Standard</v>
      </c>
      <c r="Q89" t="str">
        <f t="shared" si="19"/>
        <v>Mid/short-Term</v>
      </c>
      <c r="R89">
        <f t="shared" si="20"/>
        <v>102</v>
      </c>
      <c r="S89">
        <f t="shared" si="21"/>
        <v>22</v>
      </c>
      <c r="T89">
        <f t="shared" si="22"/>
        <v>0</v>
      </c>
      <c r="U89" t="str">
        <f t="shared" si="23"/>
        <v>Earning   69K</v>
      </c>
      <c r="V89">
        <f t="shared" si="24"/>
        <v>34250</v>
      </c>
      <c r="W89" t="str">
        <f t="shared" si="25"/>
        <v>Review</v>
      </c>
    </row>
    <row r="90" spans="1:23" x14ac:dyDescent="0.3">
      <c r="A90" t="s">
        <v>96</v>
      </c>
      <c r="B90" t="s">
        <v>296</v>
      </c>
      <c r="C90" t="s">
        <v>409</v>
      </c>
      <c r="D90" t="s">
        <v>414</v>
      </c>
      <c r="E90">
        <v>9</v>
      </c>
      <c r="F90" t="s">
        <v>415</v>
      </c>
      <c r="G90">
        <v>136821</v>
      </c>
      <c r="H90" t="s">
        <v>421</v>
      </c>
      <c r="I90" t="str">
        <f>IF(Dataset!H90="Yes","Eligble","Not Eligble")</f>
        <v>Eligble</v>
      </c>
      <c r="J90" t="str">
        <f>IF(AND(D90="Permanent",Dataset!E90&gt;5),"Senior Permanent","Other")</f>
        <v>Senior Permanent</v>
      </c>
      <c r="K90" t="str">
        <f t="shared" si="13"/>
        <v>General</v>
      </c>
      <c r="L90" t="str">
        <f t="shared" si="14"/>
        <v>High Earner</v>
      </c>
      <c r="M90" t="str">
        <f t="shared" si="15"/>
        <v>OK</v>
      </c>
      <c r="N90" t="str">
        <f t="shared" si="16"/>
        <v>Experienced</v>
      </c>
      <c r="O90" t="str">
        <f t="shared" si="17"/>
        <v>Metro</v>
      </c>
      <c r="P90" t="str">
        <f t="shared" si="18"/>
        <v>Standard</v>
      </c>
      <c r="Q90" t="str">
        <f t="shared" si="19"/>
        <v>Mid/short-Term</v>
      </c>
      <c r="R90">
        <f t="shared" si="20"/>
        <v>102</v>
      </c>
      <c r="S90">
        <f t="shared" si="21"/>
        <v>21</v>
      </c>
      <c r="T90">
        <f t="shared" si="22"/>
        <v>27364.2</v>
      </c>
      <c r="U90" t="str">
        <f t="shared" si="23"/>
        <v>Earning   137K</v>
      </c>
      <c r="V90">
        <f t="shared" si="24"/>
        <v>15202.333333333334</v>
      </c>
      <c r="W90" t="str">
        <f t="shared" si="25"/>
        <v>Review</v>
      </c>
    </row>
    <row r="91" spans="1:23" x14ac:dyDescent="0.3">
      <c r="A91" t="s">
        <v>97</v>
      </c>
      <c r="B91" t="s">
        <v>297</v>
      </c>
      <c r="C91" t="s">
        <v>412</v>
      </c>
      <c r="D91" t="s">
        <v>414</v>
      </c>
      <c r="E91">
        <v>30</v>
      </c>
      <c r="F91" t="s">
        <v>415</v>
      </c>
      <c r="G91">
        <v>97752</v>
      </c>
      <c r="H91" t="s">
        <v>420</v>
      </c>
      <c r="I91" t="str">
        <f>IF(Dataset!H91="Yes","Eligble","Not Eligble")</f>
        <v>Not Eligble</v>
      </c>
      <c r="J91" t="str">
        <f>IF(AND(D91="Permanent",Dataset!E91&gt;5),"Senior Permanent","Other")</f>
        <v>Senior Permanent</v>
      </c>
      <c r="K91" t="str">
        <f t="shared" si="13"/>
        <v>General</v>
      </c>
      <c r="L91" t="str">
        <f t="shared" si="14"/>
        <v>Regular</v>
      </c>
      <c r="M91" t="str">
        <f t="shared" si="15"/>
        <v>OK</v>
      </c>
      <c r="N91" t="str">
        <f t="shared" si="16"/>
        <v>Experienced</v>
      </c>
      <c r="O91" t="str">
        <f t="shared" si="17"/>
        <v>Metro</v>
      </c>
      <c r="P91" t="str">
        <f t="shared" si="18"/>
        <v>Standard</v>
      </c>
      <c r="Q91" t="str">
        <f t="shared" si="19"/>
        <v>LongTerm</v>
      </c>
      <c r="R91">
        <f t="shared" si="20"/>
        <v>102</v>
      </c>
      <c r="S91">
        <f t="shared" si="21"/>
        <v>21</v>
      </c>
      <c r="T91">
        <f t="shared" si="22"/>
        <v>0</v>
      </c>
      <c r="U91" t="str">
        <f t="shared" si="23"/>
        <v>Earning   98K</v>
      </c>
      <c r="V91">
        <f t="shared" si="24"/>
        <v>3258.4</v>
      </c>
      <c r="W91" t="str">
        <f t="shared" si="25"/>
        <v>Promotable</v>
      </c>
    </row>
    <row r="92" spans="1:23" x14ac:dyDescent="0.3">
      <c r="A92" t="s">
        <v>98</v>
      </c>
      <c r="B92" t="s">
        <v>298</v>
      </c>
      <c r="C92" t="s">
        <v>408</v>
      </c>
      <c r="D92" t="s">
        <v>413</v>
      </c>
      <c r="E92">
        <v>5</v>
      </c>
      <c r="F92" t="s">
        <v>415</v>
      </c>
      <c r="G92">
        <v>55798</v>
      </c>
      <c r="H92" t="s">
        <v>421</v>
      </c>
      <c r="I92" t="str">
        <f>IF(Dataset!H92="Yes","Eligble","Not Eligble")</f>
        <v>Eligble</v>
      </c>
      <c r="J92" t="str">
        <f>IF(AND(D92="Permanent",Dataset!E92&gt;5),"Senior Permanent","Other")</f>
        <v>Other</v>
      </c>
      <c r="K92" t="str">
        <f t="shared" si="13"/>
        <v>Target Role</v>
      </c>
      <c r="L92" t="str">
        <f t="shared" si="14"/>
        <v>Regular</v>
      </c>
      <c r="M92" t="str">
        <f t="shared" si="15"/>
        <v>OK</v>
      </c>
      <c r="N92" t="str">
        <f t="shared" si="16"/>
        <v>Junior</v>
      </c>
      <c r="O92" t="str">
        <f t="shared" si="17"/>
        <v>Metro</v>
      </c>
      <c r="P92" t="str">
        <f t="shared" si="18"/>
        <v>Standard</v>
      </c>
      <c r="Q92" t="str">
        <f t="shared" si="19"/>
        <v>Mid/short-Term</v>
      </c>
      <c r="R92">
        <f t="shared" si="20"/>
        <v>102</v>
      </c>
      <c r="S92">
        <f t="shared" si="21"/>
        <v>21</v>
      </c>
      <c r="T92">
        <f t="shared" si="22"/>
        <v>11159.6</v>
      </c>
      <c r="U92" t="str">
        <f t="shared" si="23"/>
        <v>Earning   56K</v>
      </c>
      <c r="V92">
        <f t="shared" si="24"/>
        <v>11159.6</v>
      </c>
      <c r="W92" t="str">
        <f t="shared" si="25"/>
        <v>Review</v>
      </c>
    </row>
    <row r="93" spans="1:23" x14ac:dyDescent="0.3">
      <c r="A93" t="s">
        <v>99</v>
      </c>
      <c r="B93" t="s">
        <v>299</v>
      </c>
      <c r="C93" t="s">
        <v>411</v>
      </c>
      <c r="D93" t="s">
        <v>413</v>
      </c>
      <c r="E93">
        <v>25</v>
      </c>
      <c r="F93" t="s">
        <v>415</v>
      </c>
      <c r="G93">
        <v>66370</v>
      </c>
      <c r="H93" t="s">
        <v>420</v>
      </c>
      <c r="I93" t="str">
        <f>IF(Dataset!H93="Yes","Eligble","Not Eligble")</f>
        <v>Not Eligble</v>
      </c>
      <c r="J93" t="str">
        <f>IF(AND(D93="Permanent",Dataset!E93&gt;5),"Senior Permanent","Other")</f>
        <v>Other</v>
      </c>
      <c r="K93" t="str">
        <f t="shared" si="13"/>
        <v>General</v>
      </c>
      <c r="L93" t="str">
        <f t="shared" si="14"/>
        <v>Regular</v>
      </c>
      <c r="M93" t="str">
        <f t="shared" si="15"/>
        <v>OK</v>
      </c>
      <c r="N93" t="str">
        <f t="shared" si="16"/>
        <v>Experienced</v>
      </c>
      <c r="O93" t="str">
        <f t="shared" si="17"/>
        <v>Metro</v>
      </c>
      <c r="P93" t="str">
        <f t="shared" si="18"/>
        <v>Standard</v>
      </c>
      <c r="Q93" t="str">
        <f t="shared" si="19"/>
        <v>LongTerm</v>
      </c>
      <c r="R93">
        <f t="shared" si="20"/>
        <v>102</v>
      </c>
      <c r="S93">
        <f t="shared" si="21"/>
        <v>21</v>
      </c>
      <c r="T93">
        <f t="shared" si="22"/>
        <v>0</v>
      </c>
      <c r="U93" t="str">
        <f t="shared" si="23"/>
        <v>Earning   66K</v>
      </c>
      <c r="V93">
        <f t="shared" si="24"/>
        <v>2654.8</v>
      </c>
      <c r="W93" t="str">
        <f t="shared" si="25"/>
        <v>Review</v>
      </c>
    </row>
    <row r="94" spans="1:23" x14ac:dyDescent="0.3">
      <c r="A94" t="s">
        <v>100</v>
      </c>
      <c r="B94" t="s">
        <v>300</v>
      </c>
      <c r="C94" t="s">
        <v>408</v>
      </c>
      <c r="D94" t="s">
        <v>413</v>
      </c>
      <c r="E94">
        <v>18</v>
      </c>
      <c r="F94" t="s">
        <v>419</v>
      </c>
      <c r="G94">
        <v>43804</v>
      </c>
      <c r="H94" t="s">
        <v>421</v>
      </c>
      <c r="I94" t="str">
        <f>IF(Dataset!H94="Yes","Eligble","Not Eligble")</f>
        <v>Eligble</v>
      </c>
      <c r="J94" t="str">
        <f>IF(AND(D94="Permanent",Dataset!E94&gt;5),"Senior Permanent","Other")</f>
        <v>Other</v>
      </c>
      <c r="K94" t="str">
        <f t="shared" si="13"/>
        <v>Target Role</v>
      </c>
      <c r="L94" t="str">
        <f t="shared" si="14"/>
        <v>Regular</v>
      </c>
      <c r="M94" t="str">
        <f t="shared" si="15"/>
        <v>OK</v>
      </c>
      <c r="N94" t="str">
        <f t="shared" si="16"/>
        <v>Experienced</v>
      </c>
      <c r="O94" t="str">
        <f t="shared" si="17"/>
        <v>Metro</v>
      </c>
      <c r="P94" t="str">
        <f t="shared" si="18"/>
        <v>Standard</v>
      </c>
      <c r="Q94" t="str">
        <f t="shared" si="19"/>
        <v>LongTerm</v>
      </c>
      <c r="R94">
        <f t="shared" si="20"/>
        <v>102</v>
      </c>
      <c r="S94">
        <f t="shared" si="21"/>
        <v>21</v>
      </c>
      <c r="T94">
        <f t="shared" si="22"/>
        <v>8760.8000000000011</v>
      </c>
      <c r="U94" t="str">
        <f t="shared" si="23"/>
        <v>Earning   44K</v>
      </c>
      <c r="V94">
        <f t="shared" si="24"/>
        <v>2433.5555555555557</v>
      </c>
      <c r="W94" t="str">
        <f t="shared" si="25"/>
        <v>Review</v>
      </c>
    </row>
    <row r="95" spans="1:23" x14ac:dyDescent="0.3">
      <c r="A95" t="s">
        <v>101</v>
      </c>
      <c r="B95" t="s">
        <v>301</v>
      </c>
      <c r="C95" t="s">
        <v>411</v>
      </c>
      <c r="D95" t="s">
        <v>413</v>
      </c>
      <c r="E95">
        <v>5</v>
      </c>
      <c r="F95" t="s">
        <v>417</v>
      </c>
      <c r="G95">
        <v>58244</v>
      </c>
      <c r="H95" t="s">
        <v>420</v>
      </c>
      <c r="I95" t="str">
        <f>IF(Dataset!H95="Yes","Eligble","Not Eligble")</f>
        <v>Not Eligble</v>
      </c>
      <c r="J95" t="str">
        <f>IF(AND(D95="Permanent",Dataset!E95&gt;5),"Senior Permanent","Other")</f>
        <v>Other</v>
      </c>
      <c r="K95" t="str">
        <f t="shared" si="13"/>
        <v>Target Role</v>
      </c>
      <c r="L95" t="str">
        <f t="shared" si="14"/>
        <v>Regular</v>
      </c>
      <c r="M95" t="str">
        <f t="shared" si="15"/>
        <v>OK</v>
      </c>
      <c r="N95" t="str">
        <f t="shared" si="16"/>
        <v>Junior</v>
      </c>
      <c r="O95" t="str">
        <f t="shared" si="17"/>
        <v>Metro</v>
      </c>
      <c r="P95" t="str">
        <f t="shared" si="18"/>
        <v>Standard</v>
      </c>
      <c r="Q95" t="str">
        <f t="shared" si="19"/>
        <v>Mid/short-Term</v>
      </c>
      <c r="R95">
        <f t="shared" si="20"/>
        <v>102</v>
      </c>
      <c r="S95">
        <f t="shared" si="21"/>
        <v>21</v>
      </c>
      <c r="T95">
        <f t="shared" si="22"/>
        <v>0</v>
      </c>
      <c r="U95" t="str">
        <f t="shared" si="23"/>
        <v>Earning   58K</v>
      </c>
      <c r="V95">
        <f t="shared" si="24"/>
        <v>11648.8</v>
      </c>
      <c r="W95" t="str">
        <f t="shared" si="25"/>
        <v>Review</v>
      </c>
    </row>
    <row r="96" spans="1:23" x14ac:dyDescent="0.3">
      <c r="A96" t="s">
        <v>102</v>
      </c>
      <c r="B96" t="s">
        <v>302</v>
      </c>
      <c r="C96" t="s">
        <v>409</v>
      </c>
      <c r="D96" t="s">
        <v>414</v>
      </c>
      <c r="E96">
        <v>4</v>
      </c>
      <c r="F96" t="s">
        <v>418</v>
      </c>
      <c r="G96">
        <v>108389</v>
      </c>
      <c r="H96" t="s">
        <v>421</v>
      </c>
      <c r="I96" t="str">
        <f>IF(Dataset!H96="Yes","Eligble","Not Eligble")</f>
        <v>Eligble</v>
      </c>
      <c r="J96" t="str">
        <f>IF(AND(D96="Permanent",Dataset!E96&gt;5),"Senior Permanent","Other")</f>
        <v>Other</v>
      </c>
      <c r="K96" t="str">
        <f t="shared" si="13"/>
        <v>General</v>
      </c>
      <c r="L96" t="str">
        <f t="shared" si="14"/>
        <v>High Earner</v>
      </c>
      <c r="M96" t="str">
        <f t="shared" si="15"/>
        <v>OK</v>
      </c>
      <c r="N96" t="str">
        <f t="shared" si="16"/>
        <v>Experienced</v>
      </c>
      <c r="O96" t="str">
        <f t="shared" si="17"/>
        <v>Non-Metro</v>
      </c>
      <c r="P96" t="str">
        <f t="shared" si="18"/>
        <v>Standard</v>
      </c>
      <c r="Q96" t="str">
        <f t="shared" si="19"/>
        <v>Mid/short-Term</v>
      </c>
      <c r="R96">
        <f t="shared" si="20"/>
        <v>102</v>
      </c>
      <c r="S96">
        <f t="shared" si="21"/>
        <v>21</v>
      </c>
      <c r="T96">
        <f t="shared" si="22"/>
        <v>21677.800000000003</v>
      </c>
      <c r="U96" t="str">
        <f t="shared" si="23"/>
        <v>Earning   108K</v>
      </c>
      <c r="V96">
        <f t="shared" si="24"/>
        <v>27097.25</v>
      </c>
      <c r="W96" t="str">
        <f t="shared" si="25"/>
        <v>Review</v>
      </c>
    </row>
    <row r="97" spans="1:23" x14ac:dyDescent="0.3">
      <c r="A97" t="s">
        <v>103</v>
      </c>
      <c r="B97" t="s">
        <v>303</v>
      </c>
      <c r="C97" t="s">
        <v>411</v>
      </c>
      <c r="D97" t="s">
        <v>413</v>
      </c>
      <c r="E97">
        <v>12</v>
      </c>
      <c r="F97" t="s">
        <v>418</v>
      </c>
      <c r="G97">
        <v>92408</v>
      </c>
      <c r="H97" t="s">
        <v>420</v>
      </c>
      <c r="I97" t="str">
        <f>IF(Dataset!H97="Yes","Eligble","Not Eligble")</f>
        <v>Not Eligble</v>
      </c>
      <c r="J97" t="str">
        <f>IF(AND(D97="Permanent",Dataset!E97&gt;5),"Senior Permanent","Other")</f>
        <v>Other</v>
      </c>
      <c r="K97" t="str">
        <f t="shared" si="13"/>
        <v>General</v>
      </c>
      <c r="L97" t="str">
        <f t="shared" si="14"/>
        <v>Regular</v>
      </c>
      <c r="M97" t="str">
        <f t="shared" si="15"/>
        <v>OK</v>
      </c>
      <c r="N97" t="str">
        <f t="shared" si="16"/>
        <v>Experienced</v>
      </c>
      <c r="O97" t="str">
        <f t="shared" si="17"/>
        <v>Non-Metro</v>
      </c>
      <c r="P97" t="str">
        <f t="shared" si="18"/>
        <v>Standard</v>
      </c>
      <c r="Q97" t="str">
        <f t="shared" si="19"/>
        <v>Mid/short-Term</v>
      </c>
      <c r="R97">
        <f t="shared" si="20"/>
        <v>102</v>
      </c>
      <c r="S97">
        <f t="shared" si="21"/>
        <v>21</v>
      </c>
      <c r="T97">
        <f t="shared" si="22"/>
        <v>0</v>
      </c>
      <c r="U97" t="str">
        <f t="shared" si="23"/>
        <v>Earning   92K</v>
      </c>
      <c r="V97">
        <f t="shared" si="24"/>
        <v>7700.666666666667</v>
      </c>
      <c r="W97" t="str">
        <f t="shared" si="25"/>
        <v>Promotable</v>
      </c>
    </row>
    <row r="98" spans="1:23" x14ac:dyDescent="0.3">
      <c r="A98" t="s">
        <v>104</v>
      </c>
      <c r="B98" t="s">
        <v>304</v>
      </c>
      <c r="C98" t="s">
        <v>411</v>
      </c>
      <c r="D98" t="s">
        <v>413</v>
      </c>
      <c r="E98">
        <v>27</v>
      </c>
      <c r="F98" t="s">
        <v>418</v>
      </c>
      <c r="G98">
        <v>94149</v>
      </c>
      <c r="H98" t="s">
        <v>420</v>
      </c>
      <c r="I98" t="str">
        <f>IF(Dataset!H98="Yes","Eligble","Not Eligble")</f>
        <v>Not Eligble</v>
      </c>
      <c r="J98" t="str">
        <f>IF(AND(D98="Permanent",Dataset!E98&gt;5),"Senior Permanent","Other")</f>
        <v>Other</v>
      </c>
      <c r="K98" t="str">
        <f t="shared" si="13"/>
        <v>General</v>
      </c>
      <c r="L98" t="str">
        <f t="shared" si="14"/>
        <v>Regular</v>
      </c>
      <c r="M98" t="str">
        <f t="shared" si="15"/>
        <v>OK</v>
      </c>
      <c r="N98" t="str">
        <f t="shared" si="16"/>
        <v>Experienced</v>
      </c>
      <c r="O98" t="str">
        <f t="shared" si="17"/>
        <v>Non-Metro</v>
      </c>
      <c r="P98" t="str">
        <f t="shared" si="18"/>
        <v>Standard</v>
      </c>
      <c r="Q98" t="str">
        <f t="shared" si="19"/>
        <v>LongTerm</v>
      </c>
      <c r="R98">
        <f t="shared" si="20"/>
        <v>102</v>
      </c>
      <c r="S98">
        <f t="shared" si="21"/>
        <v>21</v>
      </c>
      <c r="T98">
        <f t="shared" si="22"/>
        <v>0</v>
      </c>
      <c r="U98" t="str">
        <f t="shared" si="23"/>
        <v>Earning   94K</v>
      </c>
      <c r="V98">
        <f t="shared" si="24"/>
        <v>3487</v>
      </c>
      <c r="W98" t="str">
        <f t="shared" si="25"/>
        <v>Promotable</v>
      </c>
    </row>
    <row r="99" spans="1:23" x14ac:dyDescent="0.3">
      <c r="A99" t="s">
        <v>105</v>
      </c>
      <c r="B99" t="s">
        <v>305</v>
      </c>
      <c r="C99" t="s">
        <v>408</v>
      </c>
      <c r="D99" t="s">
        <v>413</v>
      </c>
      <c r="E99">
        <v>10</v>
      </c>
      <c r="F99" t="s">
        <v>417</v>
      </c>
      <c r="G99">
        <v>110617</v>
      </c>
      <c r="H99" t="s">
        <v>421</v>
      </c>
      <c r="I99" t="str">
        <f>IF(Dataset!H99="Yes","Eligble","Not Eligble")</f>
        <v>Eligble</v>
      </c>
      <c r="J99" t="str">
        <f>IF(AND(D99="Permanent",Dataset!E99&gt;5),"Senior Permanent","Other")</f>
        <v>Other</v>
      </c>
      <c r="K99" t="str">
        <f t="shared" si="13"/>
        <v>Target Role</v>
      </c>
      <c r="L99" t="str">
        <f t="shared" si="14"/>
        <v>High Earner</v>
      </c>
      <c r="M99" t="str">
        <f t="shared" si="15"/>
        <v>OK</v>
      </c>
      <c r="N99" t="str">
        <f t="shared" si="16"/>
        <v>Experienced</v>
      </c>
      <c r="O99" t="str">
        <f t="shared" si="17"/>
        <v>Metro</v>
      </c>
      <c r="P99" t="str">
        <f t="shared" si="18"/>
        <v>Standard</v>
      </c>
      <c r="Q99" t="str">
        <f t="shared" si="19"/>
        <v>Mid/short-Term</v>
      </c>
      <c r="R99">
        <f t="shared" si="20"/>
        <v>102</v>
      </c>
      <c r="S99">
        <f t="shared" si="21"/>
        <v>21</v>
      </c>
      <c r="T99">
        <f t="shared" si="22"/>
        <v>22123.4</v>
      </c>
      <c r="U99" t="str">
        <f t="shared" si="23"/>
        <v>Earning   111K</v>
      </c>
      <c r="V99">
        <f t="shared" si="24"/>
        <v>11061.7</v>
      </c>
      <c r="W99" t="str">
        <f t="shared" si="25"/>
        <v>Promotable</v>
      </c>
    </row>
    <row r="100" spans="1:23" x14ac:dyDescent="0.3">
      <c r="A100" t="s">
        <v>106</v>
      </c>
      <c r="B100" t="s">
        <v>306</v>
      </c>
      <c r="C100" t="s">
        <v>411</v>
      </c>
      <c r="D100" t="s">
        <v>414</v>
      </c>
      <c r="E100">
        <v>16</v>
      </c>
      <c r="F100" t="s">
        <v>417</v>
      </c>
      <c r="G100">
        <v>47832</v>
      </c>
      <c r="H100" t="s">
        <v>421</v>
      </c>
      <c r="I100" t="str">
        <f>IF(Dataset!H100="Yes","Eligble","Not Eligble")</f>
        <v>Eligble</v>
      </c>
      <c r="J100" t="str">
        <f>IF(AND(D100="Permanent",Dataset!E100&gt;5),"Senior Permanent","Other")</f>
        <v>Senior Permanent</v>
      </c>
      <c r="K100" t="str">
        <f t="shared" si="13"/>
        <v>Target Role</v>
      </c>
      <c r="L100" t="str">
        <f t="shared" si="14"/>
        <v>Regular</v>
      </c>
      <c r="M100" t="str">
        <f t="shared" si="15"/>
        <v>OK</v>
      </c>
      <c r="N100" t="str">
        <f t="shared" si="16"/>
        <v>Experienced</v>
      </c>
      <c r="O100" t="str">
        <f t="shared" si="17"/>
        <v>Metro</v>
      </c>
      <c r="P100" t="str">
        <f t="shared" si="18"/>
        <v>Standard</v>
      </c>
      <c r="Q100" t="str">
        <f t="shared" si="19"/>
        <v>LongTerm</v>
      </c>
      <c r="R100">
        <f t="shared" si="20"/>
        <v>102</v>
      </c>
      <c r="S100">
        <f t="shared" si="21"/>
        <v>21</v>
      </c>
      <c r="T100">
        <f t="shared" si="22"/>
        <v>9566.4</v>
      </c>
      <c r="U100" t="str">
        <f t="shared" si="23"/>
        <v>Earning   48K</v>
      </c>
      <c r="V100">
        <f t="shared" si="24"/>
        <v>2989.5</v>
      </c>
      <c r="W100" t="str">
        <f t="shared" si="25"/>
        <v>Review</v>
      </c>
    </row>
    <row r="101" spans="1:23" x14ac:dyDescent="0.3">
      <c r="A101" t="s">
        <v>107</v>
      </c>
      <c r="B101" t="s">
        <v>307</v>
      </c>
      <c r="C101" t="s">
        <v>409</v>
      </c>
      <c r="D101" t="s">
        <v>413</v>
      </c>
      <c r="E101">
        <v>17</v>
      </c>
      <c r="F101" t="s">
        <v>415</v>
      </c>
      <c r="G101">
        <v>60274</v>
      </c>
      <c r="H101" t="s">
        <v>420</v>
      </c>
      <c r="I101" t="str">
        <f>IF(Dataset!H101="Yes","Eligble","Not Eligble")</f>
        <v>Not Eligble</v>
      </c>
      <c r="J101" t="str">
        <f>IF(AND(D101="Permanent",Dataset!E101&gt;5),"Senior Permanent","Other")</f>
        <v>Other</v>
      </c>
      <c r="K101" t="str">
        <f t="shared" si="13"/>
        <v>General</v>
      </c>
      <c r="L101" t="str">
        <f t="shared" si="14"/>
        <v>Regular</v>
      </c>
      <c r="M101" t="str">
        <f t="shared" si="15"/>
        <v>OK</v>
      </c>
      <c r="N101" t="str">
        <f t="shared" si="16"/>
        <v>Experienced</v>
      </c>
      <c r="O101" t="str">
        <f t="shared" si="17"/>
        <v>Metro</v>
      </c>
      <c r="P101" t="str">
        <f t="shared" si="18"/>
        <v>Standard</v>
      </c>
      <c r="Q101" t="str">
        <f t="shared" si="19"/>
        <v>LongTerm</v>
      </c>
      <c r="R101">
        <f t="shared" si="20"/>
        <v>102</v>
      </c>
      <c r="S101">
        <f t="shared" si="21"/>
        <v>20</v>
      </c>
      <c r="T101">
        <f t="shared" si="22"/>
        <v>0</v>
      </c>
      <c r="U101" t="str">
        <f t="shared" si="23"/>
        <v>Earning   60K</v>
      </c>
      <c r="V101">
        <f t="shared" si="24"/>
        <v>3545.5294117647059</v>
      </c>
      <c r="W101" t="str">
        <f t="shared" si="25"/>
        <v>Review</v>
      </c>
    </row>
    <row r="102" spans="1:23" x14ac:dyDescent="0.3">
      <c r="A102" t="s">
        <v>108</v>
      </c>
      <c r="B102" t="s">
        <v>308</v>
      </c>
      <c r="C102" t="s">
        <v>412</v>
      </c>
      <c r="D102" t="s">
        <v>413</v>
      </c>
      <c r="E102">
        <v>9</v>
      </c>
      <c r="F102" t="s">
        <v>418</v>
      </c>
      <c r="G102">
        <v>90612</v>
      </c>
      <c r="H102" t="s">
        <v>420</v>
      </c>
      <c r="I102" t="str">
        <f>IF(Dataset!H102="Yes","Eligble","Not Eligble")</f>
        <v>Not Eligble</v>
      </c>
      <c r="J102" t="str">
        <f>IF(AND(D102="Permanent",Dataset!E102&gt;5),"Senior Permanent","Other")</f>
        <v>Other</v>
      </c>
      <c r="K102" t="str">
        <f t="shared" si="13"/>
        <v>General</v>
      </c>
      <c r="L102" t="str">
        <f t="shared" si="14"/>
        <v>Regular</v>
      </c>
      <c r="M102" t="str">
        <f t="shared" si="15"/>
        <v>OK</v>
      </c>
      <c r="N102" t="str">
        <f t="shared" si="16"/>
        <v>Experienced</v>
      </c>
      <c r="O102" t="str">
        <f t="shared" si="17"/>
        <v>Non-Metro</v>
      </c>
      <c r="P102" t="str">
        <f t="shared" si="18"/>
        <v>Standard</v>
      </c>
      <c r="Q102" t="str">
        <f t="shared" si="19"/>
        <v>Mid/short-Term</v>
      </c>
      <c r="R102">
        <f t="shared" si="20"/>
        <v>102</v>
      </c>
      <c r="S102">
        <f t="shared" si="21"/>
        <v>20</v>
      </c>
      <c r="T102">
        <f t="shared" si="22"/>
        <v>0</v>
      </c>
      <c r="U102" t="str">
        <f t="shared" si="23"/>
        <v>Earning   91K</v>
      </c>
      <c r="V102">
        <f t="shared" si="24"/>
        <v>10068</v>
      </c>
      <c r="W102" t="str">
        <f t="shared" si="25"/>
        <v>Review</v>
      </c>
    </row>
    <row r="103" spans="1:23" x14ac:dyDescent="0.3">
      <c r="A103" t="s">
        <v>109</v>
      </c>
      <c r="B103" t="s">
        <v>309</v>
      </c>
      <c r="C103" t="s">
        <v>408</v>
      </c>
      <c r="D103" t="s">
        <v>414</v>
      </c>
      <c r="E103">
        <v>14</v>
      </c>
      <c r="F103" t="s">
        <v>417</v>
      </c>
      <c r="G103">
        <v>138834</v>
      </c>
      <c r="H103" t="s">
        <v>421</v>
      </c>
      <c r="I103" t="str">
        <f>IF(Dataset!H103="Yes","Eligble","Not Eligble")</f>
        <v>Eligble</v>
      </c>
      <c r="J103" t="str">
        <f>IF(AND(D103="Permanent",Dataset!E103&gt;5),"Senior Permanent","Other")</f>
        <v>Senior Permanent</v>
      </c>
      <c r="K103" t="str">
        <f t="shared" si="13"/>
        <v>Target Role</v>
      </c>
      <c r="L103" t="str">
        <f t="shared" si="14"/>
        <v>High Earner</v>
      </c>
      <c r="M103" t="str">
        <f t="shared" si="15"/>
        <v>OK</v>
      </c>
      <c r="N103" t="str">
        <f t="shared" si="16"/>
        <v>Experienced</v>
      </c>
      <c r="O103" t="str">
        <f t="shared" si="17"/>
        <v>Metro</v>
      </c>
      <c r="P103" t="str">
        <f t="shared" si="18"/>
        <v>Standard</v>
      </c>
      <c r="Q103" t="str">
        <f t="shared" si="19"/>
        <v>Mid/short-Term</v>
      </c>
      <c r="R103">
        <f t="shared" si="20"/>
        <v>102</v>
      </c>
      <c r="S103">
        <f t="shared" si="21"/>
        <v>20</v>
      </c>
      <c r="T103">
        <f t="shared" si="22"/>
        <v>27766.800000000003</v>
      </c>
      <c r="U103" t="str">
        <f t="shared" si="23"/>
        <v>Earning   139K</v>
      </c>
      <c r="V103">
        <f t="shared" si="24"/>
        <v>9916.7142857142862</v>
      </c>
      <c r="W103" t="str">
        <f t="shared" si="25"/>
        <v>Promotable</v>
      </c>
    </row>
    <row r="104" spans="1:23" x14ac:dyDescent="0.3">
      <c r="A104" t="s">
        <v>110</v>
      </c>
      <c r="B104" t="s">
        <v>310</v>
      </c>
      <c r="C104" t="s">
        <v>409</v>
      </c>
      <c r="D104" t="s">
        <v>414</v>
      </c>
      <c r="E104">
        <v>9</v>
      </c>
      <c r="F104" t="s">
        <v>418</v>
      </c>
      <c r="G104">
        <v>107972</v>
      </c>
      <c r="H104" t="s">
        <v>421</v>
      </c>
      <c r="I104" t="str">
        <f>IF(Dataset!H104="Yes","Eligble","Not Eligble")</f>
        <v>Eligble</v>
      </c>
      <c r="J104" t="str">
        <f>IF(AND(D104="Permanent",Dataset!E104&gt;5),"Senior Permanent","Other")</f>
        <v>Senior Permanent</v>
      </c>
      <c r="K104" t="str">
        <f t="shared" si="13"/>
        <v>General</v>
      </c>
      <c r="L104" t="str">
        <f t="shared" si="14"/>
        <v>High Earner</v>
      </c>
      <c r="M104" t="str">
        <f t="shared" si="15"/>
        <v>OK</v>
      </c>
      <c r="N104" t="str">
        <f t="shared" si="16"/>
        <v>Experienced</v>
      </c>
      <c r="O104" t="str">
        <f t="shared" si="17"/>
        <v>Non-Metro</v>
      </c>
      <c r="P104" t="str">
        <f t="shared" si="18"/>
        <v>Standard</v>
      </c>
      <c r="Q104" t="str">
        <f t="shared" si="19"/>
        <v>Mid/short-Term</v>
      </c>
      <c r="R104">
        <f t="shared" si="20"/>
        <v>102</v>
      </c>
      <c r="S104">
        <f t="shared" si="21"/>
        <v>20</v>
      </c>
      <c r="T104">
        <f t="shared" si="22"/>
        <v>21594.400000000001</v>
      </c>
      <c r="U104" t="str">
        <f t="shared" si="23"/>
        <v>Earning   108K</v>
      </c>
      <c r="V104">
        <f t="shared" si="24"/>
        <v>11996.888888888889</v>
      </c>
      <c r="W104" t="str">
        <f t="shared" si="25"/>
        <v>Review</v>
      </c>
    </row>
    <row r="105" spans="1:23" x14ac:dyDescent="0.3">
      <c r="A105" t="s">
        <v>111</v>
      </c>
      <c r="B105" t="s">
        <v>311</v>
      </c>
      <c r="C105" t="s">
        <v>408</v>
      </c>
      <c r="D105" t="s">
        <v>413</v>
      </c>
      <c r="E105">
        <v>2</v>
      </c>
      <c r="F105" t="s">
        <v>417</v>
      </c>
      <c r="G105">
        <v>57409</v>
      </c>
      <c r="H105" t="s">
        <v>421</v>
      </c>
      <c r="I105" t="str">
        <f>IF(Dataset!H105="Yes","Eligble","Not Eligble")</f>
        <v>Eligble</v>
      </c>
      <c r="J105" t="str">
        <f>IF(AND(D105="Permanent",Dataset!E105&gt;5),"Senior Permanent","Other")</f>
        <v>Other</v>
      </c>
      <c r="K105" t="str">
        <f t="shared" si="13"/>
        <v>Target Role</v>
      </c>
      <c r="L105" t="str">
        <f t="shared" si="14"/>
        <v>Regular</v>
      </c>
      <c r="M105" t="str">
        <f t="shared" si="15"/>
        <v>OK</v>
      </c>
      <c r="N105" t="str">
        <f t="shared" si="16"/>
        <v>Junior</v>
      </c>
      <c r="O105" t="str">
        <f t="shared" si="17"/>
        <v>Metro</v>
      </c>
      <c r="P105" t="str">
        <f t="shared" si="18"/>
        <v>Standard</v>
      </c>
      <c r="Q105" t="str">
        <f t="shared" si="19"/>
        <v>Mid/short-Term</v>
      </c>
      <c r="R105">
        <f t="shared" si="20"/>
        <v>102</v>
      </c>
      <c r="S105">
        <f t="shared" si="21"/>
        <v>20</v>
      </c>
      <c r="T105">
        <f t="shared" si="22"/>
        <v>11481.800000000001</v>
      </c>
      <c r="U105" t="str">
        <f t="shared" si="23"/>
        <v>Earning   57K</v>
      </c>
      <c r="V105">
        <f t="shared" si="24"/>
        <v>28704.5</v>
      </c>
      <c r="W105" t="str">
        <f t="shared" si="25"/>
        <v>Review</v>
      </c>
    </row>
    <row r="106" spans="1:23" x14ac:dyDescent="0.3">
      <c r="A106" t="s">
        <v>112</v>
      </c>
      <c r="B106" t="s">
        <v>312</v>
      </c>
      <c r="C106" t="s">
        <v>410</v>
      </c>
      <c r="D106" t="s">
        <v>414</v>
      </c>
      <c r="E106">
        <v>24</v>
      </c>
      <c r="F106" t="s">
        <v>417</v>
      </c>
      <c r="G106">
        <v>44227</v>
      </c>
      <c r="H106" t="s">
        <v>420</v>
      </c>
      <c r="I106" t="str">
        <f>IF(Dataset!H106="Yes","Eligble","Not Eligble")</f>
        <v>Not Eligble</v>
      </c>
      <c r="J106" t="str">
        <f>IF(AND(D106="Permanent",Dataset!E106&gt;5),"Senior Permanent","Other")</f>
        <v>Senior Permanent</v>
      </c>
      <c r="K106" t="str">
        <f t="shared" si="13"/>
        <v>Target Role</v>
      </c>
      <c r="L106" t="str">
        <f t="shared" si="14"/>
        <v>Regular</v>
      </c>
      <c r="M106" t="str">
        <f t="shared" si="15"/>
        <v>OK</v>
      </c>
      <c r="N106" t="str">
        <f t="shared" si="16"/>
        <v>Experienced</v>
      </c>
      <c r="O106" t="str">
        <f t="shared" si="17"/>
        <v>Metro</v>
      </c>
      <c r="P106" t="str">
        <f t="shared" si="18"/>
        <v>Standard</v>
      </c>
      <c r="Q106" t="str">
        <f t="shared" si="19"/>
        <v>LongTerm</v>
      </c>
      <c r="R106">
        <f t="shared" si="20"/>
        <v>102</v>
      </c>
      <c r="S106">
        <f t="shared" si="21"/>
        <v>20</v>
      </c>
      <c r="T106">
        <f t="shared" si="22"/>
        <v>0</v>
      </c>
      <c r="U106" t="str">
        <f t="shared" si="23"/>
        <v>Earning   44K</v>
      </c>
      <c r="V106">
        <f t="shared" si="24"/>
        <v>1842.7916666666667</v>
      </c>
      <c r="W106" t="str">
        <f t="shared" si="25"/>
        <v>Review</v>
      </c>
    </row>
    <row r="107" spans="1:23" x14ac:dyDescent="0.3">
      <c r="A107" t="s">
        <v>113</v>
      </c>
      <c r="B107" t="s">
        <v>313</v>
      </c>
      <c r="C107" t="s">
        <v>410</v>
      </c>
      <c r="D107" t="s">
        <v>414</v>
      </c>
      <c r="E107">
        <v>28</v>
      </c>
      <c r="F107" t="s">
        <v>418</v>
      </c>
      <c r="G107">
        <v>51323</v>
      </c>
      <c r="H107" t="s">
        <v>420</v>
      </c>
      <c r="I107" t="str">
        <f>IF(Dataset!H107="Yes","Eligble","Not Eligble")</f>
        <v>Not Eligble</v>
      </c>
      <c r="J107" t="str">
        <f>IF(AND(D107="Permanent",Dataset!E107&gt;5),"Senior Permanent","Other")</f>
        <v>Senior Permanent</v>
      </c>
      <c r="K107" t="str">
        <f t="shared" si="13"/>
        <v>General</v>
      </c>
      <c r="L107" t="str">
        <f t="shared" si="14"/>
        <v>Regular</v>
      </c>
      <c r="M107" t="str">
        <f t="shared" si="15"/>
        <v>OK</v>
      </c>
      <c r="N107" t="str">
        <f t="shared" si="16"/>
        <v>Experienced</v>
      </c>
      <c r="O107" t="str">
        <f t="shared" si="17"/>
        <v>Non-Metro</v>
      </c>
      <c r="P107" t="str">
        <f t="shared" si="18"/>
        <v>Standard</v>
      </c>
      <c r="Q107" t="str">
        <f t="shared" si="19"/>
        <v>LongTerm</v>
      </c>
      <c r="R107">
        <f t="shared" si="20"/>
        <v>102</v>
      </c>
      <c r="S107">
        <f t="shared" si="21"/>
        <v>19</v>
      </c>
      <c r="T107">
        <f t="shared" si="22"/>
        <v>0</v>
      </c>
      <c r="U107" t="str">
        <f t="shared" si="23"/>
        <v>Earning   51K</v>
      </c>
      <c r="V107">
        <f t="shared" si="24"/>
        <v>1832.9642857142858</v>
      </c>
      <c r="W107" t="str">
        <f t="shared" si="25"/>
        <v>Review</v>
      </c>
    </row>
    <row r="108" spans="1:23" x14ac:dyDescent="0.3">
      <c r="A108" t="s">
        <v>114</v>
      </c>
      <c r="B108" t="s">
        <v>314</v>
      </c>
      <c r="C108" t="s">
        <v>410</v>
      </c>
      <c r="D108" t="s">
        <v>414</v>
      </c>
      <c r="E108">
        <v>17</v>
      </c>
      <c r="F108" t="s">
        <v>415</v>
      </c>
      <c r="G108">
        <v>64389</v>
      </c>
      <c r="H108" t="s">
        <v>421</v>
      </c>
      <c r="I108" t="str">
        <f>IF(Dataset!H108="Yes","Eligble","Not Eligble")</f>
        <v>Eligble</v>
      </c>
      <c r="J108" t="str">
        <f>IF(AND(D108="Permanent",Dataset!E108&gt;5),"Senior Permanent","Other")</f>
        <v>Senior Permanent</v>
      </c>
      <c r="K108" t="str">
        <f t="shared" si="13"/>
        <v>General</v>
      </c>
      <c r="L108" t="str">
        <f t="shared" si="14"/>
        <v>Regular</v>
      </c>
      <c r="M108" t="str">
        <f t="shared" si="15"/>
        <v>OK</v>
      </c>
      <c r="N108" t="str">
        <f t="shared" si="16"/>
        <v>Experienced</v>
      </c>
      <c r="O108" t="str">
        <f t="shared" si="17"/>
        <v>Metro</v>
      </c>
      <c r="P108" t="str">
        <f t="shared" si="18"/>
        <v>Standard</v>
      </c>
      <c r="Q108" t="str">
        <f t="shared" si="19"/>
        <v>LongTerm</v>
      </c>
      <c r="R108">
        <f t="shared" si="20"/>
        <v>102</v>
      </c>
      <c r="S108">
        <f t="shared" si="21"/>
        <v>18</v>
      </c>
      <c r="T108">
        <f t="shared" si="22"/>
        <v>12877.800000000001</v>
      </c>
      <c r="U108" t="str">
        <f t="shared" si="23"/>
        <v>Earning   64K</v>
      </c>
      <c r="V108">
        <f t="shared" si="24"/>
        <v>3787.5882352941176</v>
      </c>
      <c r="W108" t="str">
        <f t="shared" si="25"/>
        <v>Review</v>
      </c>
    </row>
    <row r="109" spans="1:23" x14ac:dyDescent="0.3">
      <c r="A109" t="s">
        <v>115</v>
      </c>
      <c r="B109" t="s">
        <v>315</v>
      </c>
      <c r="C109" t="s">
        <v>409</v>
      </c>
      <c r="D109" t="s">
        <v>413</v>
      </c>
      <c r="E109">
        <v>19</v>
      </c>
      <c r="F109" t="s">
        <v>416</v>
      </c>
      <c r="G109">
        <v>34601</v>
      </c>
      <c r="H109" t="s">
        <v>421</v>
      </c>
      <c r="I109" t="str">
        <f>IF(Dataset!H109="Yes","Eligble","Not Eligble")</f>
        <v>Eligble</v>
      </c>
      <c r="J109" t="str">
        <f>IF(AND(D109="Permanent",Dataset!E109&gt;5),"Senior Permanent","Other")</f>
        <v>Other</v>
      </c>
      <c r="K109" t="str">
        <f t="shared" si="13"/>
        <v>General</v>
      </c>
      <c r="L109" t="str">
        <f t="shared" si="14"/>
        <v>Regular</v>
      </c>
      <c r="M109" t="str">
        <f t="shared" si="15"/>
        <v>OK</v>
      </c>
      <c r="N109" t="str">
        <f t="shared" si="16"/>
        <v>Experienced</v>
      </c>
      <c r="O109" t="str">
        <f t="shared" si="17"/>
        <v>Non-Metro</v>
      </c>
      <c r="P109" t="str">
        <f t="shared" si="18"/>
        <v>Low-Pay Contract</v>
      </c>
      <c r="Q109" t="str">
        <f t="shared" si="19"/>
        <v>LongTerm</v>
      </c>
      <c r="R109">
        <f t="shared" si="20"/>
        <v>102</v>
      </c>
      <c r="S109">
        <f t="shared" si="21"/>
        <v>17</v>
      </c>
      <c r="T109">
        <f t="shared" si="22"/>
        <v>6920.2000000000007</v>
      </c>
      <c r="U109" t="str">
        <f t="shared" si="23"/>
        <v>Earning   35K</v>
      </c>
      <c r="V109">
        <f t="shared" si="24"/>
        <v>1821.1052631578948</v>
      </c>
      <c r="W109" t="str">
        <f t="shared" si="25"/>
        <v>Review</v>
      </c>
    </row>
    <row r="110" spans="1:23" x14ac:dyDescent="0.3">
      <c r="A110" t="s">
        <v>116</v>
      </c>
      <c r="B110" t="s">
        <v>316</v>
      </c>
      <c r="C110" t="s">
        <v>410</v>
      </c>
      <c r="D110" t="s">
        <v>414</v>
      </c>
      <c r="E110">
        <v>3</v>
      </c>
      <c r="F110" t="s">
        <v>415</v>
      </c>
      <c r="G110">
        <v>93850</v>
      </c>
      <c r="H110" t="s">
        <v>421</v>
      </c>
      <c r="I110" t="str">
        <f>IF(Dataset!H110="Yes","Eligble","Not Eligble")</f>
        <v>Eligble</v>
      </c>
      <c r="J110" t="str">
        <f>IF(AND(D110="Permanent",Dataset!E110&gt;5),"Senior Permanent","Other")</f>
        <v>Other</v>
      </c>
      <c r="K110" t="str">
        <f t="shared" si="13"/>
        <v>General</v>
      </c>
      <c r="L110" t="str">
        <f t="shared" si="14"/>
        <v>Regular</v>
      </c>
      <c r="M110" t="str">
        <f t="shared" si="15"/>
        <v>OK</v>
      </c>
      <c r="N110" t="str">
        <f t="shared" si="16"/>
        <v>Experienced</v>
      </c>
      <c r="O110" t="str">
        <f t="shared" si="17"/>
        <v>Metro</v>
      </c>
      <c r="P110" t="str">
        <f t="shared" si="18"/>
        <v>Standard</v>
      </c>
      <c r="Q110" t="str">
        <f t="shared" si="19"/>
        <v>Mid/short-Term</v>
      </c>
      <c r="R110">
        <f t="shared" si="20"/>
        <v>102</v>
      </c>
      <c r="S110">
        <f t="shared" si="21"/>
        <v>17</v>
      </c>
      <c r="T110">
        <f t="shared" si="22"/>
        <v>18770</v>
      </c>
      <c r="U110" t="str">
        <f t="shared" si="23"/>
        <v>Earning   94K</v>
      </c>
      <c r="V110">
        <f t="shared" si="24"/>
        <v>31283.333333333332</v>
      </c>
      <c r="W110" t="str">
        <f t="shared" si="25"/>
        <v>Review</v>
      </c>
    </row>
    <row r="111" spans="1:23" x14ac:dyDescent="0.3">
      <c r="A111" t="s">
        <v>117</v>
      </c>
      <c r="B111" t="s">
        <v>317</v>
      </c>
      <c r="C111" t="s">
        <v>408</v>
      </c>
      <c r="D111" t="s">
        <v>414</v>
      </c>
      <c r="E111">
        <v>7</v>
      </c>
      <c r="F111" t="s">
        <v>419</v>
      </c>
      <c r="G111">
        <v>34106</v>
      </c>
      <c r="H111" t="s">
        <v>421</v>
      </c>
      <c r="I111" t="str">
        <f>IF(Dataset!H111="Yes","Eligble","Not Eligble")</f>
        <v>Eligble</v>
      </c>
      <c r="J111" t="str">
        <f>IF(AND(D111="Permanent",Dataset!E111&gt;5),"Senior Permanent","Other")</f>
        <v>Senior Permanent</v>
      </c>
      <c r="K111" t="str">
        <f t="shared" si="13"/>
        <v>Target Role</v>
      </c>
      <c r="L111" t="str">
        <f t="shared" si="14"/>
        <v>Regular</v>
      </c>
      <c r="M111" t="str">
        <f t="shared" si="15"/>
        <v>OK</v>
      </c>
      <c r="N111" t="str">
        <f t="shared" si="16"/>
        <v>Junior</v>
      </c>
      <c r="O111" t="str">
        <f t="shared" si="17"/>
        <v>Metro</v>
      </c>
      <c r="P111" t="str">
        <f t="shared" si="18"/>
        <v>Standard</v>
      </c>
      <c r="Q111" t="str">
        <f t="shared" si="19"/>
        <v>Mid/short-Term</v>
      </c>
      <c r="R111">
        <f t="shared" si="20"/>
        <v>102</v>
      </c>
      <c r="S111">
        <f t="shared" si="21"/>
        <v>17</v>
      </c>
      <c r="T111">
        <f t="shared" si="22"/>
        <v>6821.2000000000007</v>
      </c>
      <c r="U111" t="str">
        <f t="shared" si="23"/>
        <v>Earning   34K</v>
      </c>
      <c r="V111">
        <f t="shared" si="24"/>
        <v>4872.2857142857147</v>
      </c>
      <c r="W111" t="str">
        <f t="shared" si="25"/>
        <v>Review</v>
      </c>
    </row>
    <row r="112" spans="1:23" x14ac:dyDescent="0.3">
      <c r="A112" t="s">
        <v>118</v>
      </c>
      <c r="B112" t="s">
        <v>318</v>
      </c>
      <c r="C112" t="s">
        <v>409</v>
      </c>
      <c r="D112" t="s">
        <v>413</v>
      </c>
      <c r="E112">
        <v>8</v>
      </c>
      <c r="F112" t="s">
        <v>419</v>
      </c>
      <c r="G112">
        <v>80458</v>
      </c>
      <c r="H112" t="s">
        <v>421</v>
      </c>
      <c r="I112" t="str">
        <f>IF(Dataset!H112="Yes","Eligble","Not Eligble")</f>
        <v>Eligble</v>
      </c>
      <c r="J112" t="str">
        <f>IF(AND(D112="Permanent",Dataset!E112&gt;5),"Senior Permanent","Other")</f>
        <v>Other</v>
      </c>
      <c r="K112" t="str">
        <f t="shared" si="13"/>
        <v>General</v>
      </c>
      <c r="L112" t="str">
        <f t="shared" si="14"/>
        <v>Regular</v>
      </c>
      <c r="M112" t="str">
        <f t="shared" si="15"/>
        <v>OK</v>
      </c>
      <c r="N112" t="str">
        <f t="shared" si="16"/>
        <v>Junior</v>
      </c>
      <c r="O112" t="str">
        <f t="shared" si="17"/>
        <v>Metro</v>
      </c>
      <c r="P112" t="str">
        <f t="shared" si="18"/>
        <v>Standard</v>
      </c>
      <c r="Q112" t="str">
        <f t="shared" si="19"/>
        <v>Mid/short-Term</v>
      </c>
      <c r="R112">
        <f t="shared" si="20"/>
        <v>102</v>
      </c>
      <c r="S112">
        <f t="shared" si="21"/>
        <v>16</v>
      </c>
      <c r="T112">
        <f t="shared" si="22"/>
        <v>16091.6</v>
      </c>
      <c r="U112" t="str">
        <f t="shared" si="23"/>
        <v>Earning   80K</v>
      </c>
      <c r="V112">
        <f t="shared" si="24"/>
        <v>10057.25</v>
      </c>
      <c r="W112" t="str">
        <f t="shared" si="25"/>
        <v>Review</v>
      </c>
    </row>
    <row r="113" spans="1:23" x14ac:dyDescent="0.3">
      <c r="A113" t="s">
        <v>119</v>
      </c>
      <c r="B113" t="s">
        <v>319</v>
      </c>
      <c r="C113" t="s">
        <v>410</v>
      </c>
      <c r="D113" t="s">
        <v>413</v>
      </c>
      <c r="E113">
        <v>23</v>
      </c>
      <c r="F113" t="s">
        <v>415</v>
      </c>
      <c r="G113">
        <v>110930</v>
      </c>
      <c r="H113" t="s">
        <v>420</v>
      </c>
      <c r="I113" t="str">
        <f>IF(Dataset!H113="Yes","Eligble","Not Eligble")</f>
        <v>Not Eligble</v>
      </c>
      <c r="J113" t="str">
        <f>IF(AND(D113="Permanent",Dataset!E113&gt;5),"Senior Permanent","Other")</f>
        <v>Other</v>
      </c>
      <c r="K113" t="str">
        <f t="shared" si="13"/>
        <v>General</v>
      </c>
      <c r="L113" t="str">
        <f t="shared" si="14"/>
        <v>High Earner</v>
      </c>
      <c r="M113" t="str">
        <f t="shared" si="15"/>
        <v>OK</v>
      </c>
      <c r="N113" t="str">
        <f t="shared" si="16"/>
        <v>Experienced</v>
      </c>
      <c r="O113" t="str">
        <f t="shared" si="17"/>
        <v>Metro</v>
      </c>
      <c r="P113" t="str">
        <f t="shared" si="18"/>
        <v>Standard</v>
      </c>
      <c r="Q113" t="str">
        <f t="shared" si="19"/>
        <v>LongTerm</v>
      </c>
      <c r="R113">
        <f t="shared" si="20"/>
        <v>102</v>
      </c>
      <c r="S113">
        <f t="shared" si="21"/>
        <v>16</v>
      </c>
      <c r="T113">
        <f t="shared" si="22"/>
        <v>0</v>
      </c>
      <c r="U113" t="str">
        <f t="shared" si="23"/>
        <v>Earning   111K</v>
      </c>
      <c r="V113">
        <f t="shared" si="24"/>
        <v>4823.04347826087</v>
      </c>
      <c r="W113" t="str">
        <f t="shared" si="25"/>
        <v>Promotable</v>
      </c>
    </row>
    <row r="114" spans="1:23" x14ac:dyDescent="0.3">
      <c r="A114" t="s">
        <v>120</v>
      </c>
      <c r="B114" t="s">
        <v>320</v>
      </c>
      <c r="C114" t="s">
        <v>408</v>
      </c>
      <c r="D114" t="s">
        <v>414</v>
      </c>
      <c r="E114">
        <v>9</v>
      </c>
      <c r="F114" t="s">
        <v>416</v>
      </c>
      <c r="G114">
        <v>44691</v>
      </c>
      <c r="H114" t="s">
        <v>421</v>
      </c>
      <c r="I114" t="str">
        <f>IF(Dataset!H114="Yes","Eligble","Not Eligble")</f>
        <v>Eligble</v>
      </c>
      <c r="J114" t="str">
        <f>IF(AND(D114="Permanent",Dataset!E114&gt;5),"Senior Permanent","Other")</f>
        <v>Senior Permanent</v>
      </c>
      <c r="K114" t="str">
        <f t="shared" si="13"/>
        <v>Target Role</v>
      </c>
      <c r="L114" t="str">
        <f t="shared" si="14"/>
        <v>Regular</v>
      </c>
      <c r="M114" t="str">
        <f t="shared" si="15"/>
        <v>OK</v>
      </c>
      <c r="N114" t="str">
        <f t="shared" si="16"/>
        <v>Junior</v>
      </c>
      <c r="O114" t="str">
        <f t="shared" si="17"/>
        <v>Non-Metro</v>
      </c>
      <c r="P114" t="str">
        <f t="shared" si="18"/>
        <v>Standard</v>
      </c>
      <c r="Q114" t="str">
        <f t="shared" si="19"/>
        <v>Mid/short-Term</v>
      </c>
      <c r="R114">
        <f t="shared" si="20"/>
        <v>102</v>
      </c>
      <c r="S114">
        <f t="shared" si="21"/>
        <v>16</v>
      </c>
      <c r="T114">
        <f t="shared" si="22"/>
        <v>8938.2000000000007</v>
      </c>
      <c r="U114" t="str">
        <f t="shared" si="23"/>
        <v>Earning   45K</v>
      </c>
      <c r="V114">
        <f t="shared" si="24"/>
        <v>4965.666666666667</v>
      </c>
      <c r="W114" t="str">
        <f t="shared" si="25"/>
        <v>Review</v>
      </c>
    </row>
    <row r="115" spans="1:23" x14ac:dyDescent="0.3">
      <c r="A115" t="s">
        <v>121</v>
      </c>
      <c r="B115" t="s">
        <v>321</v>
      </c>
      <c r="C115" t="s">
        <v>410</v>
      </c>
      <c r="D115" t="s">
        <v>414</v>
      </c>
      <c r="E115">
        <v>16</v>
      </c>
      <c r="F115" t="s">
        <v>415</v>
      </c>
      <c r="G115">
        <v>92438</v>
      </c>
      <c r="H115" t="s">
        <v>420</v>
      </c>
      <c r="I115" t="str">
        <f>IF(Dataset!H115="Yes","Eligble","Not Eligble")</f>
        <v>Not Eligble</v>
      </c>
      <c r="J115" t="str">
        <f>IF(AND(D115="Permanent",Dataset!E115&gt;5),"Senior Permanent","Other")</f>
        <v>Senior Permanent</v>
      </c>
      <c r="K115" t="str">
        <f t="shared" si="13"/>
        <v>General</v>
      </c>
      <c r="L115" t="str">
        <f t="shared" si="14"/>
        <v>Regular</v>
      </c>
      <c r="M115" t="str">
        <f t="shared" si="15"/>
        <v>OK</v>
      </c>
      <c r="N115" t="str">
        <f t="shared" si="16"/>
        <v>Experienced</v>
      </c>
      <c r="O115" t="str">
        <f t="shared" si="17"/>
        <v>Metro</v>
      </c>
      <c r="P115" t="str">
        <f t="shared" si="18"/>
        <v>Standard</v>
      </c>
      <c r="Q115" t="str">
        <f t="shared" si="19"/>
        <v>LongTerm</v>
      </c>
      <c r="R115">
        <f t="shared" si="20"/>
        <v>102</v>
      </c>
      <c r="S115">
        <f t="shared" si="21"/>
        <v>15</v>
      </c>
      <c r="T115">
        <f t="shared" si="22"/>
        <v>0</v>
      </c>
      <c r="U115" t="str">
        <f t="shared" si="23"/>
        <v>Earning   92K</v>
      </c>
      <c r="V115">
        <f t="shared" si="24"/>
        <v>5777.375</v>
      </c>
      <c r="W115" t="str">
        <f t="shared" si="25"/>
        <v>Promotable</v>
      </c>
    </row>
    <row r="116" spans="1:23" x14ac:dyDescent="0.3">
      <c r="A116" t="s">
        <v>122</v>
      </c>
      <c r="B116" t="s">
        <v>322</v>
      </c>
      <c r="C116" t="s">
        <v>411</v>
      </c>
      <c r="D116" t="s">
        <v>413</v>
      </c>
      <c r="E116">
        <v>23</v>
      </c>
      <c r="F116" t="s">
        <v>419</v>
      </c>
      <c r="G116">
        <v>109502</v>
      </c>
      <c r="H116" t="s">
        <v>421</v>
      </c>
      <c r="I116" t="str">
        <f>IF(Dataset!H116="Yes","Eligble","Not Eligble")</f>
        <v>Eligble</v>
      </c>
      <c r="J116" t="str">
        <f>IF(AND(D116="Permanent",Dataset!E116&gt;5),"Senior Permanent","Other")</f>
        <v>Other</v>
      </c>
      <c r="K116" t="str">
        <f t="shared" si="13"/>
        <v>General</v>
      </c>
      <c r="L116" t="str">
        <f t="shared" si="14"/>
        <v>High Earner</v>
      </c>
      <c r="M116" t="str">
        <f t="shared" si="15"/>
        <v>OK</v>
      </c>
      <c r="N116" t="str">
        <f t="shared" si="16"/>
        <v>Experienced</v>
      </c>
      <c r="O116" t="str">
        <f t="shared" si="17"/>
        <v>Metro</v>
      </c>
      <c r="P116" t="str">
        <f t="shared" si="18"/>
        <v>Standard</v>
      </c>
      <c r="Q116" t="str">
        <f t="shared" si="19"/>
        <v>LongTerm</v>
      </c>
      <c r="R116">
        <f t="shared" si="20"/>
        <v>102</v>
      </c>
      <c r="S116">
        <f t="shared" si="21"/>
        <v>15</v>
      </c>
      <c r="T116">
        <f t="shared" si="22"/>
        <v>21900.400000000001</v>
      </c>
      <c r="U116" t="str">
        <f t="shared" si="23"/>
        <v>Earning   110K</v>
      </c>
      <c r="V116">
        <f t="shared" si="24"/>
        <v>4760.95652173913</v>
      </c>
      <c r="W116" t="str">
        <f t="shared" si="25"/>
        <v>Promotable</v>
      </c>
    </row>
    <row r="117" spans="1:23" x14ac:dyDescent="0.3">
      <c r="A117" t="s">
        <v>123</v>
      </c>
      <c r="B117" t="s">
        <v>323</v>
      </c>
      <c r="C117" t="s">
        <v>409</v>
      </c>
      <c r="D117" t="s">
        <v>413</v>
      </c>
      <c r="E117">
        <v>12</v>
      </c>
      <c r="F117" t="s">
        <v>415</v>
      </c>
      <c r="G117">
        <v>110105</v>
      </c>
      <c r="H117" t="s">
        <v>420</v>
      </c>
      <c r="I117" t="str">
        <f>IF(Dataset!H117="Yes","Eligble","Not Eligble")</f>
        <v>Not Eligble</v>
      </c>
      <c r="J117" t="str">
        <f>IF(AND(D117="Permanent",Dataset!E117&gt;5),"Senior Permanent","Other")</f>
        <v>Other</v>
      </c>
      <c r="K117" t="str">
        <f t="shared" si="13"/>
        <v>General</v>
      </c>
      <c r="L117" t="str">
        <f t="shared" si="14"/>
        <v>High Earner</v>
      </c>
      <c r="M117" t="str">
        <f t="shared" si="15"/>
        <v>OK</v>
      </c>
      <c r="N117" t="str">
        <f t="shared" si="16"/>
        <v>Experienced</v>
      </c>
      <c r="O117" t="str">
        <f t="shared" si="17"/>
        <v>Metro</v>
      </c>
      <c r="P117" t="str">
        <f t="shared" si="18"/>
        <v>Standard</v>
      </c>
      <c r="Q117" t="str">
        <f t="shared" si="19"/>
        <v>Mid/short-Term</v>
      </c>
      <c r="R117">
        <f t="shared" si="20"/>
        <v>102</v>
      </c>
      <c r="S117">
        <f t="shared" si="21"/>
        <v>15</v>
      </c>
      <c r="T117">
        <f t="shared" si="22"/>
        <v>0</v>
      </c>
      <c r="U117" t="str">
        <f t="shared" si="23"/>
        <v>Earning   110K</v>
      </c>
      <c r="V117">
        <f t="shared" si="24"/>
        <v>9175.4166666666661</v>
      </c>
      <c r="W117" t="str">
        <f t="shared" si="25"/>
        <v>Promotable</v>
      </c>
    </row>
    <row r="118" spans="1:23" x14ac:dyDescent="0.3">
      <c r="A118" t="s">
        <v>124</v>
      </c>
      <c r="B118" t="s">
        <v>324</v>
      </c>
      <c r="C118" t="s">
        <v>410</v>
      </c>
      <c r="D118" t="s">
        <v>414</v>
      </c>
      <c r="E118">
        <v>26</v>
      </c>
      <c r="F118" t="s">
        <v>419</v>
      </c>
      <c r="G118">
        <v>37501</v>
      </c>
      <c r="H118" t="s">
        <v>421</v>
      </c>
      <c r="I118" t="str">
        <f>IF(Dataset!H118="Yes","Eligble","Not Eligble")</f>
        <v>Eligble</v>
      </c>
      <c r="J118" t="str">
        <f>IF(AND(D118="Permanent",Dataset!E118&gt;5),"Senior Permanent","Other")</f>
        <v>Senior Permanent</v>
      </c>
      <c r="K118" t="str">
        <f t="shared" si="13"/>
        <v>General</v>
      </c>
      <c r="L118" t="str">
        <f t="shared" si="14"/>
        <v>Regular</v>
      </c>
      <c r="M118" t="str">
        <f t="shared" si="15"/>
        <v>OK</v>
      </c>
      <c r="N118" t="str">
        <f t="shared" si="16"/>
        <v>Experienced</v>
      </c>
      <c r="O118" t="str">
        <f t="shared" si="17"/>
        <v>Metro</v>
      </c>
      <c r="P118" t="str">
        <f t="shared" si="18"/>
        <v>Standard</v>
      </c>
      <c r="Q118" t="str">
        <f t="shared" si="19"/>
        <v>LongTerm</v>
      </c>
      <c r="R118">
        <f t="shared" si="20"/>
        <v>102</v>
      </c>
      <c r="S118">
        <f t="shared" si="21"/>
        <v>15</v>
      </c>
      <c r="T118">
        <f t="shared" si="22"/>
        <v>7500.2000000000007</v>
      </c>
      <c r="U118" t="str">
        <f t="shared" si="23"/>
        <v>Earning   38K</v>
      </c>
      <c r="V118">
        <f t="shared" si="24"/>
        <v>1442.3461538461538</v>
      </c>
      <c r="W118" t="str">
        <f t="shared" si="25"/>
        <v>Review</v>
      </c>
    </row>
    <row r="119" spans="1:23" x14ac:dyDescent="0.3">
      <c r="A119" t="s">
        <v>125</v>
      </c>
      <c r="B119" t="s">
        <v>325</v>
      </c>
      <c r="C119" t="s">
        <v>409</v>
      </c>
      <c r="D119" t="s">
        <v>414</v>
      </c>
      <c r="E119">
        <v>23</v>
      </c>
      <c r="F119" t="s">
        <v>418</v>
      </c>
      <c r="G119">
        <v>120537</v>
      </c>
      <c r="H119" t="s">
        <v>421</v>
      </c>
      <c r="I119" t="str">
        <f>IF(Dataset!H119="Yes","Eligble","Not Eligble")</f>
        <v>Eligble</v>
      </c>
      <c r="J119" t="str">
        <f>IF(AND(D119="Permanent",Dataset!E119&gt;5),"Senior Permanent","Other")</f>
        <v>Senior Permanent</v>
      </c>
      <c r="K119" t="str">
        <f t="shared" si="13"/>
        <v>General</v>
      </c>
      <c r="L119" t="str">
        <f t="shared" si="14"/>
        <v>High Earner</v>
      </c>
      <c r="M119" t="str">
        <f t="shared" si="15"/>
        <v>OK</v>
      </c>
      <c r="N119" t="str">
        <f t="shared" si="16"/>
        <v>Experienced</v>
      </c>
      <c r="O119" t="str">
        <f t="shared" si="17"/>
        <v>Non-Metro</v>
      </c>
      <c r="P119" t="str">
        <f t="shared" si="18"/>
        <v>Standard</v>
      </c>
      <c r="Q119" t="str">
        <f t="shared" si="19"/>
        <v>LongTerm</v>
      </c>
      <c r="R119">
        <f t="shared" si="20"/>
        <v>102</v>
      </c>
      <c r="S119">
        <f t="shared" si="21"/>
        <v>14</v>
      </c>
      <c r="T119">
        <f t="shared" si="22"/>
        <v>24107.4</v>
      </c>
      <c r="U119" t="str">
        <f t="shared" si="23"/>
        <v>Earning   121K</v>
      </c>
      <c r="V119">
        <f t="shared" si="24"/>
        <v>5240.739130434783</v>
      </c>
      <c r="W119" t="str">
        <f t="shared" si="25"/>
        <v>Promotable</v>
      </c>
    </row>
    <row r="120" spans="1:23" x14ac:dyDescent="0.3">
      <c r="A120" t="s">
        <v>126</v>
      </c>
      <c r="B120" t="s">
        <v>326</v>
      </c>
      <c r="C120" t="s">
        <v>409</v>
      </c>
      <c r="D120" t="s">
        <v>413</v>
      </c>
      <c r="E120">
        <v>16</v>
      </c>
      <c r="F120" t="s">
        <v>419</v>
      </c>
      <c r="G120">
        <v>137436</v>
      </c>
      <c r="H120" t="s">
        <v>421</v>
      </c>
      <c r="I120" t="str">
        <f>IF(Dataset!H120="Yes","Eligble","Not Eligble")</f>
        <v>Eligble</v>
      </c>
      <c r="J120" t="str">
        <f>IF(AND(D120="Permanent",Dataset!E120&gt;5),"Senior Permanent","Other")</f>
        <v>Other</v>
      </c>
      <c r="K120" t="str">
        <f t="shared" si="13"/>
        <v>General</v>
      </c>
      <c r="L120" t="str">
        <f t="shared" si="14"/>
        <v>High Earner</v>
      </c>
      <c r="M120" t="str">
        <f t="shared" si="15"/>
        <v>OK</v>
      </c>
      <c r="N120" t="str">
        <f t="shared" si="16"/>
        <v>Experienced</v>
      </c>
      <c r="O120" t="str">
        <f t="shared" si="17"/>
        <v>Metro</v>
      </c>
      <c r="P120" t="str">
        <f t="shared" si="18"/>
        <v>Standard</v>
      </c>
      <c r="Q120" t="str">
        <f t="shared" si="19"/>
        <v>LongTerm</v>
      </c>
      <c r="R120">
        <f t="shared" si="20"/>
        <v>102</v>
      </c>
      <c r="S120">
        <f t="shared" si="21"/>
        <v>14</v>
      </c>
      <c r="T120">
        <f t="shared" si="22"/>
        <v>27487.200000000001</v>
      </c>
      <c r="U120" t="str">
        <f t="shared" si="23"/>
        <v>Earning   137K</v>
      </c>
      <c r="V120">
        <f t="shared" si="24"/>
        <v>8589.75</v>
      </c>
      <c r="W120" t="str">
        <f t="shared" si="25"/>
        <v>Promotable</v>
      </c>
    </row>
    <row r="121" spans="1:23" x14ac:dyDescent="0.3">
      <c r="A121" t="s">
        <v>127</v>
      </c>
      <c r="B121" t="s">
        <v>327</v>
      </c>
      <c r="C121" t="s">
        <v>408</v>
      </c>
      <c r="D121" t="s">
        <v>414</v>
      </c>
      <c r="E121">
        <v>30</v>
      </c>
      <c r="F121" t="s">
        <v>416</v>
      </c>
      <c r="G121">
        <v>144869</v>
      </c>
      <c r="H121" t="s">
        <v>421</v>
      </c>
      <c r="I121" t="str">
        <f>IF(Dataset!H121="Yes","Eligble","Not Eligble")</f>
        <v>Eligble</v>
      </c>
      <c r="J121" t="str">
        <f>IF(AND(D121="Permanent",Dataset!E121&gt;5),"Senior Permanent","Other")</f>
        <v>Senior Permanent</v>
      </c>
      <c r="K121" t="str">
        <f t="shared" si="13"/>
        <v>Target Role</v>
      </c>
      <c r="L121" t="str">
        <f t="shared" si="14"/>
        <v>High Earner</v>
      </c>
      <c r="M121" t="str">
        <f t="shared" si="15"/>
        <v>OK</v>
      </c>
      <c r="N121" t="str">
        <f t="shared" si="16"/>
        <v>Experienced</v>
      </c>
      <c r="O121" t="str">
        <f t="shared" si="17"/>
        <v>Non-Metro</v>
      </c>
      <c r="P121" t="str">
        <f t="shared" si="18"/>
        <v>Standard</v>
      </c>
      <c r="Q121" t="str">
        <f t="shared" si="19"/>
        <v>LongTerm</v>
      </c>
      <c r="R121">
        <f t="shared" si="20"/>
        <v>102</v>
      </c>
      <c r="S121">
        <f t="shared" si="21"/>
        <v>14</v>
      </c>
      <c r="T121">
        <f t="shared" si="22"/>
        <v>28973.800000000003</v>
      </c>
      <c r="U121" t="str">
        <f t="shared" si="23"/>
        <v>Earning   145K</v>
      </c>
      <c r="V121">
        <f t="shared" si="24"/>
        <v>4828.9666666666662</v>
      </c>
      <c r="W121" t="str">
        <f t="shared" si="25"/>
        <v>Promotable</v>
      </c>
    </row>
    <row r="122" spans="1:23" x14ac:dyDescent="0.3">
      <c r="A122" t="s">
        <v>128</v>
      </c>
      <c r="B122" t="s">
        <v>328</v>
      </c>
      <c r="C122" t="s">
        <v>412</v>
      </c>
      <c r="D122" t="s">
        <v>413</v>
      </c>
      <c r="E122">
        <v>0</v>
      </c>
      <c r="F122" t="s">
        <v>416</v>
      </c>
      <c r="G122">
        <v>108600</v>
      </c>
      <c r="H122" t="s">
        <v>421</v>
      </c>
      <c r="I122" t="str">
        <f>IF(Dataset!H122="Yes","Eligble","Not Eligble")</f>
        <v>Eligble</v>
      </c>
      <c r="J122" t="str">
        <f>IF(AND(D122="Permanent",Dataset!E122&gt;5),"Senior Permanent","Other")</f>
        <v>Other</v>
      </c>
      <c r="K122" t="str">
        <f t="shared" si="13"/>
        <v>General</v>
      </c>
      <c r="L122" t="str">
        <f t="shared" si="14"/>
        <v>High Earner</v>
      </c>
      <c r="M122" t="str">
        <f t="shared" si="15"/>
        <v>OK</v>
      </c>
      <c r="N122" t="str">
        <f t="shared" si="16"/>
        <v>Experienced</v>
      </c>
      <c r="O122" t="str">
        <f t="shared" si="17"/>
        <v>Non-Metro</v>
      </c>
      <c r="P122" t="str">
        <f t="shared" si="18"/>
        <v>Standard</v>
      </c>
      <c r="Q122" t="str">
        <f t="shared" si="19"/>
        <v>Mid/short-Term</v>
      </c>
      <c r="R122">
        <f t="shared" si="20"/>
        <v>102</v>
      </c>
      <c r="S122">
        <f t="shared" si="21"/>
        <v>14</v>
      </c>
      <c r="T122">
        <f t="shared" si="22"/>
        <v>21720</v>
      </c>
      <c r="U122" t="str">
        <f t="shared" si="23"/>
        <v>Earning   109K</v>
      </c>
      <c r="V122" t="str">
        <f t="shared" si="24"/>
        <v>Check Data</v>
      </c>
      <c r="W122" t="str">
        <f t="shared" si="25"/>
        <v>Review</v>
      </c>
    </row>
    <row r="123" spans="1:23" x14ac:dyDescent="0.3">
      <c r="A123" t="s">
        <v>129</v>
      </c>
      <c r="B123" t="s">
        <v>329</v>
      </c>
      <c r="C123" t="s">
        <v>409</v>
      </c>
      <c r="D123" t="s">
        <v>413</v>
      </c>
      <c r="E123">
        <v>19</v>
      </c>
      <c r="F123" t="s">
        <v>418</v>
      </c>
      <c r="G123">
        <v>55961</v>
      </c>
      <c r="H123" t="s">
        <v>420</v>
      </c>
      <c r="I123" t="str">
        <f>IF(Dataset!H123="Yes","Eligble","Not Eligble")</f>
        <v>Not Eligble</v>
      </c>
      <c r="J123" t="str">
        <f>IF(AND(D123="Permanent",Dataset!E123&gt;5),"Senior Permanent","Other")</f>
        <v>Other</v>
      </c>
      <c r="K123" t="str">
        <f t="shared" si="13"/>
        <v>General</v>
      </c>
      <c r="L123" t="str">
        <f t="shared" si="14"/>
        <v>Regular</v>
      </c>
      <c r="M123" t="str">
        <f t="shared" si="15"/>
        <v>OK</v>
      </c>
      <c r="N123" t="str">
        <f t="shared" si="16"/>
        <v>Experienced</v>
      </c>
      <c r="O123" t="str">
        <f t="shared" si="17"/>
        <v>Non-Metro</v>
      </c>
      <c r="P123" t="str">
        <f t="shared" si="18"/>
        <v>Standard</v>
      </c>
      <c r="Q123" t="str">
        <f t="shared" si="19"/>
        <v>LongTerm</v>
      </c>
      <c r="R123">
        <f t="shared" si="20"/>
        <v>102</v>
      </c>
      <c r="S123">
        <f t="shared" si="21"/>
        <v>14</v>
      </c>
      <c r="T123">
        <f t="shared" si="22"/>
        <v>0</v>
      </c>
      <c r="U123" t="str">
        <f t="shared" si="23"/>
        <v>Earning   56K</v>
      </c>
      <c r="V123">
        <f t="shared" si="24"/>
        <v>2945.3157894736842</v>
      </c>
      <c r="W123" t="str">
        <f t="shared" si="25"/>
        <v>Review</v>
      </c>
    </row>
    <row r="124" spans="1:23" x14ac:dyDescent="0.3">
      <c r="A124" t="s">
        <v>130</v>
      </c>
      <c r="B124" t="s">
        <v>330</v>
      </c>
      <c r="C124" t="s">
        <v>410</v>
      </c>
      <c r="D124" t="s">
        <v>413</v>
      </c>
      <c r="E124">
        <v>10</v>
      </c>
      <c r="F124" t="s">
        <v>419</v>
      </c>
      <c r="G124">
        <v>30784</v>
      </c>
      <c r="H124" t="s">
        <v>421</v>
      </c>
      <c r="I124" t="str">
        <f>IF(Dataset!H124="Yes","Eligble","Not Eligble")</f>
        <v>Eligble</v>
      </c>
      <c r="J124" t="str">
        <f>IF(AND(D124="Permanent",Dataset!E124&gt;5),"Senior Permanent","Other")</f>
        <v>Other</v>
      </c>
      <c r="K124" t="str">
        <f t="shared" si="13"/>
        <v>General</v>
      </c>
      <c r="L124" t="str">
        <f t="shared" si="14"/>
        <v>Regular</v>
      </c>
      <c r="M124" t="str">
        <f t="shared" si="15"/>
        <v>OK</v>
      </c>
      <c r="N124" t="str">
        <f t="shared" si="16"/>
        <v>Junior</v>
      </c>
      <c r="O124" t="str">
        <f t="shared" si="17"/>
        <v>Metro</v>
      </c>
      <c r="P124" t="str">
        <f t="shared" si="18"/>
        <v>Low-Pay Contract</v>
      </c>
      <c r="Q124" t="str">
        <f t="shared" si="19"/>
        <v>Mid/short-Term</v>
      </c>
      <c r="R124">
        <f t="shared" si="20"/>
        <v>102</v>
      </c>
      <c r="S124">
        <f t="shared" si="21"/>
        <v>14</v>
      </c>
      <c r="T124">
        <f t="shared" si="22"/>
        <v>6156.8</v>
      </c>
      <c r="U124" t="str">
        <f t="shared" si="23"/>
        <v>Earning   31K</v>
      </c>
      <c r="V124">
        <f t="shared" si="24"/>
        <v>3078.4</v>
      </c>
      <c r="W124" t="str">
        <f t="shared" si="25"/>
        <v>Review</v>
      </c>
    </row>
    <row r="125" spans="1:23" x14ac:dyDescent="0.3">
      <c r="A125" t="s">
        <v>131</v>
      </c>
      <c r="B125" t="s">
        <v>331</v>
      </c>
      <c r="C125" t="s">
        <v>411</v>
      </c>
      <c r="D125" t="s">
        <v>413</v>
      </c>
      <c r="E125">
        <v>17</v>
      </c>
      <c r="F125" t="s">
        <v>416</v>
      </c>
      <c r="G125">
        <v>107412</v>
      </c>
      <c r="H125" t="s">
        <v>420</v>
      </c>
      <c r="I125" t="str">
        <f>IF(Dataset!H125="Yes","Eligble","Not Eligble")</f>
        <v>Not Eligble</v>
      </c>
      <c r="J125" t="str">
        <f>IF(AND(D125="Permanent",Dataset!E125&gt;5),"Senior Permanent","Other")</f>
        <v>Other</v>
      </c>
      <c r="K125" t="str">
        <f t="shared" si="13"/>
        <v>General</v>
      </c>
      <c r="L125" t="str">
        <f t="shared" si="14"/>
        <v>High Earner</v>
      </c>
      <c r="M125" t="str">
        <f t="shared" si="15"/>
        <v>OK</v>
      </c>
      <c r="N125" t="str">
        <f t="shared" si="16"/>
        <v>Experienced</v>
      </c>
      <c r="O125" t="str">
        <f t="shared" si="17"/>
        <v>Non-Metro</v>
      </c>
      <c r="P125" t="str">
        <f t="shared" si="18"/>
        <v>Standard</v>
      </c>
      <c r="Q125" t="str">
        <f t="shared" si="19"/>
        <v>LongTerm</v>
      </c>
      <c r="R125">
        <f t="shared" si="20"/>
        <v>102</v>
      </c>
      <c r="S125">
        <f t="shared" si="21"/>
        <v>14</v>
      </c>
      <c r="T125">
        <f t="shared" si="22"/>
        <v>0</v>
      </c>
      <c r="U125" t="str">
        <f t="shared" si="23"/>
        <v>Earning   107K</v>
      </c>
      <c r="V125">
        <f t="shared" si="24"/>
        <v>6318.3529411764703</v>
      </c>
      <c r="W125" t="str">
        <f t="shared" si="25"/>
        <v>Promotable</v>
      </c>
    </row>
    <row r="126" spans="1:23" x14ac:dyDescent="0.3">
      <c r="A126" t="s">
        <v>132</v>
      </c>
      <c r="B126" t="s">
        <v>332</v>
      </c>
      <c r="C126" t="s">
        <v>410</v>
      </c>
      <c r="D126" t="s">
        <v>413</v>
      </c>
      <c r="E126">
        <v>23</v>
      </c>
      <c r="F126" t="s">
        <v>418</v>
      </c>
      <c r="G126">
        <v>54922</v>
      </c>
      <c r="H126" t="s">
        <v>420</v>
      </c>
      <c r="I126" t="str">
        <f>IF(Dataset!H126="Yes","Eligble","Not Eligble")</f>
        <v>Not Eligble</v>
      </c>
      <c r="J126" t="str">
        <f>IF(AND(D126="Permanent",Dataset!E126&gt;5),"Senior Permanent","Other")</f>
        <v>Other</v>
      </c>
      <c r="K126" t="str">
        <f t="shared" si="13"/>
        <v>General</v>
      </c>
      <c r="L126" t="str">
        <f t="shared" si="14"/>
        <v>Regular</v>
      </c>
      <c r="M126" t="str">
        <f t="shared" si="15"/>
        <v>OK</v>
      </c>
      <c r="N126" t="str">
        <f t="shared" si="16"/>
        <v>Experienced</v>
      </c>
      <c r="O126" t="str">
        <f t="shared" si="17"/>
        <v>Non-Metro</v>
      </c>
      <c r="P126" t="str">
        <f t="shared" si="18"/>
        <v>Standard</v>
      </c>
      <c r="Q126" t="str">
        <f t="shared" si="19"/>
        <v>LongTerm</v>
      </c>
      <c r="R126">
        <f t="shared" si="20"/>
        <v>102</v>
      </c>
      <c r="S126">
        <f t="shared" si="21"/>
        <v>14</v>
      </c>
      <c r="T126">
        <f t="shared" si="22"/>
        <v>0</v>
      </c>
      <c r="U126" t="str">
        <f t="shared" si="23"/>
        <v>Earning   55K</v>
      </c>
      <c r="V126">
        <f t="shared" si="24"/>
        <v>2387.913043478261</v>
      </c>
      <c r="W126" t="str">
        <f t="shared" si="25"/>
        <v>Review</v>
      </c>
    </row>
    <row r="127" spans="1:23" x14ac:dyDescent="0.3">
      <c r="A127" t="s">
        <v>133</v>
      </c>
      <c r="B127" t="s">
        <v>333</v>
      </c>
      <c r="C127" t="s">
        <v>408</v>
      </c>
      <c r="D127" t="s">
        <v>414</v>
      </c>
      <c r="E127">
        <v>30</v>
      </c>
      <c r="F127" t="s">
        <v>416</v>
      </c>
      <c r="G127">
        <v>55710</v>
      </c>
      <c r="H127" t="s">
        <v>420</v>
      </c>
      <c r="I127" t="str">
        <f>IF(Dataset!H127="Yes","Eligble","Not Eligble")</f>
        <v>Not Eligble</v>
      </c>
      <c r="J127" t="str">
        <f>IF(AND(D127="Permanent",Dataset!E127&gt;5),"Senior Permanent","Other")</f>
        <v>Senior Permanent</v>
      </c>
      <c r="K127" t="str">
        <f t="shared" si="13"/>
        <v>Target Role</v>
      </c>
      <c r="L127" t="str">
        <f t="shared" si="14"/>
        <v>Regular</v>
      </c>
      <c r="M127" t="str">
        <f t="shared" si="15"/>
        <v>OK</v>
      </c>
      <c r="N127" t="str">
        <f t="shared" si="16"/>
        <v>Experienced</v>
      </c>
      <c r="O127" t="str">
        <f t="shared" si="17"/>
        <v>Non-Metro</v>
      </c>
      <c r="P127" t="str">
        <f t="shared" si="18"/>
        <v>Standard</v>
      </c>
      <c r="Q127" t="str">
        <f t="shared" si="19"/>
        <v>LongTerm</v>
      </c>
      <c r="R127">
        <f t="shared" si="20"/>
        <v>102</v>
      </c>
      <c r="S127">
        <f t="shared" si="21"/>
        <v>14</v>
      </c>
      <c r="T127">
        <f t="shared" si="22"/>
        <v>0</v>
      </c>
      <c r="U127" t="str">
        <f t="shared" si="23"/>
        <v>Earning   56K</v>
      </c>
      <c r="V127">
        <f t="shared" si="24"/>
        <v>1857</v>
      </c>
      <c r="W127" t="str">
        <f t="shared" si="25"/>
        <v>Review</v>
      </c>
    </row>
    <row r="128" spans="1:23" x14ac:dyDescent="0.3">
      <c r="A128" t="s">
        <v>134</v>
      </c>
      <c r="B128" t="s">
        <v>334</v>
      </c>
      <c r="C128" t="s">
        <v>412</v>
      </c>
      <c r="D128" t="s">
        <v>413</v>
      </c>
      <c r="E128">
        <v>15</v>
      </c>
      <c r="F128" t="s">
        <v>416</v>
      </c>
      <c r="G128">
        <v>39236</v>
      </c>
      <c r="H128" t="s">
        <v>420</v>
      </c>
      <c r="I128" t="str">
        <f>IF(Dataset!H128="Yes","Eligble","Not Eligble")</f>
        <v>Not Eligble</v>
      </c>
      <c r="J128" t="str">
        <f>IF(AND(D128="Permanent",Dataset!E128&gt;5),"Senior Permanent","Other")</f>
        <v>Other</v>
      </c>
      <c r="K128" t="str">
        <f t="shared" si="13"/>
        <v>General</v>
      </c>
      <c r="L128" t="str">
        <f t="shared" si="14"/>
        <v>Regular</v>
      </c>
      <c r="M128" t="str">
        <f t="shared" si="15"/>
        <v>OK</v>
      </c>
      <c r="N128" t="str">
        <f t="shared" si="16"/>
        <v>Experienced</v>
      </c>
      <c r="O128" t="str">
        <f t="shared" si="17"/>
        <v>Non-Metro</v>
      </c>
      <c r="P128" t="str">
        <f t="shared" si="18"/>
        <v>Low-Pay Contract</v>
      </c>
      <c r="Q128" t="str">
        <f t="shared" si="19"/>
        <v>Mid/short-Term</v>
      </c>
      <c r="R128">
        <f t="shared" si="20"/>
        <v>102</v>
      </c>
      <c r="S128">
        <f t="shared" si="21"/>
        <v>13</v>
      </c>
      <c r="T128">
        <f t="shared" si="22"/>
        <v>0</v>
      </c>
      <c r="U128" t="str">
        <f t="shared" si="23"/>
        <v>Earning   39K</v>
      </c>
      <c r="V128">
        <f t="shared" si="24"/>
        <v>2615.7333333333331</v>
      </c>
      <c r="W128" t="str">
        <f t="shared" si="25"/>
        <v>Review</v>
      </c>
    </row>
    <row r="129" spans="1:23" x14ac:dyDescent="0.3">
      <c r="A129" t="s">
        <v>135</v>
      </c>
      <c r="B129" t="s">
        <v>335</v>
      </c>
      <c r="C129" t="s">
        <v>408</v>
      </c>
      <c r="D129" t="s">
        <v>414</v>
      </c>
      <c r="E129">
        <v>30</v>
      </c>
      <c r="F129" t="s">
        <v>415</v>
      </c>
      <c r="G129">
        <v>39557</v>
      </c>
      <c r="H129" t="s">
        <v>421</v>
      </c>
      <c r="I129" t="str">
        <f>IF(Dataset!H129="Yes","Eligble","Not Eligble")</f>
        <v>Eligble</v>
      </c>
      <c r="J129" t="str">
        <f>IF(AND(D129="Permanent",Dataset!E129&gt;5),"Senior Permanent","Other")</f>
        <v>Senior Permanent</v>
      </c>
      <c r="K129" t="str">
        <f t="shared" si="13"/>
        <v>Target Role</v>
      </c>
      <c r="L129" t="str">
        <f t="shared" si="14"/>
        <v>Regular</v>
      </c>
      <c r="M129" t="str">
        <f t="shared" si="15"/>
        <v>OK</v>
      </c>
      <c r="N129" t="str">
        <f t="shared" si="16"/>
        <v>Experienced</v>
      </c>
      <c r="O129" t="str">
        <f t="shared" si="17"/>
        <v>Metro</v>
      </c>
      <c r="P129" t="str">
        <f t="shared" si="18"/>
        <v>Standard</v>
      </c>
      <c r="Q129" t="str">
        <f t="shared" si="19"/>
        <v>LongTerm</v>
      </c>
      <c r="R129">
        <f t="shared" si="20"/>
        <v>102</v>
      </c>
      <c r="S129">
        <f t="shared" si="21"/>
        <v>13</v>
      </c>
      <c r="T129">
        <f t="shared" si="22"/>
        <v>7911.4000000000005</v>
      </c>
      <c r="U129" t="str">
        <f t="shared" si="23"/>
        <v>Earning   40K</v>
      </c>
      <c r="V129">
        <f t="shared" si="24"/>
        <v>1318.5666666666666</v>
      </c>
      <c r="W129" t="str">
        <f t="shared" si="25"/>
        <v>Review</v>
      </c>
    </row>
    <row r="130" spans="1:23" x14ac:dyDescent="0.3">
      <c r="A130" t="s">
        <v>136</v>
      </c>
      <c r="B130" t="s">
        <v>336</v>
      </c>
      <c r="C130" t="s">
        <v>409</v>
      </c>
      <c r="D130" t="s">
        <v>414</v>
      </c>
      <c r="E130">
        <v>3</v>
      </c>
      <c r="F130" t="s">
        <v>415</v>
      </c>
      <c r="G130">
        <v>93632</v>
      </c>
      <c r="H130" t="s">
        <v>421</v>
      </c>
      <c r="I130" t="str">
        <f>IF(Dataset!H130="Yes","Eligble","Not Eligble")</f>
        <v>Eligble</v>
      </c>
      <c r="J130" t="str">
        <f>IF(AND(D130="Permanent",Dataset!E130&gt;5),"Senior Permanent","Other")</f>
        <v>Other</v>
      </c>
      <c r="K130" t="str">
        <f t="shared" si="13"/>
        <v>General</v>
      </c>
      <c r="L130" t="str">
        <f t="shared" si="14"/>
        <v>Regular</v>
      </c>
      <c r="M130" t="str">
        <f t="shared" si="15"/>
        <v>OK</v>
      </c>
      <c r="N130" t="str">
        <f t="shared" si="16"/>
        <v>Experienced</v>
      </c>
      <c r="O130" t="str">
        <f t="shared" si="17"/>
        <v>Metro</v>
      </c>
      <c r="P130" t="str">
        <f t="shared" si="18"/>
        <v>Standard</v>
      </c>
      <c r="Q130" t="str">
        <f t="shared" si="19"/>
        <v>Mid/short-Term</v>
      </c>
      <c r="R130">
        <f t="shared" si="20"/>
        <v>102</v>
      </c>
      <c r="S130">
        <f t="shared" si="21"/>
        <v>12</v>
      </c>
      <c r="T130">
        <f t="shared" si="22"/>
        <v>18726.400000000001</v>
      </c>
      <c r="U130" t="str">
        <f t="shared" si="23"/>
        <v>Earning   94K</v>
      </c>
      <c r="V130">
        <f t="shared" si="24"/>
        <v>31210.666666666668</v>
      </c>
      <c r="W130" t="str">
        <f t="shared" si="25"/>
        <v>Review</v>
      </c>
    </row>
    <row r="131" spans="1:23" x14ac:dyDescent="0.3">
      <c r="A131" t="s">
        <v>137</v>
      </c>
      <c r="B131" t="s">
        <v>337</v>
      </c>
      <c r="C131" t="s">
        <v>408</v>
      </c>
      <c r="D131" t="s">
        <v>414</v>
      </c>
      <c r="E131">
        <v>3</v>
      </c>
      <c r="F131" t="s">
        <v>415</v>
      </c>
      <c r="G131">
        <v>138218</v>
      </c>
      <c r="H131" t="s">
        <v>421</v>
      </c>
      <c r="I131" t="str">
        <f>IF(Dataset!H131="Yes","Eligble","Not Eligble")</f>
        <v>Eligble</v>
      </c>
      <c r="J131" t="str">
        <f>IF(AND(D131="Permanent",Dataset!E131&gt;5),"Senior Permanent","Other")</f>
        <v>Other</v>
      </c>
      <c r="K131" t="str">
        <f t="shared" ref="K131:K194" si="26">IF(OR(C131="Sales",F131="Delhi"),"Target Role","General")</f>
        <v>Target Role</v>
      </c>
      <c r="L131" t="str">
        <f t="shared" ref="L131:L194" si="27">IF(G131&gt;100000,"High Earner","Regular")</f>
        <v>High Earner</v>
      </c>
      <c r="M131" t="str">
        <f t="shared" ref="M131:M194" si="28">IF(ISBLANK(H131),"Pending Info","OK")</f>
        <v>OK</v>
      </c>
      <c r="N131" t="str">
        <f t="shared" ref="N131:N194" si="29">IF(OR(E131&gt;10,G131&gt;90000),"Experienced","Junior")</f>
        <v>Experienced</v>
      </c>
      <c r="O131" t="str">
        <f t="shared" ref="O131:O194" si="30">IF(OR(F131="Mumbai",F131="Delhi",F131="Bangalore"),"Metro","Non-Metro")</f>
        <v>Metro</v>
      </c>
      <c r="P131" t="str">
        <f t="shared" ref="P131:P194" si="31">IF(AND(D131="Contract",G131&lt;40000),"Low-Pay Contract","Standard")</f>
        <v>Standard</v>
      </c>
      <c r="Q131" t="str">
        <f t="shared" ref="Q131:Q194" si="32">IF(E131&gt;15,"LongTerm","Mid/short-Term")</f>
        <v>Mid/short-Term</v>
      </c>
      <c r="R131">
        <f t="shared" ref="R131:R194" si="33">COUNTIF(H:H,"YES")</f>
        <v>102</v>
      </c>
      <c r="S131">
        <f t="shared" ref="S131:S194" si="34">COUNTIFS(D131:D330,"Permanent",G131:G330,"&lt;75000")</f>
        <v>12</v>
      </c>
      <c r="T131">
        <f t="shared" ref="T131:T194" si="35">IF(H131="Yes",G131*0.2,0)</f>
        <v>27643.600000000002</v>
      </c>
      <c r="U131" t="str">
        <f t="shared" ref="U131:U194" si="36">"Earning   "&amp;ROUND(G131/1000,0)&amp;"K"</f>
        <v>Earning   138K</v>
      </c>
      <c r="V131">
        <f t="shared" ref="V131:V194" si="37">IF(E131=0,"Check Data",G131/E131)</f>
        <v>46072.666666666664</v>
      </c>
      <c r="W131" t="str">
        <f t="shared" ref="W131:W194" si="38">IF(AND(E131&gt;=10,G131&gt;=90000), "Promotable","Review")</f>
        <v>Review</v>
      </c>
    </row>
    <row r="132" spans="1:23" x14ac:dyDescent="0.3">
      <c r="A132" t="s">
        <v>138</v>
      </c>
      <c r="B132" t="s">
        <v>338</v>
      </c>
      <c r="C132" t="s">
        <v>409</v>
      </c>
      <c r="D132" t="s">
        <v>413</v>
      </c>
      <c r="E132">
        <v>5</v>
      </c>
      <c r="F132" t="s">
        <v>417</v>
      </c>
      <c r="G132">
        <v>133634</v>
      </c>
      <c r="H132" t="s">
        <v>421</v>
      </c>
      <c r="I132" t="str">
        <f>IF(Dataset!H132="Yes","Eligble","Not Eligble")</f>
        <v>Eligble</v>
      </c>
      <c r="J132" t="str">
        <f>IF(AND(D132="Permanent",Dataset!E132&gt;5),"Senior Permanent","Other")</f>
        <v>Other</v>
      </c>
      <c r="K132" t="str">
        <f t="shared" si="26"/>
        <v>Target Role</v>
      </c>
      <c r="L132" t="str">
        <f t="shared" si="27"/>
        <v>High Earner</v>
      </c>
      <c r="M132" t="str">
        <f t="shared" si="28"/>
        <v>OK</v>
      </c>
      <c r="N132" t="str">
        <f t="shared" si="29"/>
        <v>Experienced</v>
      </c>
      <c r="O132" t="str">
        <f t="shared" si="30"/>
        <v>Metro</v>
      </c>
      <c r="P132" t="str">
        <f t="shared" si="31"/>
        <v>Standard</v>
      </c>
      <c r="Q132" t="str">
        <f t="shared" si="32"/>
        <v>Mid/short-Term</v>
      </c>
      <c r="R132">
        <f t="shared" si="33"/>
        <v>102</v>
      </c>
      <c r="S132">
        <f t="shared" si="34"/>
        <v>12</v>
      </c>
      <c r="T132">
        <f t="shared" si="35"/>
        <v>26726.800000000003</v>
      </c>
      <c r="U132" t="str">
        <f t="shared" si="36"/>
        <v>Earning   134K</v>
      </c>
      <c r="V132">
        <f t="shared" si="37"/>
        <v>26726.799999999999</v>
      </c>
      <c r="W132" t="str">
        <f t="shared" si="38"/>
        <v>Review</v>
      </c>
    </row>
    <row r="133" spans="1:23" x14ac:dyDescent="0.3">
      <c r="A133" t="s">
        <v>139</v>
      </c>
      <c r="B133" t="s">
        <v>339</v>
      </c>
      <c r="C133" t="s">
        <v>410</v>
      </c>
      <c r="D133" t="s">
        <v>414</v>
      </c>
      <c r="E133">
        <v>16</v>
      </c>
      <c r="F133" t="s">
        <v>415</v>
      </c>
      <c r="G133">
        <v>110606</v>
      </c>
      <c r="H133" t="s">
        <v>420</v>
      </c>
      <c r="I133" t="str">
        <f>IF(Dataset!H133="Yes","Eligble","Not Eligble")</f>
        <v>Not Eligble</v>
      </c>
      <c r="J133" t="str">
        <f>IF(AND(D133="Permanent",Dataset!E133&gt;5),"Senior Permanent","Other")</f>
        <v>Senior Permanent</v>
      </c>
      <c r="K133" t="str">
        <f t="shared" si="26"/>
        <v>General</v>
      </c>
      <c r="L133" t="str">
        <f t="shared" si="27"/>
        <v>High Earner</v>
      </c>
      <c r="M133" t="str">
        <f t="shared" si="28"/>
        <v>OK</v>
      </c>
      <c r="N133" t="str">
        <f t="shared" si="29"/>
        <v>Experienced</v>
      </c>
      <c r="O133" t="str">
        <f t="shared" si="30"/>
        <v>Metro</v>
      </c>
      <c r="P133" t="str">
        <f t="shared" si="31"/>
        <v>Standard</v>
      </c>
      <c r="Q133" t="str">
        <f t="shared" si="32"/>
        <v>LongTerm</v>
      </c>
      <c r="R133">
        <f t="shared" si="33"/>
        <v>102</v>
      </c>
      <c r="S133">
        <f t="shared" si="34"/>
        <v>12</v>
      </c>
      <c r="T133">
        <f t="shared" si="35"/>
        <v>0</v>
      </c>
      <c r="U133" t="str">
        <f t="shared" si="36"/>
        <v>Earning   111K</v>
      </c>
      <c r="V133">
        <f t="shared" si="37"/>
        <v>6912.875</v>
      </c>
      <c r="W133" t="str">
        <f t="shared" si="38"/>
        <v>Promotable</v>
      </c>
    </row>
    <row r="134" spans="1:23" x14ac:dyDescent="0.3">
      <c r="A134" t="s">
        <v>140</v>
      </c>
      <c r="B134" t="s">
        <v>340</v>
      </c>
      <c r="C134" t="s">
        <v>410</v>
      </c>
      <c r="D134" t="s">
        <v>413</v>
      </c>
      <c r="E134">
        <v>26</v>
      </c>
      <c r="F134" t="s">
        <v>416</v>
      </c>
      <c r="G134">
        <v>38282</v>
      </c>
      <c r="H134" t="s">
        <v>421</v>
      </c>
      <c r="I134" t="str">
        <f>IF(Dataset!H134="Yes","Eligble","Not Eligble")</f>
        <v>Eligble</v>
      </c>
      <c r="J134" t="str">
        <f>IF(AND(D134="Permanent",Dataset!E134&gt;5),"Senior Permanent","Other")</f>
        <v>Other</v>
      </c>
      <c r="K134" t="str">
        <f t="shared" si="26"/>
        <v>General</v>
      </c>
      <c r="L134" t="str">
        <f t="shared" si="27"/>
        <v>Regular</v>
      </c>
      <c r="M134" t="str">
        <f t="shared" si="28"/>
        <v>OK</v>
      </c>
      <c r="N134" t="str">
        <f t="shared" si="29"/>
        <v>Experienced</v>
      </c>
      <c r="O134" t="str">
        <f t="shared" si="30"/>
        <v>Non-Metro</v>
      </c>
      <c r="P134" t="str">
        <f t="shared" si="31"/>
        <v>Low-Pay Contract</v>
      </c>
      <c r="Q134" t="str">
        <f t="shared" si="32"/>
        <v>LongTerm</v>
      </c>
      <c r="R134">
        <f t="shared" si="33"/>
        <v>102</v>
      </c>
      <c r="S134">
        <f t="shared" si="34"/>
        <v>12</v>
      </c>
      <c r="T134">
        <f t="shared" si="35"/>
        <v>7656.4000000000005</v>
      </c>
      <c r="U134" t="str">
        <f t="shared" si="36"/>
        <v>Earning   38K</v>
      </c>
      <c r="V134">
        <f t="shared" si="37"/>
        <v>1472.3846153846155</v>
      </c>
      <c r="W134" t="str">
        <f t="shared" si="38"/>
        <v>Review</v>
      </c>
    </row>
    <row r="135" spans="1:23" x14ac:dyDescent="0.3">
      <c r="A135" t="s">
        <v>141</v>
      </c>
      <c r="B135" t="s">
        <v>341</v>
      </c>
      <c r="C135" t="s">
        <v>412</v>
      </c>
      <c r="D135" t="s">
        <v>414</v>
      </c>
      <c r="E135">
        <v>14</v>
      </c>
      <c r="F135" t="s">
        <v>415</v>
      </c>
      <c r="G135">
        <v>90034</v>
      </c>
      <c r="H135" t="s">
        <v>420</v>
      </c>
      <c r="I135" t="str">
        <f>IF(Dataset!H135="Yes","Eligble","Not Eligble")</f>
        <v>Not Eligble</v>
      </c>
      <c r="J135" t="str">
        <f>IF(AND(D135="Permanent",Dataset!E135&gt;5),"Senior Permanent","Other")</f>
        <v>Senior Permanent</v>
      </c>
      <c r="K135" t="str">
        <f t="shared" si="26"/>
        <v>General</v>
      </c>
      <c r="L135" t="str">
        <f t="shared" si="27"/>
        <v>Regular</v>
      </c>
      <c r="M135" t="str">
        <f t="shared" si="28"/>
        <v>OK</v>
      </c>
      <c r="N135" t="str">
        <f t="shared" si="29"/>
        <v>Experienced</v>
      </c>
      <c r="O135" t="str">
        <f t="shared" si="30"/>
        <v>Metro</v>
      </c>
      <c r="P135" t="str">
        <f t="shared" si="31"/>
        <v>Standard</v>
      </c>
      <c r="Q135" t="str">
        <f t="shared" si="32"/>
        <v>Mid/short-Term</v>
      </c>
      <c r="R135">
        <f t="shared" si="33"/>
        <v>102</v>
      </c>
      <c r="S135">
        <f t="shared" si="34"/>
        <v>12</v>
      </c>
      <c r="T135">
        <f t="shared" si="35"/>
        <v>0</v>
      </c>
      <c r="U135" t="str">
        <f t="shared" si="36"/>
        <v>Earning   90K</v>
      </c>
      <c r="V135">
        <f t="shared" si="37"/>
        <v>6431</v>
      </c>
      <c r="W135" t="str">
        <f t="shared" si="38"/>
        <v>Promotable</v>
      </c>
    </row>
    <row r="136" spans="1:23" x14ac:dyDescent="0.3">
      <c r="A136" t="s">
        <v>142</v>
      </c>
      <c r="B136" t="s">
        <v>342</v>
      </c>
      <c r="C136" t="s">
        <v>412</v>
      </c>
      <c r="D136" t="s">
        <v>414</v>
      </c>
      <c r="E136">
        <v>2</v>
      </c>
      <c r="F136" t="s">
        <v>415</v>
      </c>
      <c r="G136">
        <v>117529</v>
      </c>
      <c r="H136" t="s">
        <v>421</v>
      </c>
      <c r="I136" t="str">
        <f>IF(Dataset!H136="Yes","Eligble","Not Eligble")</f>
        <v>Eligble</v>
      </c>
      <c r="J136" t="str">
        <f>IF(AND(D136="Permanent",Dataset!E136&gt;5),"Senior Permanent","Other")</f>
        <v>Other</v>
      </c>
      <c r="K136" t="str">
        <f t="shared" si="26"/>
        <v>General</v>
      </c>
      <c r="L136" t="str">
        <f t="shared" si="27"/>
        <v>High Earner</v>
      </c>
      <c r="M136" t="str">
        <f t="shared" si="28"/>
        <v>OK</v>
      </c>
      <c r="N136" t="str">
        <f t="shared" si="29"/>
        <v>Experienced</v>
      </c>
      <c r="O136" t="str">
        <f t="shared" si="30"/>
        <v>Metro</v>
      </c>
      <c r="P136" t="str">
        <f t="shared" si="31"/>
        <v>Standard</v>
      </c>
      <c r="Q136" t="str">
        <f t="shared" si="32"/>
        <v>Mid/short-Term</v>
      </c>
      <c r="R136">
        <f t="shared" si="33"/>
        <v>102</v>
      </c>
      <c r="S136">
        <f t="shared" si="34"/>
        <v>12</v>
      </c>
      <c r="T136">
        <f t="shared" si="35"/>
        <v>23505.800000000003</v>
      </c>
      <c r="U136" t="str">
        <f t="shared" si="36"/>
        <v>Earning   118K</v>
      </c>
      <c r="V136">
        <f t="shared" si="37"/>
        <v>58764.5</v>
      </c>
      <c r="W136" t="str">
        <f t="shared" si="38"/>
        <v>Review</v>
      </c>
    </row>
    <row r="137" spans="1:23" x14ac:dyDescent="0.3">
      <c r="A137" t="s">
        <v>143</v>
      </c>
      <c r="B137" t="s">
        <v>343</v>
      </c>
      <c r="C137" t="s">
        <v>409</v>
      </c>
      <c r="D137" t="s">
        <v>414</v>
      </c>
      <c r="E137">
        <v>11</v>
      </c>
      <c r="F137" t="s">
        <v>419</v>
      </c>
      <c r="G137">
        <v>51182</v>
      </c>
      <c r="H137" t="s">
        <v>421</v>
      </c>
      <c r="I137" t="str">
        <f>IF(Dataset!H137="Yes","Eligble","Not Eligble")</f>
        <v>Eligble</v>
      </c>
      <c r="J137" t="str">
        <f>IF(AND(D137="Permanent",Dataset!E137&gt;5),"Senior Permanent","Other")</f>
        <v>Senior Permanent</v>
      </c>
      <c r="K137" t="str">
        <f t="shared" si="26"/>
        <v>General</v>
      </c>
      <c r="L137" t="str">
        <f t="shared" si="27"/>
        <v>Regular</v>
      </c>
      <c r="M137" t="str">
        <f t="shared" si="28"/>
        <v>OK</v>
      </c>
      <c r="N137" t="str">
        <f t="shared" si="29"/>
        <v>Experienced</v>
      </c>
      <c r="O137" t="str">
        <f t="shared" si="30"/>
        <v>Metro</v>
      </c>
      <c r="P137" t="str">
        <f t="shared" si="31"/>
        <v>Standard</v>
      </c>
      <c r="Q137" t="str">
        <f t="shared" si="32"/>
        <v>Mid/short-Term</v>
      </c>
      <c r="R137">
        <f t="shared" si="33"/>
        <v>102</v>
      </c>
      <c r="S137">
        <f t="shared" si="34"/>
        <v>12</v>
      </c>
      <c r="T137">
        <f t="shared" si="35"/>
        <v>10236.400000000001</v>
      </c>
      <c r="U137" t="str">
        <f t="shared" si="36"/>
        <v>Earning   51K</v>
      </c>
      <c r="V137">
        <f t="shared" si="37"/>
        <v>4652.909090909091</v>
      </c>
      <c r="W137" t="str">
        <f t="shared" si="38"/>
        <v>Review</v>
      </c>
    </row>
    <row r="138" spans="1:23" x14ac:dyDescent="0.3">
      <c r="A138" t="s">
        <v>144</v>
      </c>
      <c r="B138" t="s">
        <v>344</v>
      </c>
      <c r="C138" t="s">
        <v>412</v>
      </c>
      <c r="D138" t="s">
        <v>413</v>
      </c>
      <c r="E138">
        <v>21</v>
      </c>
      <c r="F138" t="s">
        <v>416</v>
      </c>
      <c r="G138">
        <v>125542</v>
      </c>
      <c r="H138" t="s">
        <v>421</v>
      </c>
      <c r="I138" t="str">
        <f>IF(Dataset!H138="Yes","Eligble","Not Eligble")</f>
        <v>Eligble</v>
      </c>
      <c r="J138" t="str">
        <f>IF(AND(D138="Permanent",Dataset!E138&gt;5),"Senior Permanent","Other")</f>
        <v>Other</v>
      </c>
      <c r="K138" t="str">
        <f t="shared" si="26"/>
        <v>General</v>
      </c>
      <c r="L138" t="str">
        <f t="shared" si="27"/>
        <v>High Earner</v>
      </c>
      <c r="M138" t="str">
        <f t="shared" si="28"/>
        <v>OK</v>
      </c>
      <c r="N138" t="str">
        <f t="shared" si="29"/>
        <v>Experienced</v>
      </c>
      <c r="O138" t="str">
        <f t="shared" si="30"/>
        <v>Non-Metro</v>
      </c>
      <c r="P138" t="str">
        <f t="shared" si="31"/>
        <v>Standard</v>
      </c>
      <c r="Q138" t="str">
        <f t="shared" si="32"/>
        <v>LongTerm</v>
      </c>
      <c r="R138">
        <f t="shared" si="33"/>
        <v>102</v>
      </c>
      <c r="S138">
        <f t="shared" si="34"/>
        <v>11</v>
      </c>
      <c r="T138">
        <f t="shared" si="35"/>
        <v>25108.400000000001</v>
      </c>
      <c r="U138" t="str">
        <f t="shared" si="36"/>
        <v>Earning   126K</v>
      </c>
      <c r="V138">
        <f t="shared" si="37"/>
        <v>5978.1904761904761</v>
      </c>
      <c r="W138" t="str">
        <f t="shared" si="38"/>
        <v>Promotable</v>
      </c>
    </row>
    <row r="139" spans="1:23" x14ac:dyDescent="0.3">
      <c r="A139" t="s">
        <v>145</v>
      </c>
      <c r="B139" t="s">
        <v>345</v>
      </c>
      <c r="C139" t="s">
        <v>409</v>
      </c>
      <c r="D139" t="s">
        <v>414</v>
      </c>
      <c r="E139">
        <v>18</v>
      </c>
      <c r="F139" t="s">
        <v>417</v>
      </c>
      <c r="G139">
        <v>70278</v>
      </c>
      <c r="H139" t="s">
        <v>420</v>
      </c>
      <c r="I139" t="str">
        <f>IF(Dataset!H139="Yes","Eligble","Not Eligble")</f>
        <v>Not Eligble</v>
      </c>
      <c r="J139" t="str">
        <f>IF(AND(D139="Permanent",Dataset!E139&gt;5),"Senior Permanent","Other")</f>
        <v>Senior Permanent</v>
      </c>
      <c r="K139" t="str">
        <f t="shared" si="26"/>
        <v>Target Role</v>
      </c>
      <c r="L139" t="str">
        <f t="shared" si="27"/>
        <v>Regular</v>
      </c>
      <c r="M139" t="str">
        <f t="shared" si="28"/>
        <v>OK</v>
      </c>
      <c r="N139" t="str">
        <f t="shared" si="29"/>
        <v>Experienced</v>
      </c>
      <c r="O139" t="str">
        <f t="shared" si="30"/>
        <v>Metro</v>
      </c>
      <c r="P139" t="str">
        <f t="shared" si="31"/>
        <v>Standard</v>
      </c>
      <c r="Q139" t="str">
        <f t="shared" si="32"/>
        <v>LongTerm</v>
      </c>
      <c r="R139">
        <f t="shared" si="33"/>
        <v>102</v>
      </c>
      <c r="S139">
        <f t="shared" si="34"/>
        <v>11</v>
      </c>
      <c r="T139">
        <f t="shared" si="35"/>
        <v>0</v>
      </c>
      <c r="U139" t="str">
        <f t="shared" si="36"/>
        <v>Earning   70K</v>
      </c>
      <c r="V139">
        <f t="shared" si="37"/>
        <v>3904.3333333333335</v>
      </c>
      <c r="W139" t="str">
        <f t="shared" si="38"/>
        <v>Review</v>
      </c>
    </row>
    <row r="140" spans="1:23" x14ac:dyDescent="0.3">
      <c r="A140" t="s">
        <v>146</v>
      </c>
      <c r="B140" t="s">
        <v>346</v>
      </c>
      <c r="C140" t="s">
        <v>409</v>
      </c>
      <c r="D140" t="s">
        <v>414</v>
      </c>
      <c r="E140">
        <v>7</v>
      </c>
      <c r="F140" t="s">
        <v>418</v>
      </c>
      <c r="G140">
        <v>54154</v>
      </c>
      <c r="H140" t="s">
        <v>420</v>
      </c>
      <c r="I140" t="str">
        <f>IF(Dataset!H140="Yes","Eligble","Not Eligble")</f>
        <v>Not Eligble</v>
      </c>
      <c r="J140" t="str">
        <f>IF(AND(D140="Permanent",Dataset!E140&gt;5),"Senior Permanent","Other")</f>
        <v>Senior Permanent</v>
      </c>
      <c r="K140" t="str">
        <f t="shared" si="26"/>
        <v>General</v>
      </c>
      <c r="L140" t="str">
        <f t="shared" si="27"/>
        <v>Regular</v>
      </c>
      <c r="M140" t="str">
        <f t="shared" si="28"/>
        <v>OK</v>
      </c>
      <c r="N140" t="str">
        <f t="shared" si="29"/>
        <v>Junior</v>
      </c>
      <c r="O140" t="str">
        <f t="shared" si="30"/>
        <v>Non-Metro</v>
      </c>
      <c r="P140" t="str">
        <f t="shared" si="31"/>
        <v>Standard</v>
      </c>
      <c r="Q140" t="str">
        <f t="shared" si="32"/>
        <v>Mid/short-Term</v>
      </c>
      <c r="R140">
        <f t="shared" si="33"/>
        <v>102</v>
      </c>
      <c r="S140">
        <f t="shared" si="34"/>
        <v>10</v>
      </c>
      <c r="T140">
        <f t="shared" si="35"/>
        <v>0</v>
      </c>
      <c r="U140" t="str">
        <f t="shared" si="36"/>
        <v>Earning   54K</v>
      </c>
      <c r="V140">
        <f t="shared" si="37"/>
        <v>7736.2857142857147</v>
      </c>
      <c r="W140" t="str">
        <f t="shared" si="38"/>
        <v>Review</v>
      </c>
    </row>
    <row r="141" spans="1:23" x14ac:dyDescent="0.3">
      <c r="A141" t="s">
        <v>147</v>
      </c>
      <c r="B141" t="s">
        <v>347</v>
      </c>
      <c r="C141" t="s">
        <v>408</v>
      </c>
      <c r="D141" t="s">
        <v>413</v>
      </c>
      <c r="E141">
        <v>10</v>
      </c>
      <c r="F141" t="s">
        <v>418</v>
      </c>
      <c r="G141">
        <v>77259</v>
      </c>
      <c r="H141" t="s">
        <v>420</v>
      </c>
      <c r="I141" t="str">
        <f>IF(Dataset!H141="Yes","Eligble","Not Eligble")</f>
        <v>Not Eligble</v>
      </c>
      <c r="J141" t="str">
        <f>IF(AND(D141="Permanent",Dataset!E141&gt;5),"Senior Permanent","Other")</f>
        <v>Other</v>
      </c>
      <c r="K141" t="str">
        <f t="shared" si="26"/>
        <v>Target Role</v>
      </c>
      <c r="L141" t="str">
        <f t="shared" si="27"/>
        <v>Regular</v>
      </c>
      <c r="M141" t="str">
        <f t="shared" si="28"/>
        <v>OK</v>
      </c>
      <c r="N141" t="str">
        <f t="shared" si="29"/>
        <v>Junior</v>
      </c>
      <c r="O141" t="str">
        <f t="shared" si="30"/>
        <v>Non-Metro</v>
      </c>
      <c r="P141" t="str">
        <f t="shared" si="31"/>
        <v>Standard</v>
      </c>
      <c r="Q141" t="str">
        <f t="shared" si="32"/>
        <v>Mid/short-Term</v>
      </c>
      <c r="R141">
        <f t="shared" si="33"/>
        <v>102</v>
      </c>
      <c r="S141">
        <f t="shared" si="34"/>
        <v>9</v>
      </c>
      <c r="T141">
        <f t="shared" si="35"/>
        <v>0</v>
      </c>
      <c r="U141" t="str">
        <f t="shared" si="36"/>
        <v>Earning   77K</v>
      </c>
      <c r="V141">
        <f t="shared" si="37"/>
        <v>7725.9</v>
      </c>
      <c r="W141" t="str">
        <f t="shared" si="38"/>
        <v>Review</v>
      </c>
    </row>
    <row r="142" spans="1:23" x14ac:dyDescent="0.3">
      <c r="A142" t="s">
        <v>148</v>
      </c>
      <c r="B142" t="s">
        <v>348</v>
      </c>
      <c r="C142" t="s">
        <v>411</v>
      </c>
      <c r="D142" t="s">
        <v>414</v>
      </c>
      <c r="E142">
        <v>5</v>
      </c>
      <c r="F142" t="s">
        <v>416</v>
      </c>
      <c r="G142">
        <v>107803</v>
      </c>
      <c r="H142" t="s">
        <v>421</v>
      </c>
      <c r="I142" t="str">
        <f>IF(Dataset!H142="Yes","Eligble","Not Eligble")</f>
        <v>Eligble</v>
      </c>
      <c r="J142" t="str">
        <f>IF(AND(D142="Permanent",Dataset!E142&gt;5),"Senior Permanent","Other")</f>
        <v>Other</v>
      </c>
      <c r="K142" t="str">
        <f t="shared" si="26"/>
        <v>General</v>
      </c>
      <c r="L142" t="str">
        <f t="shared" si="27"/>
        <v>High Earner</v>
      </c>
      <c r="M142" t="str">
        <f t="shared" si="28"/>
        <v>OK</v>
      </c>
      <c r="N142" t="str">
        <f t="shared" si="29"/>
        <v>Experienced</v>
      </c>
      <c r="O142" t="str">
        <f t="shared" si="30"/>
        <v>Non-Metro</v>
      </c>
      <c r="P142" t="str">
        <f t="shared" si="31"/>
        <v>Standard</v>
      </c>
      <c r="Q142" t="str">
        <f t="shared" si="32"/>
        <v>Mid/short-Term</v>
      </c>
      <c r="R142">
        <f t="shared" si="33"/>
        <v>102</v>
      </c>
      <c r="S142">
        <f t="shared" si="34"/>
        <v>9</v>
      </c>
      <c r="T142">
        <f t="shared" si="35"/>
        <v>21560.600000000002</v>
      </c>
      <c r="U142" t="str">
        <f t="shared" si="36"/>
        <v>Earning   108K</v>
      </c>
      <c r="V142">
        <f t="shared" si="37"/>
        <v>21560.6</v>
      </c>
      <c r="W142" t="str">
        <f t="shared" si="38"/>
        <v>Review</v>
      </c>
    </row>
    <row r="143" spans="1:23" x14ac:dyDescent="0.3">
      <c r="A143" t="s">
        <v>149</v>
      </c>
      <c r="B143" t="s">
        <v>349</v>
      </c>
      <c r="C143" t="s">
        <v>409</v>
      </c>
      <c r="D143" t="s">
        <v>413</v>
      </c>
      <c r="E143">
        <v>16</v>
      </c>
      <c r="F143" t="s">
        <v>417</v>
      </c>
      <c r="G143">
        <v>41528</v>
      </c>
      <c r="H143" t="s">
        <v>421</v>
      </c>
      <c r="I143" t="str">
        <f>IF(Dataset!H143="Yes","Eligble","Not Eligble")</f>
        <v>Eligble</v>
      </c>
      <c r="J143" t="str">
        <f>IF(AND(D143="Permanent",Dataset!E143&gt;5),"Senior Permanent","Other")</f>
        <v>Other</v>
      </c>
      <c r="K143" t="str">
        <f t="shared" si="26"/>
        <v>Target Role</v>
      </c>
      <c r="L143" t="str">
        <f t="shared" si="27"/>
        <v>Regular</v>
      </c>
      <c r="M143" t="str">
        <f t="shared" si="28"/>
        <v>OK</v>
      </c>
      <c r="N143" t="str">
        <f t="shared" si="29"/>
        <v>Experienced</v>
      </c>
      <c r="O143" t="str">
        <f t="shared" si="30"/>
        <v>Metro</v>
      </c>
      <c r="P143" t="str">
        <f t="shared" si="31"/>
        <v>Standard</v>
      </c>
      <c r="Q143" t="str">
        <f t="shared" si="32"/>
        <v>LongTerm</v>
      </c>
      <c r="R143">
        <f t="shared" si="33"/>
        <v>102</v>
      </c>
      <c r="S143">
        <f t="shared" si="34"/>
        <v>9</v>
      </c>
      <c r="T143">
        <f t="shared" si="35"/>
        <v>8305.6</v>
      </c>
      <c r="U143" t="str">
        <f t="shared" si="36"/>
        <v>Earning   42K</v>
      </c>
      <c r="V143">
        <f t="shared" si="37"/>
        <v>2595.5</v>
      </c>
      <c r="W143" t="str">
        <f t="shared" si="38"/>
        <v>Review</v>
      </c>
    </row>
    <row r="144" spans="1:23" x14ac:dyDescent="0.3">
      <c r="A144" t="s">
        <v>150</v>
      </c>
      <c r="B144" t="s">
        <v>350</v>
      </c>
      <c r="C144" t="s">
        <v>408</v>
      </c>
      <c r="D144" t="s">
        <v>413</v>
      </c>
      <c r="E144">
        <v>30</v>
      </c>
      <c r="F144" t="s">
        <v>418</v>
      </c>
      <c r="G144">
        <v>80079</v>
      </c>
      <c r="H144" t="s">
        <v>421</v>
      </c>
      <c r="I144" t="str">
        <f>IF(Dataset!H144="Yes","Eligble","Not Eligble")</f>
        <v>Eligble</v>
      </c>
      <c r="J144" t="str">
        <f>IF(AND(D144="Permanent",Dataset!E144&gt;5),"Senior Permanent","Other")</f>
        <v>Other</v>
      </c>
      <c r="K144" t="str">
        <f t="shared" si="26"/>
        <v>Target Role</v>
      </c>
      <c r="L144" t="str">
        <f t="shared" si="27"/>
        <v>Regular</v>
      </c>
      <c r="M144" t="str">
        <f t="shared" si="28"/>
        <v>OK</v>
      </c>
      <c r="N144" t="str">
        <f t="shared" si="29"/>
        <v>Experienced</v>
      </c>
      <c r="O144" t="str">
        <f t="shared" si="30"/>
        <v>Non-Metro</v>
      </c>
      <c r="P144" t="str">
        <f t="shared" si="31"/>
        <v>Standard</v>
      </c>
      <c r="Q144" t="str">
        <f t="shared" si="32"/>
        <v>LongTerm</v>
      </c>
      <c r="R144">
        <f t="shared" si="33"/>
        <v>102</v>
      </c>
      <c r="S144">
        <f t="shared" si="34"/>
        <v>9</v>
      </c>
      <c r="T144">
        <f t="shared" si="35"/>
        <v>16015.800000000001</v>
      </c>
      <c r="U144" t="str">
        <f t="shared" si="36"/>
        <v>Earning   80K</v>
      </c>
      <c r="V144">
        <f t="shared" si="37"/>
        <v>2669.3</v>
      </c>
      <c r="W144" t="str">
        <f t="shared" si="38"/>
        <v>Review</v>
      </c>
    </row>
    <row r="145" spans="1:23" x14ac:dyDescent="0.3">
      <c r="A145" t="s">
        <v>151</v>
      </c>
      <c r="B145" t="s">
        <v>351</v>
      </c>
      <c r="C145" t="s">
        <v>408</v>
      </c>
      <c r="D145" t="s">
        <v>414</v>
      </c>
      <c r="E145">
        <v>27</v>
      </c>
      <c r="F145" t="s">
        <v>417</v>
      </c>
      <c r="G145">
        <v>111975</v>
      </c>
      <c r="H145" t="s">
        <v>421</v>
      </c>
      <c r="I145" t="str">
        <f>IF(Dataset!H145="Yes","Eligble","Not Eligble")</f>
        <v>Eligble</v>
      </c>
      <c r="J145" t="str">
        <f>IF(AND(D145="Permanent",Dataset!E145&gt;5),"Senior Permanent","Other")</f>
        <v>Senior Permanent</v>
      </c>
      <c r="K145" t="str">
        <f t="shared" si="26"/>
        <v>Target Role</v>
      </c>
      <c r="L145" t="str">
        <f t="shared" si="27"/>
        <v>High Earner</v>
      </c>
      <c r="M145" t="str">
        <f t="shared" si="28"/>
        <v>OK</v>
      </c>
      <c r="N145" t="str">
        <f t="shared" si="29"/>
        <v>Experienced</v>
      </c>
      <c r="O145" t="str">
        <f t="shared" si="30"/>
        <v>Metro</v>
      </c>
      <c r="P145" t="str">
        <f t="shared" si="31"/>
        <v>Standard</v>
      </c>
      <c r="Q145" t="str">
        <f t="shared" si="32"/>
        <v>LongTerm</v>
      </c>
      <c r="R145">
        <f t="shared" si="33"/>
        <v>102</v>
      </c>
      <c r="S145">
        <f t="shared" si="34"/>
        <v>9</v>
      </c>
      <c r="T145">
        <f t="shared" si="35"/>
        <v>22395</v>
      </c>
      <c r="U145" t="str">
        <f t="shared" si="36"/>
        <v>Earning   112K</v>
      </c>
      <c r="V145">
        <f t="shared" si="37"/>
        <v>4147.2222222222226</v>
      </c>
      <c r="W145" t="str">
        <f t="shared" si="38"/>
        <v>Promotable</v>
      </c>
    </row>
    <row r="146" spans="1:23" x14ac:dyDescent="0.3">
      <c r="A146" t="s">
        <v>152</v>
      </c>
      <c r="B146" t="s">
        <v>352</v>
      </c>
      <c r="C146" t="s">
        <v>411</v>
      </c>
      <c r="D146" t="s">
        <v>413</v>
      </c>
      <c r="E146">
        <v>6</v>
      </c>
      <c r="F146" t="s">
        <v>418</v>
      </c>
      <c r="G146">
        <v>87317</v>
      </c>
      <c r="H146" t="s">
        <v>420</v>
      </c>
      <c r="I146" t="str">
        <f>IF(Dataset!H146="Yes","Eligble","Not Eligble")</f>
        <v>Not Eligble</v>
      </c>
      <c r="J146" t="str">
        <f>IF(AND(D146="Permanent",Dataset!E146&gt;5),"Senior Permanent","Other")</f>
        <v>Other</v>
      </c>
      <c r="K146" t="str">
        <f t="shared" si="26"/>
        <v>General</v>
      </c>
      <c r="L146" t="str">
        <f t="shared" si="27"/>
        <v>Regular</v>
      </c>
      <c r="M146" t="str">
        <f t="shared" si="28"/>
        <v>OK</v>
      </c>
      <c r="N146" t="str">
        <f t="shared" si="29"/>
        <v>Junior</v>
      </c>
      <c r="O146" t="str">
        <f t="shared" si="30"/>
        <v>Non-Metro</v>
      </c>
      <c r="P146" t="str">
        <f t="shared" si="31"/>
        <v>Standard</v>
      </c>
      <c r="Q146" t="str">
        <f t="shared" si="32"/>
        <v>Mid/short-Term</v>
      </c>
      <c r="R146">
        <f t="shared" si="33"/>
        <v>102</v>
      </c>
      <c r="S146">
        <f t="shared" si="34"/>
        <v>9</v>
      </c>
      <c r="T146">
        <f t="shared" si="35"/>
        <v>0</v>
      </c>
      <c r="U146" t="str">
        <f t="shared" si="36"/>
        <v>Earning   87K</v>
      </c>
      <c r="V146">
        <f t="shared" si="37"/>
        <v>14552.833333333334</v>
      </c>
      <c r="W146" t="str">
        <f t="shared" si="38"/>
        <v>Review</v>
      </c>
    </row>
    <row r="147" spans="1:23" x14ac:dyDescent="0.3">
      <c r="A147" t="s">
        <v>153</v>
      </c>
      <c r="B147" t="s">
        <v>353</v>
      </c>
      <c r="C147" t="s">
        <v>411</v>
      </c>
      <c r="D147" t="s">
        <v>413</v>
      </c>
      <c r="E147">
        <v>15</v>
      </c>
      <c r="F147" t="s">
        <v>417</v>
      </c>
      <c r="G147">
        <v>128604</v>
      </c>
      <c r="H147" t="s">
        <v>420</v>
      </c>
      <c r="I147" t="str">
        <f>IF(Dataset!H147="Yes","Eligble","Not Eligble")</f>
        <v>Not Eligble</v>
      </c>
      <c r="J147" t="str">
        <f>IF(AND(D147="Permanent",Dataset!E147&gt;5),"Senior Permanent","Other")</f>
        <v>Other</v>
      </c>
      <c r="K147" t="str">
        <f t="shared" si="26"/>
        <v>Target Role</v>
      </c>
      <c r="L147" t="str">
        <f t="shared" si="27"/>
        <v>High Earner</v>
      </c>
      <c r="M147" t="str">
        <f t="shared" si="28"/>
        <v>OK</v>
      </c>
      <c r="N147" t="str">
        <f t="shared" si="29"/>
        <v>Experienced</v>
      </c>
      <c r="O147" t="str">
        <f t="shared" si="30"/>
        <v>Metro</v>
      </c>
      <c r="P147" t="str">
        <f t="shared" si="31"/>
        <v>Standard</v>
      </c>
      <c r="Q147" t="str">
        <f t="shared" si="32"/>
        <v>Mid/short-Term</v>
      </c>
      <c r="R147">
        <f t="shared" si="33"/>
        <v>102</v>
      </c>
      <c r="S147">
        <f t="shared" si="34"/>
        <v>9</v>
      </c>
      <c r="T147">
        <f t="shared" si="35"/>
        <v>0</v>
      </c>
      <c r="U147" t="str">
        <f t="shared" si="36"/>
        <v>Earning   129K</v>
      </c>
      <c r="V147">
        <f t="shared" si="37"/>
        <v>8573.6</v>
      </c>
      <c r="W147" t="str">
        <f t="shared" si="38"/>
        <v>Promotable</v>
      </c>
    </row>
    <row r="148" spans="1:23" x14ac:dyDescent="0.3">
      <c r="A148" t="s">
        <v>154</v>
      </c>
      <c r="B148" t="s">
        <v>354</v>
      </c>
      <c r="C148" t="s">
        <v>410</v>
      </c>
      <c r="D148" t="s">
        <v>414</v>
      </c>
      <c r="E148">
        <v>4</v>
      </c>
      <c r="F148" t="s">
        <v>417</v>
      </c>
      <c r="G148">
        <v>70734</v>
      </c>
      <c r="H148" t="s">
        <v>420</v>
      </c>
      <c r="I148" t="str">
        <f>IF(Dataset!H148="Yes","Eligble","Not Eligble")</f>
        <v>Not Eligble</v>
      </c>
      <c r="J148" t="str">
        <f>IF(AND(D148="Permanent",Dataset!E148&gt;5),"Senior Permanent","Other")</f>
        <v>Other</v>
      </c>
      <c r="K148" t="str">
        <f t="shared" si="26"/>
        <v>Target Role</v>
      </c>
      <c r="L148" t="str">
        <f t="shared" si="27"/>
        <v>Regular</v>
      </c>
      <c r="M148" t="str">
        <f t="shared" si="28"/>
        <v>OK</v>
      </c>
      <c r="N148" t="str">
        <f t="shared" si="29"/>
        <v>Junior</v>
      </c>
      <c r="O148" t="str">
        <f t="shared" si="30"/>
        <v>Metro</v>
      </c>
      <c r="P148" t="str">
        <f t="shared" si="31"/>
        <v>Standard</v>
      </c>
      <c r="Q148" t="str">
        <f t="shared" si="32"/>
        <v>Mid/short-Term</v>
      </c>
      <c r="R148">
        <f t="shared" si="33"/>
        <v>102</v>
      </c>
      <c r="S148">
        <f t="shared" si="34"/>
        <v>9</v>
      </c>
      <c r="T148">
        <f t="shared" si="35"/>
        <v>0</v>
      </c>
      <c r="U148" t="str">
        <f t="shared" si="36"/>
        <v>Earning   71K</v>
      </c>
      <c r="V148">
        <f t="shared" si="37"/>
        <v>17683.5</v>
      </c>
      <c r="W148" t="str">
        <f t="shared" si="38"/>
        <v>Review</v>
      </c>
    </row>
    <row r="149" spans="1:23" x14ac:dyDescent="0.3">
      <c r="A149" t="s">
        <v>155</v>
      </c>
      <c r="B149" t="s">
        <v>355</v>
      </c>
      <c r="C149" t="s">
        <v>408</v>
      </c>
      <c r="D149" t="s">
        <v>414</v>
      </c>
      <c r="E149">
        <v>24</v>
      </c>
      <c r="F149" t="s">
        <v>417</v>
      </c>
      <c r="G149">
        <v>129558</v>
      </c>
      <c r="H149" t="s">
        <v>421</v>
      </c>
      <c r="I149" t="str">
        <f>IF(Dataset!H149="Yes","Eligble","Not Eligble")</f>
        <v>Eligble</v>
      </c>
      <c r="J149" t="str">
        <f>IF(AND(D149="Permanent",Dataset!E149&gt;5),"Senior Permanent","Other")</f>
        <v>Senior Permanent</v>
      </c>
      <c r="K149" t="str">
        <f t="shared" si="26"/>
        <v>Target Role</v>
      </c>
      <c r="L149" t="str">
        <f t="shared" si="27"/>
        <v>High Earner</v>
      </c>
      <c r="M149" t="str">
        <f t="shared" si="28"/>
        <v>OK</v>
      </c>
      <c r="N149" t="str">
        <f t="shared" si="29"/>
        <v>Experienced</v>
      </c>
      <c r="O149" t="str">
        <f t="shared" si="30"/>
        <v>Metro</v>
      </c>
      <c r="P149" t="str">
        <f t="shared" si="31"/>
        <v>Standard</v>
      </c>
      <c r="Q149" t="str">
        <f t="shared" si="32"/>
        <v>LongTerm</v>
      </c>
      <c r="R149">
        <f t="shared" si="33"/>
        <v>102</v>
      </c>
      <c r="S149">
        <f t="shared" si="34"/>
        <v>8</v>
      </c>
      <c r="T149">
        <f t="shared" si="35"/>
        <v>25911.600000000002</v>
      </c>
      <c r="U149" t="str">
        <f t="shared" si="36"/>
        <v>Earning   130K</v>
      </c>
      <c r="V149">
        <f t="shared" si="37"/>
        <v>5398.25</v>
      </c>
      <c r="W149" t="str">
        <f t="shared" si="38"/>
        <v>Promotable</v>
      </c>
    </row>
    <row r="150" spans="1:23" x14ac:dyDescent="0.3">
      <c r="A150" t="s">
        <v>156</v>
      </c>
      <c r="B150" t="s">
        <v>356</v>
      </c>
      <c r="C150" t="s">
        <v>409</v>
      </c>
      <c r="D150" t="s">
        <v>413</v>
      </c>
      <c r="E150">
        <v>19</v>
      </c>
      <c r="F150" t="s">
        <v>415</v>
      </c>
      <c r="G150">
        <v>45116</v>
      </c>
      <c r="H150" t="s">
        <v>421</v>
      </c>
      <c r="I150" t="str">
        <f>IF(Dataset!H150="Yes","Eligble","Not Eligble")</f>
        <v>Eligble</v>
      </c>
      <c r="J150" t="str">
        <f>IF(AND(D150="Permanent",Dataset!E150&gt;5),"Senior Permanent","Other")</f>
        <v>Other</v>
      </c>
      <c r="K150" t="str">
        <f t="shared" si="26"/>
        <v>General</v>
      </c>
      <c r="L150" t="str">
        <f t="shared" si="27"/>
        <v>Regular</v>
      </c>
      <c r="M150" t="str">
        <f t="shared" si="28"/>
        <v>OK</v>
      </c>
      <c r="N150" t="str">
        <f t="shared" si="29"/>
        <v>Experienced</v>
      </c>
      <c r="O150" t="str">
        <f t="shared" si="30"/>
        <v>Metro</v>
      </c>
      <c r="P150" t="str">
        <f t="shared" si="31"/>
        <v>Standard</v>
      </c>
      <c r="Q150" t="str">
        <f t="shared" si="32"/>
        <v>LongTerm</v>
      </c>
      <c r="R150">
        <f t="shared" si="33"/>
        <v>102</v>
      </c>
      <c r="S150">
        <f t="shared" si="34"/>
        <v>8</v>
      </c>
      <c r="T150">
        <f t="shared" si="35"/>
        <v>9023.2000000000007</v>
      </c>
      <c r="U150" t="str">
        <f t="shared" si="36"/>
        <v>Earning   45K</v>
      </c>
      <c r="V150">
        <f t="shared" si="37"/>
        <v>2374.5263157894738</v>
      </c>
      <c r="W150" t="str">
        <f t="shared" si="38"/>
        <v>Review</v>
      </c>
    </row>
    <row r="151" spans="1:23" x14ac:dyDescent="0.3">
      <c r="A151" t="s">
        <v>157</v>
      </c>
      <c r="B151" t="s">
        <v>357</v>
      </c>
      <c r="C151" t="s">
        <v>412</v>
      </c>
      <c r="D151" t="s">
        <v>413</v>
      </c>
      <c r="E151">
        <v>30</v>
      </c>
      <c r="F151" t="s">
        <v>419</v>
      </c>
      <c r="G151">
        <v>83596</v>
      </c>
      <c r="H151" t="s">
        <v>421</v>
      </c>
      <c r="I151" t="str">
        <f>IF(Dataset!H151="Yes","Eligble","Not Eligble")</f>
        <v>Eligble</v>
      </c>
      <c r="J151" t="str">
        <f>IF(AND(D151="Permanent",Dataset!E151&gt;5),"Senior Permanent","Other")</f>
        <v>Other</v>
      </c>
      <c r="K151" t="str">
        <f t="shared" si="26"/>
        <v>General</v>
      </c>
      <c r="L151" t="str">
        <f t="shared" si="27"/>
        <v>Regular</v>
      </c>
      <c r="M151" t="str">
        <f t="shared" si="28"/>
        <v>OK</v>
      </c>
      <c r="N151" t="str">
        <f t="shared" si="29"/>
        <v>Experienced</v>
      </c>
      <c r="O151" t="str">
        <f t="shared" si="30"/>
        <v>Metro</v>
      </c>
      <c r="P151" t="str">
        <f t="shared" si="31"/>
        <v>Standard</v>
      </c>
      <c r="Q151" t="str">
        <f t="shared" si="32"/>
        <v>LongTerm</v>
      </c>
      <c r="R151">
        <f t="shared" si="33"/>
        <v>102</v>
      </c>
      <c r="S151">
        <f t="shared" si="34"/>
        <v>8</v>
      </c>
      <c r="T151">
        <f t="shared" si="35"/>
        <v>16719.2</v>
      </c>
      <c r="U151" t="str">
        <f t="shared" si="36"/>
        <v>Earning   84K</v>
      </c>
      <c r="V151">
        <f t="shared" si="37"/>
        <v>2786.5333333333333</v>
      </c>
      <c r="W151" t="str">
        <f t="shared" si="38"/>
        <v>Review</v>
      </c>
    </row>
    <row r="152" spans="1:23" x14ac:dyDescent="0.3">
      <c r="A152" t="s">
        <v>158</v>
      </c>
      <c r="B152" t="s">
        <v>358</v>
      </c>
      <c r="C152" t="s">
        <v>411</v>
      </c>
      <c r="D152" t="s">
        <v>413</v>
      </c>
      <c r="E152">
        <v>7</v>
      </c>
      <c r="F152" t="s">
        <v>419</v>
      </c>
      <c r="G152">
        <v>33114</v>
      </c>
      <c r="H152" t="s">
        <v>421</v>
      </c>
      <c r="I152" t="str">
        <f>IF(Dataset!H152="Yes","Eligble","Not Eligble")</f>
        <v>Eligble</v>
      </c>
      <c r="J152" t="str">
        <f>IF(AND(D152="Permanent",Dataset!E152&gt;5),"Senior Permanent","Other")</f>
        <v>Other</v>
      </c>
      <c r="K152" t="str">
        <f t="shared" si="26"/>
        <v>General</v>
      </c>
      <c r="L152" t="str">
        <f t="shared" si="27"/>
        <v>Regular</v>
      </c>
      <c r="M152" t="str">
        <f t="shared" si="28"/>
        <v>OK</v>
      </c>
      <c r="N152" t="str">
        <f t="shared" si="29"/>
        <v>Junior</v>
      </c>
      <c r="O152" t="str">
        <f t="shared" si="30"/>
        <v>Metro</v>
      </c>
      <c r="P152" t="str">
        <f t="shared" si="31"/>
        <v>Low-Pay Contract</v>
      </c>
      <c r="Q152" t="str">
        <f t="shared" si="32"/>
        <v>Mid/short-Term</v>
      </c>
      <c r="R152">
        <f t="shared" si="33"/>
        <v>102</v>
      </c>
      <c r="S152">
        <f t="shared" si="34"/>
        <v>8</v>
      </c>
      <c r="T152">
        <f t="shared" si="35"/>
        <v>6622.8</v>
      </c>
      <c r="U152" t="str">
        <f t="shared" si="36"/>
        <v>Earning   33K</v>
      </c>
      <c r="V152">
        <f t="shared" si="37"/>
        <v>4730.5714285714284</v>
      </c>
      <c r="W152" t="str">
        <f t="shared" si="38"/>
        <v>Review</v>
      </c>
    </row>
    <row r="153" spans="1:23" x14ac:dyDescent="0.3">
      <c r="A153" t="s">
        <v>159</v>
      </c>
      <c r="B153" t="s">
        <v>359</v>
      </c>
      <c r="C153" t="s">
        <v>409</v>
      </c>
      <c r="D153" t="s">
        <v>413</v>
      </c>
      <c r="E153">
        <v>2</v>
      </c>
      <c r="F153" t="s">
        <v>416</v>
      </c>
      <c r="G153">
        <v>45709</v>
      </c>
      <c r="H153" t="s">
        <v>420</v>
      </c>
      <c r="I153" t="str">
        <f>IF(Dataset!H153="Yes","Eligble","Not Eligble")</f>
        <v>Not Eligble</v>
      </c>
      <c r="J153" t="str">
        <f>IF(AND(D153="Permanent",Dataset!E153&gt;5),"Senior Permanent","Other")</f>
        <v>Other</v>
      </c>
      <c r="K153" t="str">
        <f t="shared" si="26"/>
        <v>General</v>
      </c>
      <c r="L153" t="str">
        <f t="shared" si="27"/>
        <v>Regular</v>
      </c>
      <c r="M153" t="str">
        <f t="shared" si="28"/>
        <v>OK</v>
      </c>
      <c r="N153" t="str">
        <f t="shared" si="29"/>
        <v>Junior</v>
      </c>
      <c r="O153" t="str">
        <f t="shared" si="30"/>
        <v>Non-Metro</v>
      </c>
      <c r="P153" t="str">
        <f t="shared" si="31"/>
        <v>Standard</v>
      </c>
      <c r="Q153" t="str">
        <f t="shared" si="32"/>
        <v>Mid/short-Term</v>
      </c>
      <c r="R153">
        <f t="shared" si="33"/>
        <v>102</v>
      </c>
      <c r="S153">
        <f t="shared" si="34"/>
        <v>8</v>
      </c>
      <c r="T153">
        <f t="shared" si="35"/>
        <v>0</v>
      </c>
      <c r="U153" t="str">
        <f t="shared" si="36"/>
        <v>Earning   46K</v>
      </c>
      <c r="V153">
        <f t="shared" si="37"/>
        <v>22854.5</v>
      </c>
      <c r="W153" t="str">
        <f t="shared" si="38"/>
        <v>Review</v>
      </c>
    </row>
    <row r="154" spans="1:23" x14ac:dyDescent="0.3">
      <c r="A154" t="s">
        <v>160</v>
      </c>
      <c r="B154" t="s">
        <v>360</v>
      </c>
      <c r="C154" t="s">
        <v>411</v>
      </c>
      <c r="D154" t="s">
        <v>414</v>
      </c>
      <c r="E154">
        <v>11</v>
      </c>
      <c r="F154" t="s">
        <v>418</v>
      </c>
      <c r="G154">
        <v>86470</v>
      </c>
      <c r="H154" t="s">
        <v>420</v>
      </c>
      <c r="I154" t="str">
        <f>IF(Dataset!H154="Yes","Eligble","Not Eligble")</f>
        <v>Not Eligble</v>
      </c>
      <c r="J154" t="str">
        <f>IF(AND(D154="Permanent",Dataset!E154&gt;5),"Senior Permanent","Other")</f>
        <v>Senior Permanent</v>
      </c>
      <c r="K154" t="str">
        <f t="shared" si="26"/>
        <v>General</v>
      </c>
      <c r="L154" t="str">
        <f t="shared" si="27"/>
        <v>Regular</v>
      </c>
      <c r="M154" t="str">
        <f t="shared" si="28"/>
        <v>OK</v>
      </c>
      <c r="N154" t="str">
        <f t="shared" si="29"/>
        <v>Experienced</v>
      </c>
      <c r="O154" t="str">
        <f t="shared" si="30"/>
        <v>Non-Metro</v>
      </c>
      <c r="P154" t="str">
        <f t="shared" si="31"/>
        <v>Standard</v>
      </c>
      <c r="Q154" t="str">
        <f t="shared" si="32"/>
        <v>Mid/short-Term</v>
      </c>
      <c r="R154">
        <f t="shared" si="33"/>
        <v>102</v>
      </c>
      <c r="S154">
        <f t="shared" si="34"/>
        <v>8</v>
      </c>
      <c r="T154">
        <f t="shared" si="35"/>
        <v>0</v>
      </c>
      <c r="U154" t="str">
        <f t="shared" si="36"/>
        <v>Earning   86K</v>
      </c>
      <c r="V154">
        <f t="shared" si="37"/>
        <v>7860.909090909091</v>
      </c>
      <c r="W154" t="str">
        <f t="shared" si="38"/>
        <v>Review</v>
      </c>
    </row>
    <row r="155" spans="1:23" x14ac:dyDescent="0.3">
      <c r="A155" t="s">
        <v>161</v>
      </c>
      <c r="B155" t="s">
        <v>361</v>
      </c>
      <c r="C155" t="s">
        <v>409</v>
      </c>
      <c r="D155" t="s">
        <v>414</v>
      </c>
      <c r="E155">
        <v>18</v>
      </c>
      <c r="F155" t="s">
        <v>415</v>
      </c>
      <c r="G155">
        <v>86196</v>
      </c>
      <c r="H155" t="s">
        <v>420</v>
      </c>
      <c r="I155" t="str">
        <f>IF(Dataset!H155="Yes","Eligble","Not Eligble")</f>
        <v>Not Eligble</v>
      </c>
      <c r="J155" t="str">
        <f>IF(AND(D155="Permanent",Dataset!E155&gt;5),"Senior Permanent","Other")</f>
        <v>Senior Permanent</v>
      </c>
      <c r="K155" t="str">
        <f t="shared" si="26"/>
        <v>General</v>
      </c>
      <c r="L155" t="str">
        <f t="shared" si="27"/>
        <v>Regular</v>
      </c>
      <c r="M155" t="str">
        <f t="shared" si="28"/>
        <v>OK</v>
      </c>
      <c r="N155" t="str">
        <f t="shared" si="29"/>
        <v>Experienced</v>
      </c>
      <c r="O155" t="str">
        <f t="shared" si="30"/>
        <v>Metro</v>
      </c>
      <c r="P155" t="str">
        <f t="shared" si="31"/>
        <v>Standard</v>
      </c>
      <c r="Q155" t="str">
        <f t="shared" si="32"/>
        <v>LongTerm</v>
      </c>
      <c r="R155">
        <f t="shared" si="33"/>
        <v>102</v>
      </c>
      <c r="S155">
        <f t="shared" si="34"/>
        <v>8</v>
      </c>
      <c r="T155">
        <f t="shared" si="35"/>
        <v>0</v>
      </c>
      <c r="U155" t="str">
        <f t="shared" si="36"/>
        <v>Earning   86K</v>
      </c>
      <c r="V155">
        <f t="shared" si="37"/>
        <v>4788.666666666667</v>
      </c>
      <c r="W155" t="str">
        <f t="shared" si="38"/>
        <v>Review</v>
      </c>
    </row>
    <row r="156" spans="1:23" x14ac:dyDescent="0.3">
      <c r="A156" t="s">
        <v>162</v>
      </c>
      <c r="B156" t="s">
        <v>362</v>
      </c>
      <c r="C156" t="s">
        <v>409</v>
      </c>
      <c r="D156" t="s">
        <v>414</v>
      </c>
      <c r="E156">
        <v>17</v>
      </c>
      <c r="F156" t="s">
        <v>417</v>
      </c>
      <c r="G156">
        <v>123452</v>
      </c>
      <c r="H156" t="s">
        <v>421</v>
      </c>
      <c r="I156" t="str">
        <f>IF(Dataset!H156="Yes","Eligble","Not Eligble")</f>
        <v>Eligble</v>
      </c>
      <c r="J156" t="str">
        <f>IF(AND(D156="Permanent",Dataset!E156&gt;5),"Senior Permanent","Other")</f>
        <v>Senior Permanent</v>
      </c>
      <c r="K156" t="str">
        <f t="shared" si="26"/>
        <v>Target Role</v>
      </c>
      <c r="L156" t="str">
        <f t="shared" si="27"/>
        <v>High Earner</v>
      </c>
      <c r="M156" t="str">
        <f t="shared" si="28"/>
        <v>OK</v>
      </c>
      <c r="N156" t="str">
        <f t="shared" si="29"/>
        <v>Experienced</v>
      </c>
      <c r="O156" t="str">
        <f t="shared" si="30"/>
        <v>Metro</v>
      </c>
      <c r="P156" t="str">
        <f t="shared" si="31"/>
        <v>Standard</v>
      </c>
      <c r="Q156" t="str">
        <f t="shared" si="32"/>
        <v>LongTerm</v>
      </c>
      <c r="R156">
        <f t="shared" si="33"/>
        <v>102</v>
      </c>
      <c r="S156">
        <f t="shared" si="34"/>
        <v>8</v>
      </c>
      <c r="T156">
        <f t="shared" si="35"/>
        <v>24690.400000000001</v>
      </c>
      <c r="U156" t="str">
        <f t="shared" si="36"/>
        <v>Earning   123K</v>
      </c>
      <c r="V156">
        <f t="shared" si="37"/>
        <v>7261.8823529411766</v>
      </c>
      <c r="W156" t="str">
        <f t="shared" si="38"/>
        <v>Promotable</v>
      </c>
    </row>
    <row r="157" spans="1:23" x14ac:dyDescent="0.3">
      <c r="A157" t="s">
        <v>163</v>
      </c>
      <c r="B157" t="s">
        <v>363</v>
      </c>
      <c r="C157" t="s">
        <v>411</v>
      </c>
      <c r="D157" t="s">
        <v>414</v>
      </c>
      <c r="E157">
        <v>8</v>
      </c>
      <c r="F157" t="s">
        <v>416</v>
      </c>
      <c r="G157">
        <v>119276</v>
      </c>
      <c r="H157" t="s">
        <v>420</v>
      </c>
      <c r="I157" t="str">
        <f>IF(Dataset!H157="Yes","Eligble","Not Eligble")</f>
        <v>Not Eligble</v>
      </c>
      <c r="J157" t="str">
        <f>IF(AND(D157="Permanent",Dataset!E157&gt;5),"Senior Permanent","Other")</f>
        <v>Senior Permanent</v>
      </c>
      <c r="K157" t="str">
        <f t="shared" si="26"/>
        <v>General</v>
      </c>
      <c r="L157" t="str">
        <f t="shared" si="27"/>
        <v>High Earner</v>
      </c>
      <c r="M157" t="str">
        <f t="shared" si="28"/>
        <v>OK</v>
      </c>
      <c r="N157" t="str">
        <f t="shared" si="29"/>
        <v>Experienced</v>
      </c>
      <c r="O157" t="str">
        <f t="shared" si="30"/>
        <v>Non-Metro</v>
      </c>
      <c r="P157" t="str">
        <f t="shared" si="31"/>
        <v>Standard</v>
      </c>
      <c r="Q157" t="str">
        <f t="shared" si="32"/>
        <v>Mid/short-Term</v>
      </c>
      <c r="R157">
        <f t="shared" si="33"/>
        <v>102</v>
      </c>
      <c r="S157">
        <f t="shared" si="34"/>
        <v>8</v>
      </c>
      <c r="T157">
        <f t="shared" si="35"/>
        <v>0</v>
      </c>
      <c r="U157" t="str">
        <f t="shared" si="36"/>
        <v>Earning   119K</v>
      </c>
      <c r="V157">
        <f t="shared" si="37"/>
        <v>14909.5</v>
      </c>
      <c r="W157" t="str">
        <f t="shared" si="38"/>
        <v>Review</v>
      </c>
    </row>
    <row r="158" spans="1:23" x14ac:dyDescent="0.3">
      <c r="A158" t="s">
        <v>164</v>
      </c>
      <c r="B158" t="s">
        <v>364</v>
      </c>
      <c r="C158" t="s">
        <v>409</v>
      </c>
      <c r="D158" t="s">
        <v>413</v>
      </c>
      <c r="E158">
        <v>6</v>
      </c>
      <c r="F158" t="s">
        <v>415</v>
      </c>
      <c r="G158">
        <v>92767</v>
      </c>
      <c r="H158" t="s">
        <v>421</v>
      </c>
      <c r="I158" t="str">
        <f>IF(Dataset!H158="Yes","Eligble","Not Eligble")</f>
        <v>Eligble</v>
      </c>
      <c r="J158" t="str">
        <f>IF(AND(D158="Permanent",Dataset!E158&gt;5),"Senior Permanent","Other")</f>
        <v>Other</v>
      </c>
      <c r="K158" t="str">
        <f t="shared" si="26"/>
        <v>General</v>
      </c>
      <c r="L158" t="str">
        <f t="shared" si="27"/>
        <v>Regular</v>
      </c>
      <c r="M158" t="str">
        <f t="shared" si="28"/>
        <v>OK</v>
      </c>
      <c r="N158" t="str">
        <f t="shared" si="29"/>
        <v>Experienced</v>
      </c>
      <c r="O158" t="str">
        <f t="shared" si="30"/>
        <v>Metro</v>
      </c>
      <c r="P158" t="str">
        <f t="shared" si="31"/>
        <v>Standard</v>
      </c>
      <c r="Q158" t="str">
        <f t="shared" si="32"/>
        <v>Mid/short-Term</v>
      </c>
      <c r="R158">
        <f t="shared" si="33"/>
        <v>102</v>
      </c>
      <c r="S158">
        <f t="shared" si="34"/>
        <v>8</v>
      </c>
      <c r="T158">
        <f t="shared" si="35"/>
        <v>18553.400000000001</v>
      </c>
      <c r="U158" t="str">
        <f t="shared" si="36"/>
        <v>Earning   93K</v>
      </c>
      <c r="V158">
        <f t="shared" si="37"/>
        <v>15461.166666666666</v>
      </c>
      <c r="W158" t="str">
        <f t="shared" si="38"/>
        <v>Review</v>
      </c>
    </row>
    <row r="159" spans="1:23" x14ac:dyDescent="0.3">
      <c r="A159" t="s">
        <v>165</v>
      </c>
      <c r="B159" t="s">
        <v>365</v>
      </c>
      <c r="C159" t="s">
        <v>408</v>
      </c>
      <c r="D159" t="s">
        <v>413</v>
      </c>
      <c r="E159">
        <v>17</v>
      </c>
      <c r="F159" t="s">
        <v>418</v>
      </c>
      <c r="G159">
        <v>122212</v>
      </c>
      <c r="H159" t="s">
        <v>421</v>
      </c>
      <c r="I159" t="str">
        <f>IF(Dataset!H159="Yes","Eligble","Not Eligble")</f>
        <v>Eligble</v>
      </c>
      <c r="J159" t="str">
        <f>IF(AND(D159="Permanent",Dataset!E159&gt;5),"Senior Permanent","Other")</f>
        <v>Other</v>
      </c>
      <c r="K159" t="str">
        <f t="shared" si="26"/>
        <v>Target Role</v>
      </c>
      <c r="L159" t="str">
        <f t="shared" si="27"/>
        <v>High Earner</v>
      </c>
      <c r="M159" t="str">
        <f t="shared" si="28"/>
        <v>OK</v>
      </c>
      <c r="N159" t="str">
        <f t="shared" si="29"/>
        <v>Experienced</v>
      </c>
      <c r="O159" t="str">
        <f t="shared" si="30"/>
        <v>Non-Metro</v>
      </c>
      <c r="P159" t="str">
        <f t="shared" si="31"/>
        <v>Standard</v>
      </c>
      <c r="Q159" t="str">
        <f t="shared" si="32"/>
        <v>LongTerm</v>
      </c>
      <c r="R159">
        <f t="shared" si="33"/>
        <v>102</v>
      </c>
      <c r="S159">
        <f t="shared" si="34"/>
        <v>8</v>
      </c>
      <c r="T159">
        <f t="shared" si="35"/>
        <v>24442.400000000001</v>
      </c>
      <c r="U159" t="str">
        <f t="shared" si="36"/>
        <v>Earning   122K</v>
      </c>
      <c r="V159">
        <f t="shared" si="37"/>
        <v>7188.9411764705883</v>
      </c>
      <c r="W159" t="str">
        <f t="shared" si="38"/>
        <v>Promotable</v>
      </c>
    </row>
    <row r="160" spans="1:23" x14ac:dyDescent="0.3">
      <c r="A160" t="s">
        <v>166</v>
      </c>
      <c r="B160" t="s">
        <v>366</v>
      </c>
      <c r="C160" t="s">
        <v>408</v>
      </c>
      <c r="D160" t="s">
        <v>414</v>
      </c>
      <c r="E160">
        <v>19</v>
      </c>
      <c r="F160" t="s">
        <v>416</v>
      </c>
      <c r="G160">
        <v>67118</v>
      </c>
      <c r="H160" t="s">
        <v>420</v>
      </c>
      <c r="I160" t="str">
        <f>IF(Dataset!H160="Yes","Eligble","Not Eligble")</f>
        <v>Not Eligble</v>
      </c>
      <c r="J160" t="str">
        <f>IF(AND(D160="Permanent",Dataset!E160&gt;5),"Senior Permanent","Other")</f>
        <v>Senior Permanent</v>
      </c>
      <c r="K160" t="str">
        <f t="shared" si="26"/>
        <v>Target Role</v>
      </c>
      <c r="L160" t="str">
        <f t="shared" si="27"/>
        <v>Regular</v>
      </c>
      <c r="M160" t="str">
        <f t="shared" si="28"/>
        <v>OK</v>
      </c>
      <c r="N160" t="str">
        <f t="shared" si="29"/>
        <v>Experienced</v>
      </c>
      <c r="O160" t="str">
        <f t="shared" si="30"/>
        <v>Non-Metro</v>
      </c>
      <c r="P160" t="str">
        <f t="shared" si="31"/>
        <v>Standard</v>
      </c>
      <c r="Q160" t="str">
        <f t="shared" si="32"/>
        <v>LongTerm</v>
      </c>
      <c r="R160">
        <f t="shared" si="33"/>
        <v>102</v>
      </c>
      <c r="S160">
        <f t="shared" si="34"/>
        <v>8</v>
      </c>
      <c r="T160">
        <f t="shared" si="35"/>
        <v>0</v>
      </c>
      <c r="U160" t="str">
        <f t="shared" si="36"/>
        <v>Earning   67K</v>
      </c>
      <c r="V160">
        <f t="shared" si="37"/>
        <v>3532.5263157894738</v>
      </c>
      <c r="W160" t="str">
        <f t="shared" si="38"/>
        <v>Review</v>
      </c>
    </row>
    <row r="161" spans="1:23" x14ac:dyDescent="0.3">
      <c r="A161" t="s">
        <v>167</v>
      </c>
      <c r="B161" t="s">
        <v>367</v>
      </c>
      <c r="C161" t="s">
        <v>408</v>
      </c>
      <c r="D161" t="s">
        <v>414</v>
      </c>
      <c r="E161">
        <v>16</v>
      </c>
      <c r="F161" t="s">
        <v>417</v>
      </c>
      <c r="G161">
        <v>144771</v>
      </c>
      <c r="H161" t="s">
        <v>421</v>
      </c>
      <c r="I161" t="str">
        <f>IF(Dataset!H161="Yes","Eligble","Not Eligble")</f>
        <v>Eligble</v>
      </c>
      <c r="J161" t="str">
        <f>IF(AND(D161="Permanent",Dataset!E161&gt;5),"Senior Permanent","Other")</f>
        <v>Senior Permanent</v>
      </c>
      <c r="K161" t="str">
        <f t="shared" si="26"/>
        <v>Target Role</v>
      </c>
      <c r="L161" t="str">
        <f t="shared" si="27"/>
        <v>High Earner</v>
      </c>
      <c r="M161" t="str">
        <f t="shared" si="28"/>
        <v>OK</v>
      </c>
      <c r="N161" t="str">
        <f t="shared" si="29"/>
        <v>Experienced</v>
      </c>
      <c r="O161" t="str">
        <f t="shared" si="30"/>
        <v>Metro</v>
      </c>
      <c r="P161" t="str">
        <f t="shared" si="31"/>
        <v>Standard</v>
      </c>
      <c r="Q161" t="str">
        <f t="shared" si="32"/>
        <v>LongTerm</v>
      </c>
      <c r="R161">
        <f t="shared" si="33"/>
        <v>102</v>
      </c>
      <c r="S161">
        <f t="shared" si="34"/>
        <v>7</v>
      </c>
      <c r="T161">
        <f t="shared" si="35"/>
        <v>28954.2</v>
      </c>
      <c r="U161" t="str">
        <f t="shared" si="36"/>
        <v>Earning   145K</v>
      </c>
      <c r="V161">
        <f t="shared" si="37"/>
        <v>9048.1875</v>
      </c>
      <c r="W161" t="str">
        <f t="shared" si="38"/>
        <v>Promotable</v>
      </c>
    </row>
    <row r="162" spans="1:23" x14ac:dyDescent="0.3">
      <c r="A162" t="s">
        <v>168</v>
      </c>
      <c r="B162" t="s">
        <v>368</v>
      </c>
      <c r="C162" t="s">
        <v>410</v>
      </c>
      <c r="D162" t="s">
        <v>413</v>
      </c>
      <c r="E162">
        <v>7</v>
      </c>
      <c r="F162" t="s">
        <v>417</v>
      </c>
      <c r="G162">
        <v>56069</v>
      </c>
      <c r="H162" t="s">
        <v>420</v>
      </c>
      <c r="I162" t="str">
        <f>IF(Dataset!H162="Yes","Eligble","Not Eligble")</f>
        <v>Not Eligble</v>
      </c>
      <c r="J162" t="str">
        <f>IF(AND(D162="Permanent",Dataset!E162&gt;5),"Senior Permanent","Other")</f>
        <v>Other</v>
      </c>
      <c r="K162" t="str">
        <f t="shared" si="26"/>
        <v>Target Role</v>
      </c>
      <c r="L162" t="str">
        <f t="shared" si="27"/>
        <v>Regular</v>
      </c>
      <c r="M162" t="str">
        <f t="shared" si="28"/>
        <v>OK</v>
      </c>
      <c r="N162" t="str">
        <f t="shared" si="29"/>
        <v>Junior</v>
      </c>
      <c r="O162" t="str">
        <f t="shared" si="30"/>
        <v>Metro</v>
      </c>
      <c r="P162" t="str">
        <f t="shared" si="31"/>
        <v>Standard</v>
      </c>
      <c r="Q162" t="str">
        <f t="shared" si="32"/>
        <v>Mid/short-Term</v>
      </c>
      <c r="R162">
        <f t="shared" si="33"/>
        <v>102</v>
      </c>
      <c r="S162">
        <f t="shared" si="34"/>
        <v>7</v>
      </c>
      <c r="T162">
        <f t="shared" si="35"/>
        <v>0</v>
      </c>
      <c r="U162" t="str">
        <f t="shared" si="36"/>
        <v>Earning   56K</v>
      </c>
      <c r="V162">
        <f t="shared" si="37"/>
        <v>8009.8571428571431</v>
      </c>
      <c r="W162" t="str">
        <f t="shared" si="38"/>
        <v>Review</v>
      </c>
    </row>
    <row r="163" spans="1:23" x14ac:dyDescent="0.3">
      <c r="A163" t="s">
        <v>169</v>
      </c>
      <c r="B163" t="s">
        <v>369</v>
      </c>
      <c r="C163" t="s">
        <v>408</v>
      </c>
      <c r="D163" t="s">
        <v>413</v>
      </c>
      <c r="E163">
        <v>27</v>
      </c>
      <c r="F163" t="s">
        <v>418</v>
      </c>
      <c r="G163">
        <v>117844</v>
      </c>
      <c r="H163" t="s">
        <v>420</v>
      </c>
      <c r="I163" t="str">
        <f>IF(Dataset!H163="Yes","Eligble","Not Eligble")</f>
        <v>Not Eligble</v>
      </c>
      <c r="J163" t="str">
        <f>IF(AND(D163="Permanent",Dataset!E163&gt;5),"Senior Permanent","Other")</f>
        <v>Other</v>
      </c>
      <c r="K163" t="str">
        <f t="shared" si="26"/>
        <v>Target Role</v>
      </c>
      <c r="L163" t="str">
        <f t="shared" si="27"/>
        <v>High Earner</v>
      </c>
      <c r="M163" t="str">
        <f t="shared" si="28"/>
        <v>OK</v>
      </c>
      <c r="N163" t="str">
        <f t="shared" si="29"/>
        <v>Experienced</v>
      </c>
      <c r="O163" t="str">
        <f t="shared" si="30"/>
        <v>Non-Metro</v>
      </c>
      <c r="P163" t="str">
        <f t="shared" si="31"/>
        <v>Standard</v>
      </c>
      <c r="Q163" t="str">
        <f t="shared" si="32"/>
        <v>LongTerm</v>
      </c>
      <c r="R163">
        <f t="shared" si="33"/>
        <v>102</v>
      </c>
      <c r="S163">
        <f t="shared" si="34"/>
        <v>7</v>
      </c>
      <c r="T163">
        <f t="shared" si="35"/>
        <v>0</v>
      </c>
      <c r="U163" t="str">
        <f t="shared" si="36"/>
        <v>Earning   118K</v>
      </c>
      <c r="V163">
        <f t="shared" si="37"/>
        <v>4364.5925925925922</v>
      </c>
      <c r="W163" t="str">
        <f t="shared" si="38"/>
        <v>Promotable</v>
      </c>
    </row>
    <row r="164" spans="1:23" x14ac:dyDescent="0.3">
      <c r="A164" t="s">
        <v>170</v>
      </c>
      <c r="B164" t="s">
        <v>370</v>
      </c>
      <c r="C164" t="s">
        <v>409</v>
      </c>
      <c r="D164" t="s">
        <v>413</v>
      </c>
      <c r="E164">
        <v>25</v>
      </c>
      <c r="F164" t="s">
        <v>419</v>
      </c>
      <c r="G164">
        <v>127799</v>
      </c>
      <c r="H164" t="s">
        <v>420</v>
      </c>
      <c r="I164" t="str">
        <f>IF(Dataset!H164="Yes","Eligble","Not Eligble")</f>
        <v>Not Eligble</v>
      </c>
      <c r="J164" t="str">
        <f>IF(AND(D164="Permanent",Dataset!E164&gt;5),"Senior Permanent","Other")</f>
        <v>Other</v>
      </c>
      <c r="K164" t="str">
        <f t="shared" si="26"/>
        <v>General</v>
      </c>
      <c r="L164" t="str">
        <f t="shared" si="27"/>
        <v>High Earner</v>
      </c>
      <c r="M164" t="str">
        <f t="shared" si="28"/>
        <v>OK</v>
      </c>
      <c r="N164" t="str">
        <f t="shared" si="29"/>
        <v>Experienced</v>
      </c>
      <c r="O164" t="str">
        <f t="shared" si="30"/>
        <v>Metro</v>
      </c>
      <c r="P164" t="str">
        <f t="shared" si="31"/>
        <v>Standard</v>
      </c>
      <c r="Q164" t="str">
        <f t="shared" si="32"/>
        <v>LongTerm</v>
      </c>
      <c r="R164">
        <f t="shared" si="33"/>
        <v>102</v>
      </c>
      <c r="S164">
        <f t="shared" si="34"/>
        <v>7</v>
      </c>
      <c r="T164">
        <f t="shared" si="35"/>
        <v>0</v>
      </c>
      <c r="U164" t="str">
        <f t="shared" si="36"/>
        <v>Earning   128K</v>
      </c>
      <c r="V164">
        <f t="shared" si="37"/>
        <v>5111.96</v>
      </c>
      <c r="W164" t="str">
        <f t="shared" si="38"/>
        <v>Promotable</v>
      </c>
    </row>
    <row r="165" spans="1:23" x14ac:dyDescent="0.3">
      <c r="A165" t="s">
        <v>171</v>
      </c>
      <c r="B165" t="s">
        <v>371</v>
      </c>
      <c r="C165" t="s">
        <v>410</v>
      </c>
      <c r="D165" t="s">
        <v>413</v>
      </c>
      <c r="E165">
        <v>22</v>
      </c>
      <c r="F165" t="s">
        <v>417</v>
      </c>
      <c r="G165">
        <v>130656</v>
      </c>
      <c r="H165" t="s">
        <v>421</v>
      </c>
      <c r="I165" t="str">
        <f>IF(Dataset!H165="Yes","Eligble","Not Eligble")</f>
        <v>Eligble</v>
      </c>
      <c r="J165" t="str">
        <f>IF(AND(D165="Permanent",Dataset!E165&gt;5),"Senior Permanent","Other")</f>
        <v>Other</v>
      </c>
      <c r="K165" t="str">
        <f t="shared" si="26"/>
        <v>Target Role</v>
      </c>
      <c r="L165" t="str">
        <f t="shared" si="27"/>
        <v>High Earner</v>
      </c>
      <c r="M165" t="str">
        <f t="shared" si="28"/>
        <v>OK</v>
      </c>
      <c r="N165" t="str">
        <f t="shared" si="29"/>
        <v>Experienced</v>
      </c>
      <c r="O165" t="str">
        <f t="shared" si="30"/>
        <v>Metro</v>
      </c>
      <c r="P165" t="str">
        <f t="shared" si="31"/>
        <v>Standard</v>
      </c>
      <c r="Q165" t="str">
        <f t="shared" si="32"/>
        <v>LongTerm</v>
      </c>
      <c r="R165">
        <f t="shared" si="33"/>
        <v>102</v>
      </c>
      <c r="S165">
        <f t="shared" si="34"/>
        <v>7</v>
      </c>
      <c r="T165">
        <f t="shared" si="35"/>
        <v>26131.200000000001</v>
      </c>
      <c r="U165" t="str">
        <f t="shared" si="36"/>
        <v>Earning   131K</v>
      </c>
      <c r="V165">
        <f t="shared" si="37"/>
        <v>5938.909090909091</v>
      </c>
      <c r="W165" t="str">
        <f t="shared" si="38"/>
        <v>Promotable</v>
      </c>
    </row>
    <row r="166" spans="1:23" x14ac:dyDescent="0.3">
      <c r="A166" t="s">
        <v>172</v>
      </c>
      <c r="B166" t="s">
        <v>372</v>
      </c>
      <c r="C166" t="s">
        <v>408</v>
      </c>
      <c r="D166" t="s">
        <v>413</v>
      </c>
      <c r="E166">
        <v>25</v>
      </c>
      <c r="F166" t="s">
        <v>417</v>
      </c>
      <c r="G166">
        <v>144198</v>
      </c>
      <c r="H166" t="s">
        <v>420</v>
      </c>
      <c r="I166" t="str">
        <f>IF(Dataset!H166="Yes","Eligble","Not Eligble")</f>
        <v>Not Eligble</v>
      </c>
      <c r="J166" t="str">
        <f>IF(AND(D166="Permanent",Dataset!E166&gt;5),"Senior Permanent","Other")</f>
        <v>Other</v>
      </c>
      <c r="K166" t="str">
        <f t="shared" si="26"/>
        <v>Target Role</v>
      </c>
      <c r="L166" t="str">
        <f t="shared" si="27"/>
        <v>High Earner</v>
      </c>
      <c r="M166" t="str">
        <f t="shared" si="28"/>
        <v>OK</v>
      </c>
      <c r="N166" t="str">
        <f t="shared" si="29"/>
        <v>Experienced</v>
      </c>
      <c r="O166" t="str">
        <f t="shared" si="30"/>
        <v>Metro</v>
      </c>
      <c r="P166" t="str">
        <f t="shared" si="31"/>
        <v>Standard</v>
      </c>
      <c r="Q166" t="str">
        <f t="shared" si="32"/>
        <v>LongTerm</v>
      </c>
      <c r="R166">
        <f t="shared" si="33"/>
        <v>102</v>
      </c>
      <c r="S166">
        <f t="shared" si="34"/>
        <v>7</v>
      </c>
      <c r="T166">
        <f t="shared" si="35"/>
        <v>0</v>
      </c>
      <c r="U166" t="str">
        <f t="shared" si="36"/>
        <v>Earning   144K</v>
      </c>
      <c r="V166">
        <f t="shared" si="37"/>
        <v>5767.92</v>
      </c>
      <c r="W166" t="str">
        <f t="shared" si="38"/>
        <v>Promotable</v>
      </c>
    </row>
    <row r="167" spans="1:23" x14ac:dyDescent="0.3">
      <c r="A167" t="s">
        <v>173</v>
      </c>
      <c r="B167" t="s">
        <v>373</v>
      </c>
      <c r="C167" t="s">
        <v>411</v>
      </c>
      <c r="D167" t="s">
        <v>413</v>
      </c>
      <c r="E167">
        <v>27</v>
      </c>
      <c r="F167" t="s">
        <v>415</v>
      </c>
      <c r="G167">
        <v>96233</v>
      </c>
      <c r="H167" t="s">
        <v>421</v>
      </c>
      <c r="I167" t="str">
        <f>IF(Dataset!H167="Yes","Eligble","Not Eligble")</f>
        <v>Eligble</v>
      </c>
      <c r="J167" t="str">
        <f>IF(AND(D167="Permanent",Dataset!E167&gt;5),"Senior Permanent","Other")</f>
        <v>Other</v>
      </c>
      <c r="K167" t="str">
        <f t="shared" si="26"/>
        <v>General</v>
      </c>
      <c r="L167" t="str">
        <f t="shared" si="27"/>
        <v>Regular</v>
      </c>
      <c r="M167" t="str">
        <f t="shared" si="28"/>
        <v>OK</v>
      </c>
      <c r="N167" t="str">
        <f t="shared" si="29"/>
        <v>Experienced</v>
      </c>
      <c r="O167" t="str">
        <f t="shared" si="30"/>
        <v>Metro</v>
      </c>
      <c r="P167" t="str">
        <f t="shared" si="31"/>
        <v>Standard</v>
      </c>
      <c r="Q167" t="str">
        <f t="shared" si="32"/>
        <v>LongTerm</v>
      </c>
      <c r="R167">
        <f t="shared" si="33"/>
        <v>102</v>
      </c>
      <c r="S167">
        <f t="shared" si="34"/>
        <v>7</v>
      </c>
      <c r="T167">
        <f t="shared" si="35"/>
        <v>19246.600000000002</v>
      </c>
      <c r="U167" t="str">
        <f t="shared" si="36"/>
        <v>Earning   96K</v>
      </c>
      <c r="V167">
        <f t="shared" si="37"/>
        <v>3564.1851851851852</v>
      </c>
      <c r="W167" t="str">
        <f t="shared" si="38"/>
        <v>Promotable</v>
      </c>
    </row>
    <row r="168" spans="1:23" x14ac:dyDescent="0.3">
      <c r="A168" t="s">
        <v>174</v>
      </c>
      <c r="B168" t="s">
        <v>374</v>
      </c>
      <c r="C168" t="s">
        <v>411</v>
      </c>
      <c r="D168" t="s">
        <v>413</v>
      </c>
      <c r="E168">
        <v>0</v>
      </c>
      <c r="F168" t="s">
        <v>415</v>
      </c>
      <c r="G168">
        <v>50236</v>
      </c>
      <c r="H168" t="s">
        <v>420</v>
      </c>
      <c r="I168" t="str">
        <f>IF(Dataset!H168="Yes","Eligble","Not Eligble")</f>
        <v>Not Eligble</v>
      </c>
      <c r="J168" t="str">
        <f>IF(AND(D168="Permanent",Dataset!E168&gt;5),"Senior Permanent","Other")</f>
        <v>Other</v>
      </c>
      <c r="K168" t="str">
        <f t="shared" si="26"/>
        <v>General</v>
      </c>
      <c r="L168" t="str">
        <f t="shared" si="27"/>
        <v>Regular</v>
      </c>
      <c r="M168" t="str">
        <f t="shared" si="28"/>
        <v>OK</v>
      </c>
      <c r="N168" t="str">
        <f t="shared" si="29"/>
        <v>Junior</v>
      </c>
      <c r="O168" t="str">
        <f t="shared" si="30"/>
        <v>Metro</v>
      </c>
      <c r="P168" t="str">
        <f t="shared" si="31"/>
        <v>Standard</v>
      </c>
      <c r="Q168" t="str">
        <f t="shared" si="32"/>
        <v>Mid/short-Term</v>
      </c>
      <c r="R168">
        <f t="shared" si="33"/>
        <v>102</v>
      </c>
      <c r="S168">
        <f t="shared" si="34"/>
        <v>7</v>
      </c>
      <c r="T168">
        <f t="shared" si="35"/>
        <v>0</v>
      </c>
      <c r="U168" t="str">
        <f t="shared" si="36"/>
        <v>Earning   50K</v>
      </c>
      <c r="V168" t="str">
        <f t="shared" si="37"/>
        <v>Check Data</v>
      </c>
      <c r="W168" t="str">
        <f t="shared" si="38"/>
        <v>Review</v>
      </c>
    </row>
    <row r="169" spans="1:23" x14ac:dyDescent="0.3">
      <c r="A169" t="s">
        <v>175</v>
      </c>
      <c r="B169" t="s">
        <v>375</v>
      </c>
      <c r="C169" t="s">
        <v>411</v>
      </c>
      <c r="D169" t="s">
        <v>414</v>
      </c>
      <c r="E169">
        <v>30</v>
      </c>
      <c r="F169" t="s">
        <v>418</v>
      </c>
      <c r="G169">
        <v>117372</v>
      </c>
      <c r="H169" t="s">
        <v>421</v>
      </c>
      <c r="I169" t="str">
        <f>IF(Dataset!H169="Yes","Eligble","Not Eligble")</f>
        <v>Eligble</v>
      </c>
      <c r="J169" t="str">
        <f>IF(AND(D169="Permanent",Dataset!E169&gt;5),"Senior Permanent","Other")</f>
        <v>Senior Permanent</v>
      </c>
      <c r="K169" t="str">
        <f t="shared" si="26"/>
        <v>General</v>
      </c>
      <c r="L169" t="str">
        <f t="shared" si="27"/>
        <v>High Earner</v>
      </c>
      <c r="M169" t="str">
        <f t="shared" si="28"/>
        <v>OK</v>
      </c>
      <c r="N169" t="str">
        <f t="shared" si="29"/>
        <v>Experienced</v>
      </c>
      <c r="O169" t="str">
        <f t="shared" si="30"/>
        <v>Non-Metro</v>
      </c>
      <c r="P169" t="str">
        <f t="shared" si="31"/>
        <v>Standard</v>
      </c>
      <c r="Q169" t="str">
        <f t="shared" si="32"/>
        <v>LongTerm</v>
      </c>
      <c r="R169">
        <f t="shared" si="33"/>
        <v>102</v>
      </c>
      <c r="S169">
        <f t="shared" si="34"/>
        <v>7</v>
      </c>
      <c r="T169">
        <f t="shared" si="35"/>
        <v>23474.400000000001</v>
      </c>
      <c r="U169" t="str">
        <f t="shared" si="36"/>
        <v>Earning   117K</v>
      </c>
      <c r="V169">
        <f t="shared" si="37"/>
        <v>3912.4</v>
      </c>
      <c r="W169" t="str">
        <f t="shared" si="38"/>
        <v>Promotable</v>
      </c>
    </row>
    <row r="170" spans="1:23" x14ac:dyDescent="0.3">
      <c r="A170" t="s">
        <v>176</v>
      </c>
      <c r="B170" t="s">
        <v>376</v>
      </c>
      <c r="C170" t="s">
        <v>412</v>
      </c>
      <c r="D170" t="s">
        <v>413</v>
      </c>
      <c r="E170">
        <v>25</v>
      </c>
      <c r="F170" t="s">
        <v>415</v>
      </c>
      <c r="G170">
        <v>118929</v>
      </c>
      <c r="H170" t="s">
        <v>420</v>
      </c>
      <c r="I170" t="str">
        <f>IF(Dataset!H170="Yes","Eligble","Not Eligble")</f>
        <v>Not Eligble</v>
      </c>
      <c r="J170" t="str">
        <f>IF(AND(D170="Permanent",Dataset!E170&gt;5),"Senior Permanent","Other")</f>
        <v>Other</v>
      </c>
      <c r="K170" t="str">
        <f t="shared" si="26"/>
        <v>General</v>
      </c>
      <c r="L170" t="str">
        <f t="shared" si="27"/>
        <v>High Earner</v>
      </c>
      <c r="M170" t="str">
        <f t="shared" si="28"/>
        <v>OK</v>
      </c>
      <c r="N170" t="str">
        <f t="shared" si="29"/>
        <v>Experienced</v>
      </c>
      <c r="O170" t="str">
        <f t="shared" si="30"/>
        <v>Metro</v>
      </c>
      <c r="P170" t="str">
        <f t="shared" si="31"/>
        <v>Standard</v>
      </c>
      <c r="Q170" t="str">
        <f t="shared" si="32"/>
        <v>LongTerm</v>
      </c>
      <c r="R170">
        <f t="shared" si="33"/>
        <v>102</v>
      </c>
      <c r="S170">
        <f t="shared" si="34"/>
        <v>7</v>
      </c>
      <c r="T170">
        <f t="shared" si="35"/>
        <v>0</v>
      </c>
      <c r="U170" t="str">
        <f t="shared" si="36"/>
        <v>Earning   119K</v>
      </c>
      <c r="V170">
        <f t="shared" si="37"/>
        <v>4757.16</v>
      </c>
      <c r="W170" t="str">
        <f t="shared" si="38"/>
        <v>Promotable</v>
      </c>
    </row>
    <row r="171" spans="1:23" x14ac:dyDescent="0.3">
      <c r="A171" t="s">
        <v>177</v>
      </c>
      <c r="B171" t="s">
        <v>377</v>
      </c>
      <c r="C171" t="s">
        <v>409</v>
      </c>
      <c r="D171" t="s">
        <v>413</v>
      </c>
      <c r="E171">
        <v>17</v>
      </c>
      <c r="F171" t="s">
        <v>418</v>
      </c>
      <c r="G171">
        <v>53809</v>
      </c>
      <c r="H171" t="s">
        <v>421</v>
      </c>
      <c r="I171" t="str">
        <f>IF(Dataset!H171="Yes","Eligble","Not Eligble")</f>
        <v>Eligble</v>
      </c>
      <c r="J171" t="str">
        <f>IF(AND(D171="Permanent",Dataset!E171&gt;5),"Senior Permanent","Other")</f>
        <v>Other</v>
      </c>
      <c r="K171" t="str">
        <f t="shared" si="26"/>
        <v>General</v>
      </c>
      <c r="L171" t="str">
        <f t="shared" si="27"/>
        <v>Regular</v>
      </c>
      <c r="M171" t="str">
        <f t="shared" si="28"/>
        <v>OK</v>
      </c>
      <c r="N171" t="str">
        <f t="shared" si="29"/>
        <v>Experienced</v>
      </c>
      <c r="O171" t="str">
        <f t="shared" si="30"/>
        <v>Non-Metro</v>
      </c>
      <c r="P171" t="str">
        <f t="shared" si="31"/>
        <v>Standard</v>
      </c>
      <c r="Q171" t="str">
        <f t="shared" si="32"/>
        <v>LongTerm</v>
      </c>
      <c r="R171">
        <f t="shared" si="33"/>
        <v>102</v>
      </c>
      <c r="S171">
        <f t="shared" si="34"/>
        <v>7</v>
      </c>
      <c r="T171">
        <f t="shared" si="35"/>
        <v>10761.800000000001</v>
      </c>
      <c r="U171" t="str">
        <f t="shared" si="36"/>
        <v>Earning   54K</v>
      </c>
      <c r="V171">
        <f t="shared" si="37"/>
        <v>3165.2352941176468</v>
      </c>
      <c r="W171" t="str">
        <f t="shared" si="38"/>
        <v>Review</v>
      </c>
    </row>
    <row r="172" spans="1:23" x14ac:dyDescent="0.3">
      <c r="A172" t="s">
        <v>178</v>
      </c>
      <c r="B172" t="s">
        <v>378</v>
      </c>
      <c r="C172" t="s">
        <v>408</v>
      </c>
      <c r="D172" t="s">
        <v>413</v>
      </c>
      <c r="E172">
        <v>15</v>
      </c>
      <c r="F172" t="s">
        <v>419</v>
      </c>
      <c r="G172">
        <v>52331</v>
      </c>
      <c r="H172" t="s">
        <v>421</v>
      </c>
      <c r="I172" t="str">
        <f>IF(Dataset!H172="Yes","Eligble","Not Eligble")</f>
        <v>Eligble</v>
      </c>
      <c r="J172" t="str">
        <f>IF(AND(D172="Permanent",Dataset!E172&gt;5),"Senior Permanent","Other")</f>
        <v>Other</v>
      </c>
      <c r="K172" t="str">
        <f t="shared" si="26"/>
        <v>Target Role</v>
      </c>
      <c r="L172" t="str">
        <f t="shared" si="27"/>
        <v>Regular</v>
      </c>
      <c r="M172" t="str">
        <f t="shared" si="28"/>
        <v>OK</v>
      </c>
      <c r="N172" t="str">
        <f t="shared" si="29"/>
        <v>Experienced</v>
      </c>
      <c r="O172" t="str">
        <f t="shared" si="30"/>
        <v>Metro</v>
      </c>
      <c r="P172" t="str">
        <f t="shared" si="31"/>
        <v>Standard</v>
      </c>
      <c r="Q172" t="str">
        <f t="shared" si="32"/>
        <v>Mid/short-Term</v>
      </c>
      <c r="R172">
        <f t="shared" si="33"/>
        <v>102</v>
      </c>
      <c r="S172">
        <f t="shared" si="34"/>
        <v>7</v>
      </c>
      <c r="T172">
        <f t="shared" si="35"/>
        <v>10466.200000000001</v>
      </c>
      <c r="U172" t="str">
        <f t="shared" si="36"/>
        <v>Earning   52K</v>
      </c>
      <c r="V172">
        <f t="shared" si="37"/>
        <v>3488.7333333333331</v>
      </c>
      <c r="W172" t="str">
        <f t="shared" si="38"/>
        <v>Review</v>
      </c>
    </row>
    <row r="173" spans="1:23" x14ac:dyDescent="0.3">
      <c r="A173" t="s">
        <v>179</v>
      </c>
      <c r="B173" t="s">
        <v>379</v>
      </c>
      <c r="C173" t="s">
        <v>410</v>
      </c>
      <c r="D173" t="s">
        <v>414</v>
      </c>
      <c r="E173">
        <v>14</v>
      </c>
      <c r="F173" t="s">
        <v>418</v>
      </c>
      <c r="G173">
        <v>149403</v>
      </c>
      <c r="H173" t="s">
        <v>421</v>
      </c>
      <c r="I173" t="str">
        <f>IF(Dataset!H173="Yes","Eligble","Not Eligble")</f>
        <v>Eligble</v>
      </c>
      <c r="J173" t="str">
        <f>IF(AND(D173="Permanent",Dataset!E173&gt;5),"Senior Permanent","Other")</f>
        <v>Senior Permanent</v>
      </c>
      <c r="K173" t="str">
        <f t="shared" si="26"/>
        <v>General</v>
      </c>
      <c r="L173" t="str">
        <f t="shared" si="27"/>
        <v>High Earner</v>
      </c>
      <c r="M173" t="str">
        <f t="shared" si="28"/>
        <v>OK</v>
      </c>
      <c r="N173" t="str">
        <f t="shared" si="29"/>
        <v>Experienced</v>
      </c>
      <c r="O173" t="str">
        <f t="shared" si="30"/>
        <v>Non-Metro</v>
      </c>
      <c r="P173" t="str">
        <f t="shared" si="31"/>
        <v>Standard</v>
      </c>
      <c r="Q173" t="str">
        <f t="shared" si="32"/>
        <v>Mid/short-Term</v>
      </c>
      <c r="R173">
        <f t="shared" si="33"/>
        <v>102</v>
      </c>
      <c r="S173">
        <f t="shared" si="34"/>
        <v>7</v>
      </c>
      <c r="T173">
        <f t="shared" si="35"/>
        <v>29880.600000000002</v>
      </c>
      <c r="U173" t="str">
        <f t="shared" si="36"/>
        <v>Earning   149K</v>
      </c>
      <c r="V173">
        <f t="shared" si="37"/>
        <v>10671.642857142857</v>
      </c>
      <c r="W173" t="str">
        <f t="shared" si="38"/>
        <v>Promotable</v>
      </c>
    </row>
    <row r="174" spans="1:23" x14ac:dyDescent="0.3">
      <c r="A174" t="s">
        <v>180</v>
      </c>
      <c r="B174" t="s">
        <v>380</v>
      </c>
      <c r="C174" t="s">
        <v>412</v>
      </c>
      <c r="D174" t="s">
        <v>414</v>
      </c>
      <c r="E174">
        <v>16</v>
      </c>
      <c r="F174" t="s">
        <v>418</v>
      </c>
      <c r="G174">
        <v>33169</v>
      </c>
      <c r="H174" t="s">
        <v>421</v>
      </c>
      <c r="I174" t="str">
        <f>IF(Dataset!H174="Yes","Eligble","Not Eligble")</f>
        <v>Eligble</v>
      </c>
      <c r="J174" t="str">
        <f>IF(AND(D174="Permanent",Dataset!E174&gt;5),"Senior Permanent","Other")</f>
        <v>Senior Permanent</v>
      </c>
      <c r="K174" t="str">
        <f t="shared" si="26"/>
        <v>General</v>
      </c>
      <c r="L174" t="str">
        <f t="shared" si="27"/>
        <v>Regular</v>
      </c>
      <c r="M174" t="str">
        <f t="shared" si="28"/>
        <v>OK</v>
      </c>
      <c r="N174" t="str">
        <f t="shared" si="29"/>
        <v>Experienced</v>
      </c>
      <c r="O174" t="str">
        <f t="shared" si="30"/>
        <v>Non-Metro</v>
      </c>
      <c r="P174" t="str">
        <f t="shared" si="31"/>
        <v>Standard</v>
      </c>
      <c r="Q174" t="str">
        <f t="shared" si="32"/>
        <v>LongTerm</v>
      </c>
      <c r="R174">
        <f t="shared" si="33"/>
        <v>102</v>
      </c>
      <c r="S174">
        <f t="shared" si="34"/>
        <v>7</v>
      </c>
      <c r="T174">
        <f t="shared" si="35"/>
        <v>6633.8</v>
      </c>
      <c r="U174" t="str">
        <f t="shared" si="36"/>
        <v>Earning   33K</v>
      </c>
      <c r="V174">
        <f t="shared" si="37"/>
        <v>2073.0625</v>
      </c>
      <c r="W174" t="str">
        <f t="shared" si="38"/>
        <v>Review</v>
      </c>
    </row>
    <row r="175" spans="1:23" x14ac:dyDescent="0.3">
      <c r="A175" t="s">
        <v>181</v>
      </c>
      <c r="B175" t="s">
        <v>381</v>
      </c>
      <c r="C175" t="s">
        <v>409</v>
      </c>
      <c r="D175" t="s">
        <v>413</v>
      </c>
      <c r="E175">
        <v>19</v>
      </c>
      <c r="F175" t="s">
        <v>418</v>
      </c>
      <c r="G175">
        <v>86501</v>
      </c>
      <c r="H175" t="s">
        <v>421</v>
      </c>
      <c r="I175" t="str">
        <f>IF(Dataset!H175="Yes","Eligble","Not Eligble")</f>
        <v>Eligble</v>
      </c>
      <c r="J175" t="str">
        <f>IF(AND(D175="Permanent",Dataset!E175&gt;5),"Senior Permanent","Other")</f>
        <v>Other</v>
      </c>
      <c r="K175" t="str">
        <f t="shared" si="26"/>
        <v>General</v>
      </c>
      <c r="L175" t="str">
        <f t="shared" si="27"/>
        <v>Regular</v>
      </c>
      <c r="M175" t="str">
        <f t="shared" si="28"/>
        <v>OK</v>
      </c>
      <c r="N175" t="str">
        <f t="shared" si="29"/>
        <v>Experienced</v>
      </c>
      <c r="O175" t="str">
        <f t="shared" si="30"/>
        <v>Non-Metro</v>
      </c>
      <c r="P175" t="str">
        <f t="shared" si="31"/>
        <v>Standard</v>
      </c>
      <c r="Q175" t="str">
        <f t="shared" si="32"/>
        <v>LongTerm</v>
      </c>
      <c r="R175">
        <f t="shared" si="33"/>
        <v>102</v>
      </c>
      <c r="S175">
        <f t="shared" si="34"/>
        <v>6</v>
      </c>
      <c r="T175">
        <f t="shared" si="35"/>
        <v>17300.2</v>
      </c>
      <c r="U175" t="str">
        <f t="shared" si="36"/>
        <v>Earning   87K</v>
      </c>
      <c r="V175">
        <f t="shared" si="37"/>
        <v>4552.6842105263158</v>
      </c>
      <c r="W175" t="str">
        <f t="shared" si="38"/>
        <v>Review</v>
      </c>
    </row>
    <row r="176" spans="1:23" x14ac:dyDescent="0.3">
      <c r="A176" t="s">
        <v>182</v>
      </c>
      <c r="B176" t="s">
        <v>382</v>
      </c>
      <c r="C176" t="s">
        <v>411</v>
      </c>
      <c r="D176" t="s">
        <v>413</v>
      </c>
      <c r="E176">
        <v>30</v>
      </c>
      <c r="F176" t="s">
        <v>415</v>
      </c>
      <c r="G176">
        <v>79805</v>
      </c>
      <c r="H176" t="s">
        <v>421</v>
      </c>
      <c r="I176" t="str">
        <f>IF(Dataset!H176="Yes","Eligble","Not Eligble")</f>
        <v>Eligble</v>
      </c>
      <c r="J176" t="str">
        <f>IF(AND(D176="Permanent",Dataset!E176&gt;5),"Senior Permanent","Other")</f>
        <v>Other</v>
      </c>
      <c r="K176" t="str">
        <f t="shared" si="26"/>
        <v>General</v>
      </c>
      <c r="L176" t="str">
        <f t="shared" si="27"/>
        <v>Regular</v>
      </c>
      <c r="M176" t="str">
        <f t="shared" si="28"/>
        <v>OK</v>
      </c>
      <c r="N176" t="str">
        <f t="shared" si="29"/>
        <v>Experienced</v>
      </c>
      <c r="O176" t="str">
        <f t="shared" si="30"/>
        <v>Metro</v>
      </c>
      <c r="P176" t="str">
        <f t="shared" si="31"/>
        <v>Standard</v>
      </c>
      <c r="Q176" t="str">
        <f t="shared" si="32"/>
        <v>LongTerm</v>
      </c>
      <c r="R176">
        <f t="shared" si="33"/>
        <v>102</v>
      </c>
      <c r="S176">
        <f t="shared" si="34"/>
        <v>6</v>
      </c>
      <c r="T176">
        <f t="shared" si="35"/>
        <v>15961</v>
      </c>
      <c r="U176" t="str">
        <f t="shared" si="36"/>
        <v>Earning   80K</v>
      </c>
      <c r="V176">
        <f t="shared" si="37"/>
        <v>2660.1666666666665</v>
      </c>
      <c r="W176" t="str">
        <f t="shared" si="38"/>
        <v>Review</v>
      </c>
    </row>
    <row r="177" spans="1:23" x14ac:dyDescent="0.3">
      <c r="A177" t="s">
        <v>183</v>
      </c>
      <c r="B177" t="s">
        <v>383</v>
      </c>
      <c r="C177" t="s">
        <v>412</v>
      </c>
      <c r="D177" t="s">
        <v>414</v>
      </c>
      <c r="E177">
        <v>14</v>
      </c>
      <c r="F177" t="s">
        <v>417</v>
      </c>
      <c r="G177">
        <v>131757</v>
      </c>
      <c r="H177" t="s">
        <v>420</v>
      </c>
      <c r="I177" t="str">
        <f>IF(Dataset!H177="Yes","Eligble","Not Eligble")</f>
        <v>Not Eligble</v>
      </c>
      <c r="J177" t="str">
        <f>IF(AND(D177="Permanent",Dataset!E177&gt;5),"Senior Permanent","Other")</f>
        <v>Senior Permanent</v>
      </c>
      <c r="K177" t="str">
        <f t="shared" si="26"/>
        <v>Target Role</v>
      </c>
      <c r="L177" t="str">
        <f t="shared" si="27"/>
        <v>High Earner</v>
      </c>
      <c r="M177" t="str">
        <f t="shared" si="28"/>
        <v>OK</v>
      </c>
      <c r="N177" t="str">
        <f t="shared" si="29"/>
        <v>Experienced</v>
      </c>
      <c r="O177" t="str">
        <f t="shared" si="30"/>
        <v>Metro</v>
      </c>
      <c r="P177" t="str">
        <f t="shared" si="31"/>
        <v>Standard</v>
      </c>
      <c r="Q177" t="str">
        <f t="shared" si="32"/>
        <v>Mid/short-Term</v>
      </c>
      <c r="R177">
        <f t="shared" si="33"/>
        <v>102</v>
      </c>
      <c r="S177">
        <f t="shared" si="34"/>
        <v>6</v>
      </c>
      <c r="T177">
        <f t="shared" si="35"/>
        <v>0</v>
      </c>
      <c r="U177" t="str">
        <f t="shared" si="36"/>
        <v>Earning   132K</v>
      </c>
      <c r="V177">
        <f t="shared" si="37"/>
        <v>9411.2142857142862</v>
      </c>
      <c r="W177" t="str">
        <f t="shared" si="38"/>
        <v>Promotable</v>
      </c>
    </row>
    <row r="178" spans="1:23" x14ac:dyDescent="0.3">
      <c r="A178" t="s">
        <v>184</v>
      </c>
      <c r="B178" t="s">
        <v>384</v>
      </c>
      <c r="C178" t="s">
        <v>409</v>
      </c>
      <c r="D178" t="s">
        <v>414</v>
      </c>
      <c r="E178">
        <v>21</v>
      </c>
      <c r="F178" t="s">
        <v>415</v>
      </c>
      <c r="G178">
        <v>27478</v>
      </c>
      <c r="H178" t="s">
        <v>421</v>
      </c>
      <c r="I178" t="str">
        <f>IF(Dataset!H178="Yes","Eligble","Not Eligble")</f>
        <v>Eligble</v>
      </c>
      <c r="J178" t="str">
        <f>IF(AND(D178="Permanent",Dataset!E178&gt;5),"Senior Permanent","Other")</f>
        <v>Senior Permanent</v>
      </c>
      <c r="K178" t="str">
        <f t="shared" si="26"/>
        <v>General</v>
      </c>
      <c r="L178" t="str">
        <f t="shared" si="27"/>
        <v>Regular</v>
      </c>
      <c r="M178" t="str">
        <f t="shared" si="28"/>
        <v>OK</v>
      </c>
      <c r="N178" t="str">
        <f t="shared" si="29"/>
        <v>Experienced</v>
      </c>
      <c r="O178" t="str">
        <f t="shared" si="30"/>
        <v>Metro</v>
      </c>
      <c r="P178" t="str">
        <f t="shared" si="31"/>
        <v>Standard</v>
      </c>
      <c r="Q178" t="str">
        <f t="shared" si="32"/>
        <v>LongTerm</v>
      </c>
      <c r="R178">
        <f t="shared" si="33"/>
        <v>102</v>
      </c>
      <c r="S178">
        <f t="shared" si="34"/>
        <v>6</v>
      </c>
      <c r="T178">
        <f t="shared" si="35"/>
        <v>5495.6</v>
      </c>
      <c r="U178" t="str">
        <f t="shared" si="36"/>
        <v>Earning   27K</v>
      </c>
      <c r="V178">
        <f t="shared" si="37"/>
        <v>1308.4761904761904</v>
      </c>
      <c r="W178" t="str">
        <f t="shared" si="38"/>
        <v>Review</v>
      </c>
    </row>
    <row r="179" spans="1:23" x14ac:dyDescent="0.3">
      <c r="A179" t="s">
        <v>185</v>
      </c>
      <c r="B179" t="s">
        <v>385</v>
      </c>
      <c r="C179" t="s">
        <v>411</v>
      </c>
      <c r="D179" t="s">
        <v>414</v>
      </c>
      <c r="E179">
        <v>22</v>
      </c>
      <c r="F179" t="s">
        <v>416</v>
      </c>
      <c r="G179">
        <v>27497</v>
      </c>
      <c r="H179" t="s">
        <v>421</v>
      </c>
      <c r="I179" t="str">
        <f>IF(Dataset!H179="Yes","Eligble","Not Eligble")</f>
        <v>Eligble</v>
      </c>
      <c r="J179" t="str">
        <f>IF(AND(D179="Permanent",Dataset!E179&gt;5),"Senior Permanent","Other")</f>
        <v>Senior Permanent</v>
      </c>
      <c r="K179" t="str">
        <f t="shared" si="26"/>
        <v>General</v>
      </c>
      <c r="L179" t="str">
        <f t="shared" si="27"/>
        <v>Regular</v>
      </c>
      <c r="M179" t="str">
        <f t="shared" si="28"/>
        <v>OK</v>
      </c>
      <c r="N179" t="str">
        <f t="shared" si="29"/>
        <v>Experienced</v>
      </c>
      <c r="O179" t="str">
        <f t="shared" si="30"/>
        <v>Non-Metro</v>
      </c>
      <c r="P179" t="str">
        <f t="shared" si="31"/>
        <v>Standard</v>
      </c>
      <c r="Q179" t="str">
        <f t="shared" si="32"/>
        <v>LongTerm</v>
      </c>
      <c r="R179">
        <f t="shared" si="33"/>
        <v>102</v>
      </c>
      <c r="S179">
        <f t="shared" si="34"/>
        <v>5</v>
      </c>
      <c r="T179">
        <f t="shared" si="35"/>
        <v>5499.4000000000005</v>
      </c>
      <c r="U179" t="str">
        <f t="shared" si="36"/>
        <v>Earning   27K</v>
      </c>
      <c r="V179">
        <f t="shared" si="37"/>
        <v>1249.8636363636363</v>
      </c>
      <c r="W179" t="str">
        <f t="shared" si="38"/>
        <v>Review</v>
      </c>
    </row>
    <row r="180" spans="1:23" x14ac:dyDescent="0.3">
      <c r="A180" t="s">
        <v>186</v>
      </c>
      <c r="B180" t="s">
        <v>386</v>
      </c>
      <c r="C180" t="s">
        <v>408</v>
      </c>
      <c r="D180" t="s">
        <v>414</v>
      </c>
      <c r="E180">
        <v>20</v>
      </c>
      <c r="F180" t="s">
        <v>417</v>
      </c>
      <c r="G180">
        <v>106240</v>
      </c>
      <c r="H180" t="s">
        <v>420</v>
      </c>
      <c r="I180" t="str">
        <f>IF(Dataset!H180="Yes","Eligble","Not Eligble")</f>
        <v>Not Eligble</v>
      </c>
      <c r="J180" t="str">
        <f>IF(AND(D180="Permanent",Dataset!E180&gt;5),"Senior Permanent","Other")</f>
        <v>Senior Permanent</v>
      </c>
      <c r="K180" t="str">
        <f t="shared" si="26"/>
        <v>Target Role</v>
      </c>
      <c r="L180" t="str">
        <f t="shared" si="27"/>
        <v>High Earner</v>
      </c>
      <c r="M180" t="str">
        <f t="shared" si="28"/>
        <v>OK</v>
      </c>
      <c r="N180" t="str">
        <f t="shared" si="29"/>
        <v>Experienced</v>
      </c>
      <c r="O180" t="str">
        <f t="shared" si="30"/>
        <v>Metro</v>
      </c>
      <c r="P180" t="str">
        <f t="shared" si="31"/>
        <v>Standard</v>
      </c>
      <c r="Q180" t="str">
        <f t="shared" si="32"/>
        <v>LongTerm</v>
      </c>
      <c r="R180">
        <f t="shared" si="33"/>
        <v>102</v>
      </c>
      <c r="S180">
        <f t="shared" si="34"/>
        <v>4</v>
      </c>
      <c r="T180">
        <f t="shared" si="35"/>
        <v>0</v>
      </c>
      <c r="U180" t="str">
        <f t="shared" si="36"/>
        <v>Earning   106K</v>
      </c>
      <c r="V180">
        <f t="shared" si="37"/>
        <v>5312</v>
      </c>
      <c r="W180" t="str">
        <f t="shared" si="38"/>
        <v>Promotable</v>
      </c>
    </row>
    <row r="181" spans="1:23" x14ac:dyDescent="0.3">
      <c r="A181" t="s">
        <v>187</v>
      </c>
      <c r="B181" t="s">
        <v>387</v>
      </c>
      <c r="C181" t="s">
        <v>411</v>
      </c>
      <c r="D181" t="s">
        <v>414</v>
      </c>
      <c r="E181">
        <v>21</v>
      </c>
      <c r="F181" t="s">
        <v>419</v>
      </c>
      <c r="G181">
        <v>117358</v>
      </c>
      <c r="H181" t="s">
        <v>421</v>
      </c>
      <c r="I181" t="str">
        <f>IF(Dataset!H181="Yes","Eligble","Not Eligble")</f>
        <v>Eligble</v>
      </c>
      <c r="J181" t="str">
        <f>IF(AND(D181="Permanent",Dataset!E181&gt;5),"Senior Permanent","Other")</f>
        <v>Senior Permanent</v>
      </c>
      <c r="K181" t="str">
        <f t="shared" si="26"/>
        <v>General</v>
      </c>
      <c r="L181" t="str">
        <f t="shared" si="27"/>
        <v>High Earner</v>
      </c>
      <c r="M181" t="str">
        <f t="shared" si="28"/>
        <v>OK</v>
      </c>
      <c r="N181" t="str">
        <f t="shared" si="29"/>
        <v>Experienced</v>
      </c>
      <c r="O181" t="str">
        <f t="shared" si="30"/>
        <v>Metro</v>
      </c>
      <c r="P181" t="str">
        <f t="shared" si="31"/>
        <v>Standard</v>
      </c>
      <c r="Q181" t="str">
        <f t="shared" si="32"/>
        <v>LongTerm</v>
      </c>
      <c r="R181">
        <f t="shared" si="33"/>
        <v>102</v>
      </c>
      <c r="S181">
        <f t="shared" si="34"/>
        <v>4</v>
      </c>
      <c r="T181">
        <f t="shared" si="35"/>
        <v>23471.600000000002</v>
      </c>
      <c r="U181" t="str">
        <f t="shared" si="36"/>
        <v>Earning   117K</v>
      </c>
      <c r="V181">
        <f t="shared" si="37"/>
        <v>5588.4761904761908</v>
      </c>
      <c r="W181" t="str">
        <f t="shared" si="38"/>
        <v>Promotable</v>
      </c>
    </row>
    <row r="182" spans="1:23" x14ac:dyDescent="0.3">
      <c r="A182" t="s">
        <v>188</v>
      </c>
      <c r="B182" t="s">
        <v>388</v>
      </c>
      <c r="C182" t="s">
        <v>411</v>
      </c>
      <c r="D182" t="s">
        <v>414</v>
      </c>
      <c r="E182">
        <v>16</v>
      </c>
      <c r="F182" t="s">
        <v>419</v>
      </c>
      <c r="G182">
        <v>64916</v>
      </c>
      <c r="H182" t="s">
        <v>420</v>
      </c>
      <c r="I182" t="str">
        <f>IF(Dataset!H182="Yes","Eligble","Not Eligble")</f>
        <v>Not Eligble</v>
      </c>
      <c r="J182" t="str">
        <f>IF(AND(D182="Permanent",Dataset!E182&gt;5),"Senior Permanent","Other")</f>
        <v>Senior Permanent</v>
      </c>
      <c r="K182" t="str">
        <f t="shared" si="26"/>
        <v>General</v>
      </c>
      <c r="L182" t="str">
        <f t="shared" si="27"/>
        <v>Regular</v>
      </c>
      <c r="M182" t="str">
        <f t="shared" si="28"/>
        <v>OK</v>
      </c>
      <c r="N182" t="str">
        <f t="shared" si="29"/>
        <v>Experienced</v>
      </c>
      <c r="O182" t="str">
        <f t="shared" si="30"/>
        <v>Metro</v>
      </c>
      <c r="P182" t="str">
        <f t="shared" si="31"/>
        <v>Standard</v>
      </c>
      <c r="Q182" t="str">
        <f t="shared" si="32"/>
        <v>LongTerm</v>
      </c>
      <c r="R182">
        <f t="shared" si="33"/>
        <v>102</v>
      </c>
      <c r="S182">
        <f t="shared" si="34"/>
        <v>4</v>
      </c>
      <c r="T182">
        <f t="shared" si="35"/>
        <v>0</v>
      </c>
      <c r="U182" t="str">
        <f t="shared" si="36"/>
        <v>Earning   65K</v>
      </c>
      <c r="V182">
        <f t="shared" si="37"/>
        <v>4057.25</v>
      </c>
      <c r="W182" t="str">
        <f t="shared" si="38"/>
        <v>Review</v>
      </c>
    </row>
    <row r="183" spans="1:23" x14ac:dyDescent="0.3">
      <c r="A183" t="s">
        <v>189</v>
      </c>
      <c r="B183" t="s">
        <v>389</v>
      </c>
      <c r="C183" t="s">
        <v>408</v>
      </c>
      <c r="D183" t="s">
        <v>414</v>
      </c>
      <c r="E183">
        <v>27</v>
      </c>
      <c r="F183" t="s">
        <v>416</v>
      </c>
      <c r="G183">
        <v>138361</v>
      </c>
      <c r="H183" t="s">
        <v>420</v>
      </c>
      <c r="I183" t="str">
        <f>IF(Dataset!H183="Yes","Eligble","Not Eligble")</f>
        <v>Not Eligble</v>
      </c>
      <c r="J183" t="str">
        <f>IF(AND(D183="Permanent",Dataset!E183&gt;5),"Senior Permanent","Other")</f>
        <v>Senior Permanent</v>
      </c>
      <c r="K183" t="str">
        <f t="shared" si="26"/>
        <v>Target Role</v>
      </c>
      <c r="L183" t="str">
        <f t="shared" si="27"/>
        <v>High Earner</v>
      </c>
      <c r="M183" t="str">
        <f t="shared" si="28"/>
        <v>OK</v>
      </c>
      <c r="N183" t="str">
        <f t="shared" si="29"/>
        <v>Experienced</v>
      </c>
      <c r="O183" t="str">
        <f t="shared" si="30"/>
        <v>Non-Metro</v>
      </c>
      <c r="P183" t="str">
        <f t="shared" si="31"/>
        <v>Standard</v>
      </c>
      <c r="Q183" t="str">
        <f t="shared" si="32"/>
        <v>LongTerm</v>
      </c>
      <c r="R183">
        <f t="shared" si="33"/>
        <v>102</v>
      </c>
      <c r="S183">
        <f t="shared" si="34"/>
        <v>3</v>
      </c>
      <c r="T183">
        <f t="shared" si="35"/>
        <v>0</v>
      </c>
      <c r="U183" t="str">
        <f t="shared" si="36"/>
        <v>Earning   138K</v>
      </c>
      <c r="V183">
        <f t="shared" si="37"/>
        <v>5124.4814814814818</v>
      </c>
      <c r="W183" t="str">
        <f t="shared" si="38"/>
        <v>Promotable</v>
      </c>
    </row>
    <row r="184" spans="1:23" x14ac:dyDescent="0.3">
      <c r="A184" t="s">
        <v>190</v>
      </c>
      <c r="B184" t="s">
        <v>390</v>
      </c>
      <c r="C184" t="s">
        <v>410</v>
      </c>
      <c r="D184" t="s">
        <v>414</v>
      </c>
      <c r="E184">
        <v>0</v>
      </c>
      <c r="F184" t="s">
        <v>415</v>
      </c>
      <c r="G184">
        <v>93027</v>
      </c>
      <c r="H184" t="s">
        <v>420</v>
      </c>
      <c r="I184" t="str">
        <f>IF(Dataset!H184="Yes","Eligble","Not Eligble")</f>
        <v>Not Eligble</v>
      </c>
      <c r="J184" t="str">
        <f>IF(AND(D184="Permanent",Dataset!E184&gt;5),"Senior Permanent","Other")</f>
        <v>Other</v>
      </c>
      <c r="K184" t="str">
        <f t="shared" si="26"/>
        <v>General</v>
      </c>
      <c r="L184" t="str">
        <f t="shared" si="27"/>
        <v>Regular</v>
      </c>
      <c r="M184" t="str">
        <f t="shared" si="28"/>
        <v>OK</v>
      </c>
      <c r="N184" t="str">
        <f t="shared" si="29"/>
        <v>Experienced</v>
      </c>
      <c r="O184" t="str">
        <f t="shared" si="30"/>
        <v>Metro</v>
      </c>
      <c r="P184" t="str">
        <f t="shared" si="31"/>
        <v>Standard</v>
      </c>
      <c r="Q184" t="str">
        <f t="shared" si="32"/>
        <v>Mid/short-Term</v>
      </c>
      <c r="R184">
        <f t="shared" si="33"/>
        <v>102</v>
      </c>
      <c r="S184">
        <f t="shared" si="34"/>
        <v>3</v>
      </c>
      <c r="T184">
        <f t="shared" si="35"/>
        <v>0</v>
      </c>
      <c r="U184" t="str">
        <f t="shared" si="36"/>
        <v>Earning   93K</v>
      </c>
      <c r="V184" t="str">
        <f t="shared" si="37"/>
        <v>Check Data</v>
      </c>
      <c r="W184" t="str">
        <f t="shared" si="38"/>
        <v>Review</v>
      </c>
    </row>
    <row r="185" spans="1:23" x14ac:dyDescent="0.3">
      <c r="A185" t="s">
        <v>191</v>
      </c>
      <c r="B185" t="s">
        <v>391</v>
      </c>
      <c r="C185" t="s">
        <v>411</v>
      </c>
      <c r="D185" t="s">
        <v>413</v>
      </c>
      <c r="E185">
        <v>1</v>
      </c>
      <c r="F185" t="s">
        <v>415</v>
      </c>
      <c r="G185">
        <v>137254</v>
      </c>
      <c r="H185" t="s">
        <v>420</v>
      </c>
      <c r="I185" t="str">
        <f>IF(Dataset!H185="Yes","Eligble","Not Eligble")</f>
        <v>Not Eligble</v>
      </c>
      <c r="J185" t="str">
        <f>IF(AND(D185="Permanent",Dataset!E185&gt;5),"Senior Permanent","Other")</f>
        <v>Other</v>
      </c>
      <c r="K185" t="str">
        <f t="shared" si="26"/>
        <v>General</v>
      </c>
      <c r="L185" t="str">
        <f t="shared" si="27"/>
        <v>High Earner</v>
      </c>
      <c r="M185" t="str">
        <f t="shared" si="28"/>
        <v>OK</v>
      </c>
      <c r="N185" t="str">
        <f t="shared" si="29"/>
        <v>Experienced</v>
      </c>
      <c r="O185" t="str">
        <f t="shared" si="30"/>
        <v>Metro</v>
      </c>
      <c r="P185" t="str">
        <f t="shared" si="31"/>
        <v>Standard</v>
      </c>
      <c r="Q185" t="str">
        <f t="shared" si="32"/>
        <v>Mid/short-Term</v>
      </c>
      <c r="R185">
        <f t="shared" si="33"/>
        <v>102</v>
      </c>
      <c r="S185">
        <f t="shared" si="34"/>
        <v>3</v>
      </c>
      <c r="T185">
        <f t="shared" si="35"/>
        <v>0</v>
      </c>
      <c r="U185" t="str">
        <f t="shared" si="36"/>
        <v>Earning   137K</v>
      </c>
      <c r="V185">
        <f t="shared" si="37"/>
        <v>137254</v>
      </c>
      <c r="W185" t="str">
        <f t="shared" si="38"/>
        <v>Review</v>
      </c>
    </row>
    <row r="186" spans="1:23" x14ac:dyDescent="0.3">
      <c r="A186" t="s">
        <v>192</v>
      </c>
      <c r="B186" t="s">
        <v>392</v>
      </c>
      <c r="C186" t="s">
        <v>408</v>
      </c>
      <c r="D186" t="s">
        <v>413</v>
      </c>
      <c r="E186">
        <v>19</v>
      </c>
      <c r="F186" t="s">
        <v>417</v>
      </c>
      <c r="G186">
        <v>80683</v>
      </c>
      <c r="H186" t="s">
        <v>421</v>
      </c>
      <c r="I186" t="str">
        <f>IF(Dataset!H186="Yes","Eligble","Not Eligble")</f>
        <v>Eligble</v>
      </c>
      <c r="J186" t="str">
        <f>IF(AND(D186="Permanent",Dataset!E186&gt;5),"Senior Permanent","Other")</f>
        <v>Other</v>
      </c>
      <c r="K186" t="str">
        <f t="shared" si="26"/>
        <v>Target Role</v>
      </c>
      <c r="L186" t="str">
        <f t="shared" si="27"/>
        <v>Regular</v>
      </c>
      <c r="M186" t="str">
        <f t="shared" si="28"/>
        <v>OK</v>
      </c>
      <c r="N186" t="str">
        <f t="shared" si="29"/>
        <v>Experienced</v>
      </c>
      <c r="O186" t="str">
        <f t="shared" si="30"/>
        <v>Metro</v>
      </c>
      <c r="P186" t="str">
        <f t="shared" si="31"/>
        <v>Standard</v>
      </c>
      <c r="Q186" t="str">
        <f t="shared" si="32"/>
        <v>LongTerm</v>
      </c>
      <c r="R186">
        <f t="shared" si="33"/>
        <v>102</v>
      </c>
      <c r="S186">
        <f t="shared" si="34"/>
        <v>3</v>
      </c>
      <c r="T186">
        <f t="shared" si="35"/>
        <v>16136.6</v>
      </c>
      <c r="U186" t="str">
        <f t="shared" si="36"/>
        <v>Earning   81K</v>
      </c>
      <c r="V186">
        <f t="shared" si="37"/>
        <v>4246.4736842105267</v>
      </c>
      <c r="W186" t="str">
        <f t="shared" si="38"/>
        <v>Review</v>
      </c>
    </row>
    <row r="187" spans="1:23" x14ac:dyDescent="0.3">
      <c r="A187" t="s">
        <v>193</v>
      </c>
      <c r="B187" t="s">
        <v>393</v>
      </c>
      <c r="C187" t="s">
        <v>411</v>
      </c>
      <c r="D187" t="s">
        <v>414</v>
      </c>
      <c r="E187">
        <v>17</v>
      </c>
      <c r="F187" t="s">
        <v>416</v>
      </c>
      <c r="G187">
        <v>69684</v>
      </c>
      <c r="H187" t="s">
        <v>421</v>
      </c>
      <c r="I187" t="str">
        <f>IF(Dataset!H187="Yes","Eligble","Not Eligble")</f>
        <v>Eligble</v>
      </c>
      <c r="J187" t="str">
        <f>IF(AND(D187="Permanent",Dataset!E187&gt;5),"Senior Permanent","Other")</f>
        <v>Senior Permanent</v>
      </c>
      <c r="K187" t="str">
        <f t="shared" si="26"/>
        <v>General</v>
      </c>
      <c r="L187" t="str">
        <f t="shared" si="27"/>
        <v>Regular</v>
      </c>
      <c r="M187" t="str">
        <f t="shared" si="28"/>
        <v>OK</v>
      </c>
      <c r="N187" t="str">
        <f t="shared" si="29"/>
        <v>Experienced</v>
      </c>
      <c r="O187" t="str">
        <f t="shared" si="30"/>
        <v>Non-Metro</v>
      </c>
      <c r="P187" t="str">
        <f t="shared" si="31"/>
        <v>Standard</v>
      </c>
      <c r="Q187" t="str">
        <f t="shared" si="32"/>
        <v>LongTerm</v>
      </c>
      <c r="R187">
        <f t="shared" si="33"/>
        <v>102</v>
      </c>
      <c r="S187">
        <f t="shared" si="34"/>
        <v>3</v>
      </c>
      <c r="T187">
        <f t="shared" si="35"/>
        <v>13936.800000000001</v>
      </c>
      <c r="U187" t="str">
        <f t="shared" si="36"/>
        <v>Earning   70K</v>
      </c>
      <c r="V187">
        <f t="shared" si="37"/>
        <v>4099.0588235294117</v>
      </c>
      <c r="W187" t="str">
        <f t="shared" si="38"/>
        <v>Review</v>
      </c>
    </row>
    <row r="188" spans="1:23" x14ac:dyDescent="0.3">
      <c r="A188" t="s">
        <v>194</v>
      </c>
      <c r="B188" t="s">
        <v>394</v>
      </c>
      <c r="C188" t="s">
        <v>412</v>
      </c>
      <c r="D188" t="s">
        <v>413</v>
      </c>
      <c r="E188">
        <v>9</v>
      </c>
      <c r="F188" t="s">
        <v>417</v>
      </c>
      <c r="G188">
        <v>56226</v>
      </c>
      <c r="H188" t="s">
        <v>421</v>
      </c>
      <c r="I188" t="str">
        <f>IF(Dataset!H188="Yes","Eligble","Not Eligble")</f>
        <v>Eligble</v>
      </c>
      <c r="J188" t="str">
        <f>IF(AND(D188="Permanent",Dataset!E188&gt;5),"Senior Permanent","Other")</f>
        <v>Other</v>
      </c>
      <c r="K188" t="str">
        <f t="shared" si="26"/>
        <v>Target Role</v>
      </c>
      <c r="L188" t="str">
        <f t="shared" si="27"/>
        <v>Regular</v>
      </c>
      <c r="M188" t="str">
        <f t="shared" si="28"/>
        <v>OK</v>
      </c>
      <c r="N188" t="str">
        <f t="shared" si="29"/>
        <v>Junior</v>
      </c>
      <c r="O188" t="str">
        <f t="shared" si="30"/>
        <v>Metro</v>
      </c>
      <c r="P188" t="str">
        <f t="shared" si="31"/>
        <v>Standard</v>
      </c>
      <c r="Q188" t="str">
        <f t="shared" si="32"/>
        <v>Mid/short-Term</v>
      </c>
      <c r="R188">
        <f t="shared" si="33"/>
        <v>102</v>
      </c>
      <c r="S188">
        <f t="shared" si="34"/>
        <v>2</v>
      </c>
      <c r="T188">
        <f t="shared" si="35"/>
        <v>11245.2</v>
      </c>
      <c r="U188" t="str">
        <f t="shared" si="36"/>
        <v>Earning   56K</v>
      </c>
      <c r="V188">
        <f t="shared" si="37"/>
        <v>6247.333333333333</v>
      </c>
      <c r="W188" t="str">
        <f t="shared" si="38"/>
        <v>Review</v>
      </c>
    </row>
    <row r="189" spans="1:23" x14ac:dyDescent="0.3">
      <c r="A189" t="s">
        <v>195</v>
      </c>
      <c r="B189" t="s">
        <v>395</v>
      </c>
      <c r="C189" t="s">
        <v>410</v>
      </c>
      <c r="D189" t="s">
        <v>414</v>
      </c>
      <c r="E189">
        <v>25</v>
      </c>
      <c r="F189" t="s">
        <v>416</v>
      </c>
      <c r="G189">
        <v>33577</v>
      </c>
      <c r="H189" t="s">
        <v>420</v>
      </c>
      <c r="I189" t="str">
        <f>IF(Dataset!H189="Yes","Eligble","Not Eligble")</f>
        <v>Not Eligble</v>
      </c>
      <c r="J189" t="str">
        <f>IF(AND(D189="Permanent",Dataset!E189&gt;5),"Senior Permanent","Other")</f>
        <v>Senior Permanent</v>
      </c>
      <c r="K189" t="str">
        <f t="shared" si="26"/>
        <v>General</v>
      </c>
      <c r="L189" t="str">
        <f t="shared" si="27"/>
        <v>Regular</v>
      </c>
      <c r="M189" t="str">
        <f t="shared" si="28"/>
        <v>OK</v>
      </c>
      <c r="N189" t="str">
        <f t="shared" si="29"/>
        <v>Experienced</v>
      </c>
      <c r="O189" t="str">
        <f t="shared" si="30"/>
        <v>Non-Metro</v>
      </c>
      <c r="P189" t="str">
        <f t="shared" si="31"/>
        <v>Standard</v>
      </c>
      <c r="Q189" t="str">
        <f t="shared" si="32"/>
        <v>LongTerm</v>
      </c>
      <c r="R189">
        <f t="shared" si="33"/>
        <v>102</v>
      </c>
      <c r="S189">
        <f t="shared" si="34"/>
        <v>2</v>
      </c>
      <c r="T189">
        <f t="shared" si="35"/>
        <v>0</v>
      </c>
      <c r="U189" t="str">
        <f t="shared" si="36"/>
        <v>Earning   34K</v>
      </c>
      <c r="V189">
        <f t="shared" si="37"/>
        <v>1343.08</v>
      </c>
      <c r="W189" t="str">
        <f t="shared" si="38"/>
        <v>Review</v>
      </c>
    </row>
    <row r="190" spans="1:23" x14ac:dyDescent="0.3">
      <c r="A190" t="s">
        <v>196</v>
      </c>
      <c r="B190" t="s">
        <v>396</v>
      </c>
      <c r="C190" t="s">
        <v>412</v>
      </c>
      <c r="D190" t="s">
        <v>414</v>
      </c>
      <c r="E190">
        <v>19</v>
      </c>
      <c r="F190" t="s">
        <v>417</v>
      </c>
      <c r="G190">
        <v>31124</v>
      </c>
      <c r="H190" t="s">
        <v>421</v>
      </c>
      <c r="I190" t="str">
        <f>IF(Dataset!H190="Yes","Eligble","Not Eligble")</f>
        <v>Eligble</v>
      </c>
      <c r="J190" t="str">
        <f>IF(AND(D190="Permanent",Dataset!E190&gt;5),"Senior Permanent","Other")</f>
        <v>Senior Permanent</v>
      </c>
      <c r="K190" t="str">
        <f t="shared" si="26"/>
        <v>Target Role</v>
      </c>
      <c r="L190" t="str">
        <f t="shared" si="27"/>
        <v>Regular</v>
      </c>
      <c r="M190" t="str">
        <f t="shared" si="28"/>
        <v>OK</v>
      </c>
      <c r="N190" t="str">
        <f t="shared" si="29"/>
        <v>Experienced</v>
      </c>
      <c r="O190" t="str">
        <f t="shared" si="30"/>
        <v>Metro</v>
      </c>
      <c r="P190" t="str">
        <f t="shared" si="31"/>
        <v>Standard</v>
      </c>
      <c r="Q190" t="str">
        <f t="shared" si="32"/>
        <v>LongTerm</v>
      </c>
      <c r="R190">
        <f t="shared" si="33"/>
        <v>102</v>
      </c>
      <c r="S190">
        <f t="shared" si="34"/>
        <v>1</v>
      </c>
      <c r="T190">
        <f t="shared" si="35"/>
        <v>6224.8</v>
      </c>
      <c r="U190" t="str">
        <f t="shared" si="36"/>
        <v>Earning   31K</v>
      </c>
      <c r="V190">
        <f t="shared" si="37"/>
        <v>1638.1052631578948</v>
      </c>
      <c r="W190" t="str">
        <f t="shared" si="38"/>
        <v>Review</v>
      </c>
    </row>
    <row r="191" spans="1:23" x14ac:dyDescent="0.3">
      <c r="A191" t="s">
        <v>197</v>
      </c>
      <c r="B191" t="s">
        <v>397</v>
      </c>
      <c r="C191" t="s">
        <v>410</v>
      </c>
      <c r="D191" t="s">
        <v>414</v>
      </c>
      <c r="E191">
        <v>29</v>
      </c>
      <c r="F191" t="s">
        <v>418</v>
      </c>
      <c r="G191">
        <v>137801</v>
      </c>
      <c r="H191" t="s">
        <v>421</v>
      </c>
      <c r="I191" t="str">
        <f>IF(Dataset!H191="Yes","Eligble","Not Eligble")</f>
        <v>Eligble</v>
      </c>
      <c r="J191" t="str">
        <f>IF(AND(D191="Permanent",Dataset!E191&gt;5),"Senior Permanent","Other")</f>
        <v>Senior Permanent</v>
      </c>
      <c r="K191" t="str">
        <f t="shared" si="26"/>
        <v>General</v>
      </c>
      <c r="L191" t="str">
        <f t="shared" si="27"/>
        <v>High Earner</v>
      </c>
      <c r="M191" t="str">
        <f t="shared" si="28"/>
        <v>OK</v>
      </c>
      <c r="N191" t="str">
        <f t="shared" si="29"/>
        <v>Experienced</v>
      </c>
      <c r="O191" t="str">
        <f t="shared" si="30"/>
        <v>Non-Metro</v>
      </c>
      <c r="P191" t="str">
        <f t="shared" si="31"/>
        <v>Standard</v>
      </c>
      <c r="Q191" t="str">
        <f t="shared" si="32"/>
        <v>LongTerm</v>
      </c>
      <c r="R191">
        <f t="shared" si="33"/>
        <v>102</v>
      </c>
      <c r="S191">
        <f t="shared" si="34"/>
        <v>0</v>
      </c>
      <c r="T191">
        <f t="shared" si="35"/>
        <v>27560.2</v>
      </c>
      <c r="U191" t="str">
        <f t="shared" si="36"/>
        <v>Earning   138K</v>
      </c>
      <c r="V191">
        <f t="shared" si="37"/>
        <v>4751.7586206896549</v>
      </c>
      <c r="W191" t="str">
        <f t="shared" si="38"/>
        <v>Promotable</v>
      </c>
    </row>
    <row r="192" spans="1:23" x14ac:dyDescent="0.3">
      <c r="A192" t="s">
        <v>198</v>
      </c>
      <c r="B192" t="s">
        <v>398</v>
      </c>
      <c r="C192" t="s">
        <v>409</v>
      </c>
      <c r="D192" t="s">
        <v>413</v>
      </c>
      <c r="E192">
        <v>12</v>
      </c>
      <c r="F192" t="s">
        <v>416</v>
      </c>
      <c r="G192">
        <v>106907</v>
      </c>
      <c r="H192" t="s">
        <v>420</v>
      </c>
      <c r="I192" t="str">
        <f>IF(Dataset!H192="Yes","Eligble","Not Eligble")</f>
        <v>Not Eligble</v>
      </c>
      <c r="J192" t="str">
        <f>IF(AND(D192="Permanent",Dataset!E192&gt;5),"Senior Permanent","Other")</f>
        <v>Other</v>
      </c>
      <c r="K192" t="str">
        <f t="shared" si="26"/>
        <v>General</v>
      </c>
      <c r="L192" t="str">
        <f t="shared" si="27"/>
        <v>High Earner</v>
      </c>
      <c r="M192" t="str">
        <f t="shared" si="28"/>
        <v>OK</v>
      </c>
      <c r="N192" t="str">
        <f t="shared" si="29"/>
        <v>Experienced</v>
      </c>
      <c r="O192" t="str">
        <f t="shared" si="30"/>
        <v>Non-Metro</v>
      </c>
      <c r="P192" t="str">
        <f t="shared" si="31"/>
        <v>Standard</v>
      </c>
      <c r="Q192" t="str">
        <f t="shared" si="32"/>
        <v>Mid/short-Term</v>
      </c>
      <c r="R192">
        <f t="shared" si="33"/>
        <v>102</v>
      </c>
      <c r="S192">
        <f t="shared" si="34"/>
        <v>0</v>
      </c>
      <c r="T192">
        <f t="shared" si="35"/>
        <v>0</v>
      </c>
      <c r="U192" t="str">
        <f t="shared" si="36"/>
        <v>Earning   107K</v>
      </c>
      <c r="V192">
        <f t="shared" si="37"/>
        <v>8908.9166666666661</v>
      </c>
      <c r="W192" t="str">
        <f t="shared" si="38"/>
        <v>Promotable</v>
      </c>
    </row>
    <row r="193" spans="1:23" x14ac:dyDescent="0.3">
      <c r="A193" t="s">
        <v>199</v>
      </c>
      <c r="B193" t="s">
        <v>399</v>
      </c>
      <c r="C193" t="s">
        <v>411</v>
      </c>
      <c r="D193" t="s">
        <v>414</v>
      </c>
      <c r="E193">
        <v>24</v>
      </c>
      <c r="F193" t="s">
        <v>417</v>
      </c>
      <c r="G193">
        <v>147531</v>
      </c>
      <c r="H193" t="s">
        <v>420</v>
      </c>
      <c r="I193" t="str">
        <f>IF(Dataset!H193="Yes","Eligble","Not Eligble")</f>
        <v>Not Eligble</v>
      </c>
      <c r="J193" t="str">
        <f>IF(AND(D193="Permanent",Dataset!E193&gt;5),"Senior Permanent","Other")</f>
        <v>Senior Permanent</v>
      </c>
      <c r="K193" t="str">
        <f t="shared" si="26"/>
        <v>Target Role</v>
      </c>
      <c r="L193" t="str">
        <f t="shared" si="27"/>
        <v>High Earner</v>
      </c>
      <c r="M193" t="str">
        <f t="shared" si="28"/>
        <v>OK</v>
      </c>
      <c r="N193" t="str">
        <f t="shared" si="29"/>
        <v>Experienced</v>
      </c>
      <c r="O193" t="str">
        <f t="shared" si="30"/>
        <v>Metro</v>
      </c>
      <c r="P193" t="str">
        <f t="shared" si="31"/>
        <v>Standard</v>
      </c>
      <c r="Q193" t="str">
        <f t="shared" si="32"/>
        <v>LongTerm</v>
      </c>
      <c r="R193">
        <f t="shared" si="33"/>
        <v>102</v>
      </c>
      <c r="S193">
        <f t="shared" si="34"/>
        <v>0</v>
      </c>
      <c r="T193">
        <f t="shared" si="35"/>
        <v>0</v>
      </c>
      <c r="U193" t="str">
        <f t="shared" si="36"/>
        <v>Earning   148K</v>
      </c>
      <c r="V193">
        <f t="shared" si="37"/>
        <v>6147.125</v>
      </c>
      <c r="W193" t="str">
        <f t="shared" si="38"/>
        <v>Promotable</v>
      </c>
    </row>
    <row r="194" spans="1:23" x14ac:dyDescent="0.3">
      <c r="A194" t="s">
        <v>200</v>
      </c>
      <c r="B194" t="s">
        <v>400</v>
      </c>
      <c r="C194" t="s">
        <v>409</v>
      </c>
      <c r="D194" t="s">
        <v>413</v>
      </c>
      <c r="E194">
        <v>21</v>
      </c>
      <c r="F194" t="s">
        <v>415</v>
      </c>
      <c r="G194">
        <v>95868</v>
      </c>
      <c r="I194" t="str">
        <f>IF(Dataset!H194="Yes","Eligble","Not Eligble")</f>
        <v>Not Eligble</v>
      </c>
      <c r="J194" t="str">
        <f>IF(AND(D194="Permanent",Dataset!E194&gt;5),"Senior Permanent","Other")</f>
        <v>Other</v>
      </c>
      <c r="K194" t="str">
        <f t="shared" si="26"/>
        <v>General</v>
      </c>
      <c r="L194" t="str">
        <f t="shared" si="27"/>
        <v>Regular</v>
      </c>
      <c r="M194" t="str">
        <f t="shared" si="28"/>
        <v>Pending Info</v>
      </c>
      <c r="N194" t="str">
        <f t="shared" si="29"/>
        <v>Experienced</v>
      </c>
      <c r="O194" t="str">
        <f t="shared" si="30"/>
        <v>Metro</v>
      </c>
      <c r="P194" t="str">
        <f t="shared" si="31"/>
        <v>Standard</v>
      </c>
      <c r="Q194" t="str">
        <f t="shared" si="32"/>
        <v>LongTerm</v>
      </c>
      <c r="R194">
        <f t="shared" si="33"/>
        <v>102</v>
      </c>
      <c r="S194">
        <f t="shared" si="34"/>
        <v>0</v>
      </c>
      <c r="T194">
        <f t="shared" si="35"/>
        <v>0</v>
      </c>
      <c r="U194" t="str">
        <f t="shared" si="36"/>
        <v>Earning   96K</v>
      </c>
      <c r="V194">
        <f t="shared" si="37"/>
        <v>4565.1428571428569</v>
      </c>
      <c r="W194" t="str">
        <f t="shared" si="38"/>
        <v>Promotable</v>
      </c>
    </row>
    <row r="195" spans="1:23" x14ac:dyDescent="0.3">
      <c r="A195" t="s">
        <v>201</v>
      </c>
      <c r="B195" t="s">
        <v>401</v>
      </c>
      <c r="C195" t="s">
        <v>412</v>
      </c>
      <c r="D195" t="s">
        <v>413</v>
      </c>
      <c r="E195">
        <v>0</v>
      </c>
      <c r="F195" t="s">
        <v>416</v>
      </c>
      <c r="G195">
        <v>29851</v>
      </c>
      <c r="H195" t="s">
        <v>420</v>
      </c>
      <c r="I195" t="str">
        <f>IF(Dataset!H195="Yes","Eligble","Not Eligble")</f>
        <v>Not Eligble</v>
      </c>
      <c r="J195" t="str">
        <f>IF(AND(D195="Permanent",Dataset!E195&gt;5),"Senior Permanent","Other")</f>
        <v>Other</v>
      </c>
      <c r="K195" t="str">
        <f t="shared" ref="K195:K201" si="39">IF(OR(C195="Sales",F195="Delhi"),"Target Role","General")</f>
        <v>General</v>
      </c>
      <c r="L195" t="str">
        <f t="shared" ref="L195:L201" si="40">IF(G195&gt;100000,"High Earner","Regular")</f>
        <v>Regular</v>
      </c>
      <c r="M195" t="str">
        <f t="shared" ref="M195:M201" si="41">IF(ISBLANK(H195),"Pending Info","OK")</f>
        <v>OK</v>
      </c>
      <c r="N195" t="str">
        <f t="shared" ref="N195:N201" si="42">IF(OR(E195&gt;10,G195&gt;90000),"Experienced","Junior")</f>
        <v>Junior</v>
      </c>
      <c r="O195" t="str">
        <f t="shared" ref="O195:O201" si="43">IF(OR(F195="Mumbai",F195="Delhi",F195="Bangalore"),"Metro","Non-Metro")</f>
        <v>Non-Metro</v>
      </c>
      <c r="P195" t="str">
        <f t="shared" ref="P195:P201" si="44">IF(AND(D195="Contract",G195&lt;40000),"Low-Pay Contract","Standard")</f>
        <v>Low-Pay Contract</v>
      </c>
      <c r="Q195" t="str">
        <f t="shared" ref="Q195:Q201" si="45">IF(E195&gt;15,"LongTerm","Mid/short-Term")</f>
        <v>Mid/short-Term</v>
      </c>
      <c r="R195">
        <f t="shared" ref="R195:R201" si="46">COUNTIF(H:H,"YES")</f>
        <v>102</v>
      </c>
      <c r="S195">
        <f t="shared" ref="S195:S201" si="47">COUNTIFS(D195:D394,"Permanent",G195:G394,"&lt;75000")</f>
        <v>0</v>
      </c>
      <c r="T195">
        <f t="shared" ref="T195:T201" si="48">IF(H195="Yes",G195*0.2,0)</f>
        <v>0</v>
      </c>
      <c r="U195" t="str">
        <f t="shared" ref="U195:U201" si="49">"Earning   "&amp;ROUND(G195/1000,0)&amp;"K"</f>
        <v>Earning   30K</v>
      </c>
      <c r="V195" t="str">
        <f t="shared" ref="V195:V201" si="50">IF(E195=0,"Check Data",G195/E195)</f>
        <v>Check Data</v>
      </c>
      <c r="W195" t="str">
        <f t="shared" ref="W195:W201" si="51">IF(AND(E195&gt;=10,G195&gt;=90000), "Promotable","Review")</f>
        <v>Review</v>
      </c>
    </row>
    <row r="196" spans="1:23" x14ac:dyDescent="0.3">
      <c r="A196" t="s">
        <v>202</v>
      </c>
      <c r="B196" t="s">
        <v>402</v>
      </c>
      <c r="C196" t="s">
        <v>409</v>
      </c>
      <c r="D196" t="s">
        <v>413</v>
      </c>
      <c r="E196">
        <v>17</v>
      </c>
      <c r="F196" t="s">
        <v>415</v>
      </c>
      <c r="G196">
        <v>37593</v>
      </c>
      <c r="H196" t="s">
        <v>420</v>
      </c>
      <c r="I196" t="str">
        <f>IF(Dataset!H196="Yes","Eligble","Not Eligble")</f>
        <v>Not Eligble</v>
      </c>
      <c r="J196" t="str">
        <f>IF(AND(D196="Permanent",Dataset!E196&gt;5),"Senior Permanent","Other")</f>
        <v>Other</v>
      </c>
      <c r="K196" t="str">
        <f t="shared" si="39"/>
        <v>General</v>
      </c>
      <c r="L196" t="str">
        <f t="shared" si="40"/>
        <v>Regular</v>
      </c>
      <c r="M196" t="str">
        <f t="shared" si="41"/>
        <v>OK</v>
      </c>
      <c r="N196" t="str">
        <f t="shared" si="42"/>
        <v>Experienced</v>
      </c>
      <c r="O196" t="str">
        <f t="shared" si="43"/>
        <v>Metro</v>
      </c>
      <c r="P196" t="str">
        <f t="shared" si="44"/>
        <v>Low-Pay Contract</v>
      </c>
      <c r="Q196" t="str">
        <f t="shared" si="45"/>
        <v>LongTerm</v>
      </c>
      <c r="R196">
        <f t="shared" si="46"/>
        <v>102</v>
      </c>
      <c r="S196">
        <f t="shared" si="47"/>
        <v>0</v>
      </c>
      <c r="T196">
        <f t="shared" si="48"/>
        <v>0</v>
      </c>
      <c r="U196" t="str">
        <f t="shared" si="49"/>
        <v>Earning   38K</v>
      </c>
      <c r="V196">
        <f t="shared" si="50"/>
        <v>2211.3529411764707</v>
      </c>
      <c r="W196" t="str">
        <f t="shared" si="51"/>
        <v>Review</v>
      </c>
    </row>
    <row r="197" spans="1:23" x14ac:dyDescent="0.3">
      <c r="A197" t="s">
        <v>203</v>
      </c>
      <c r="B197" t="s">
        <v>403</v>
      </c>
      <c r="C197" t="s">
        <v>412</v>
      </c>
      <c r="D197" t="s">
        <v>414</v>
      </c>
      <c r="E197">
        <v>28</v>
      </c>
      <c r="F197" t="s">
        <v>417</v>
      </c>
      <c r="G197">
        <v>132357</v>
      </c>
      <c r="H197" t="s">
        <v>421</v>
      </c>
      <c r="I197" t="str">
        <f>IF(Dataset!H197="Yes","Eligble","Not Eligble")</f>
        <v>Eligble</v>
      </c>
      <c r="J197" t="str">
        <f>IF(AND(D197="Permanent",Dataset!E197&gt;5),"Senior Permanent","Other")</f>
        <v>Senior Permanent</v>
      </c>
      <c r="K197" t="str">
        <f t="shared" si="39"/>
        <v>Target Role</v>
      </c>
      <c r="L197" t="str">
        <f t="shared" si="40"/>
        <v>High Earner</v>
      </c>
      <c r="M197" t="str">
        <f t="shared" si="41"/>
        <v>OK</v>
      </c>
      <c r="N197" t="str">
        <f t="shared" si="42"/>
        <v>Experienced</v>
      </c>
      <c r="O197" t="str">
        <f t="shared" si="43"/>
        <v>Metro</v>
      </c>
      <c r="P197" t="str">
        <f t="shared" si="44"/>
        <v>Standard</v>
      </c>
      <c r="Q197" t="str">
        <f t="shared" si="45"/>
        <v>LongTerm</v>
      </c>
      <c r="R197">
        <f t="shared" si="46"/>
        <v>102</v>
      </c>
      <c r="S197">
        <f t="shared" si="47"/>
        <v>0</v>
      </c>
      <c r="T197">
        <f t="shared" si="48"/>
        <v>26471.4</v>
      </c>
      <c r="U197" t="str">
        <f t="shared" si="49"/>
        <v>Earning   132K</v>
      </c>
      <c r="V197">
        <f t="shared" si="50"/>
        <v>4727.0357142857147</v>
      </c>
      <c r="W197" t="str">
        <f t="shared" si="51"/>
        <v>Promotable</v>
      </c>
    </row>
    <row r="198" spans="1:23" x14ac:dyDescent="0.3">
      <c r="A198" t="s">
        <v>204</v>
      </c>
      <c r="B198" t="s">
        <v>404</v>
      </c>
      <c r="C198" t="s">
        <v>411</v>
      </c>
      <c r="D198" t="s">
        <v>413</v>
      </c>
      <c r="E198">
        <v>10</v>
      </c>
      <c r="F198" t="s">
        <v>416</v>
      </c>
      <c r="G198">
        <v>79550</v>
      </c>
      <c r="I198" t="str">
        <f>IF(Dataset!H198="Yes","Eligble","Not Eligble")</f>
        <v>Not Eligble</v>
      </c>
      <c r="J198" t="str">
        <f>IF(AND(D198="Permanent",Dataset!E198&gt;5),"Senior Permanent","Other")</f>
        <v>Other</v>
      </c>
      <c r="K198" t="str">
        <f t="shared" si="39"/>
        <v>General</v>
      </c>
      <c r="L198" t="str">
        <f t="shared" si="40"/>
        <v>Regular</v>
      </c>
      <c r="M198" t="str">
        <f t="shared" si="41"/>
        <v>Pending Info</v>
      </c>
      <c r="N198" t="str">
        <f t="shared" si="42"/>
        <v>Junior</v>
      </c>
      <c r="O198" t="str">
        <f t="shared" si="43"/>
        <v>Non-Metro</v>
      </c>
      <c r="P198" t="str">
        <f t="shared" si="44"/>
        <v>Standard</v>
      </c>
      <c r="Q198" t="str">
        <f t="shared" si="45"/>
        <v>Mid/short-Term</v>
      </c>
      <c r="R198">
        <f t="shared" si="46"/>
        <v>102</v>
      </c>
      <c r="S198">
        <f t="shared" si="47"/>
        <v>0</v>
      </c>
      <c r="T198">
        <f t="shared" si="48"/>
        <v>0</v>
      </c>
      <c r="U198" t="str">
        <f t="shared" si="49"/>
        <v>Earning   80K</v>
      </c>
      <c r="V198">
        <f t="shared" si="50"/>
        <v>7955</v>
      </c>
      <c r="W198" t="str">
        <f t="shared" si="51"/>
        <v>Review</v>
      </c>
    </row>
    <row r="199" spans="1:23" x14ac:dyDescent="0.3">
      <c r="A199" t="s">
        <v>205</v>
      </c>
      <c r="B199" t="s">
        <v>405</v>
      </c>
      <c r="C199" t="s">
        <v>408</v>
      </c>
      <c r="D199" t="s">
        <v>413</v>
      </c>
      <c r="E199">
        <v>17</v>
      </c>
      <c r="F199" t="s">
        <v>415</v>
      </c>
      <c r="G199">
        <v>129223</v>
      </c>
      <c r="H199" t="s">
        <v>421</v>
      </c>
      <c r="I199" t="str">
        <f>IF(Dataset!H199="Yes","Eligble","Not Eligble")</f>
        <v>Eligble</v>
      </c>
      <c r="J199" t="str">
        <f>IF(AND(D199="Permanent",Dataset!E199&gt;5),"Senior Permanent","Other")</f>
        <v>Other</v>
      </c>
      <c r="K199" t="str">
        <f t="shared" si="39"/>
        <v>Target Role</v>
      </c>
      <c r="L199" t="str">
        <f t="shared" si="40"/>
        <v>High Earner</v>
      </c>
      <c r="M199" t="str">
        <f t="shared" si="41"/>
        <v>OK</v>
      </c>
      <c r="N199" t="str">
        <f t="shared" si="42"/>
        <v>Experienced</v>
      </c>
      <c r="O199" t="str">
        <f t="shared" si="43"/>
        <v>Metro</v>
      </c>
      <c r="P199" t="str">
        <f t="shared" si="44"/>
        <v>Standard</v>
      </c>
      <c r="Q199" t="str">
        <f t="shared" si="45"/>
        <v>LongTerm</v>
      </c>
      <c r="R199">
        <f t="shared" si="46"/>
        <v>102</v>
      </c>
      <c r="S199">
        <f t="shared" si="47"/>
        <v>0</v>
      </c>
      <c r="T199">
        <f t="shared" si="48"/>
        <v>25844.600000000002</v>
      </c>
      <c r="U199" t="str">
        <f t="shared" si="49"/>
        <v>Earning   129K</v>
      </c>
      <c r="V199">
        <f t="shared" si="50"/>
        <v>7601.3529411764703</v>
      </c>
      <c r="W199" t="str">
        <f t="shared" si="51"/>
        <v>Promotable</v>
      </c>
    </row>
    <row r="200" spans="1:23" x14ac:dyDescent="0.3">
      <c r="A200" t="s">
        <v>206</v>
      </c>
      <c r="B200" t="s">
        <v>406</v>
      </c>
      <c r="C200" t="s">
        <v>409</v>
      </c>
      <c r="D200" t="s">
        <v>414</v>
      </c>
      <c r="E200">
        <v>29</v>
      </c>
      <c r="F200" t="s">
        <v>416</v>
      </c>
      <c r="G200">
        <v>141678</v>
      </c>
      <c r="H200" t="s">
        <v>421</v>
      </c>
      <c r="I200" t="str">
        <f>IF(Dataset!H200="Yes","Eligble","Not Eligble")</f>
        <v>Eligble</v>
      </c>
      <c r="J200" t="str">
        <f>IF(AND(D200="Permanent",Dataset!E200&gt;5),"Senior Permanent","Other")</f>
        <v>Senior Permanent</v>
      </c>
      <c r="K200" t="str">
        <f t="shared" si="39"/>
        <v>General</v>
      </c>
      <c r="L200" t="str">
        <f t="shared" si="40"/>
        <v>High Earner</v>
      </c>
      <c r="M200" t="str">
        <f t="shared" si="41"/>
        <v>OK</v>
      </c>
      <c r="N200" t="str">
        <f t="shared" si="42"/>
        <v>Experienced</v>
      </c>
      <c r="O200" t="str">
        <f t="shared" si="43"/>
        <v>Non-Metro</v>
      </c>
      <c r="P200" t="str">
        <f t="shared" si="44"/>
        <v>Standard</v>
      </c>
      <c r="Q200" t="str">
        <f t="shared" si="45"/>
        <v>LongTerm</v>
      </c>
      <c r="R200">
        <f t="shared" si="46"/>
        <v>102</v>
      </c>
      <c r="S200">
        <f t="shared" si="47"/>
        <v>0</v>
      </c>
      <c r="T200">
        <f t="shared" si="48"/>
        <v>28335.600000000002</v>
      </c>
      <c r="U200" t="str">
        <f t="shared" si="49"/>
        <v>Earning   142K</v>
      </c>
      <c r="V200">
        <f t="shared" si="50"/>
        <v>4885.4482758620688</v>
      </c>
      <c r="W200" t="str">
        <f t="shared" si="51"/>
        <v>Promotable</v>
      </c>
    </row>
    <row r="201" spans="1:23" x14ac:dyDescent="0.3">
      <c r="A201" t="s">
        <v>207</v>
      </c>
      <c r="B201" t="s">
        <v>407</v>
      </c>
      <c r="C201" t="s">
        <v>408</v>
      </c>
      <c r="D201" t="s">
        <v>413</v>
      </c>
      <c r="E201">
        <v>21</v>
      </c>
      <c r="F201" t="s">
        <v>417</v>
      </c>
      <c r="G201">
        <v>110310</v>
      </c>
      <c r="H201" t="s">
        <v>421</v>
      </c>
      <c r="I201" t="str">
        <f>IF(Dataset!H201="Yes","Eligble","Not Eligble")</f>
        <v>Eligble</v>
      </c>
      <c r="J201" t="str">
        <f>IF(AND(D201="Permanent",Dataset!E201&gt;5),"Senior Permanent","Other")</f>
        <v>Other</v>
      </c>
      <c r="K201" t="str">
        <f t="shared" si="39"/>
        <v>Target Role</v>
      </c>
      <c r="L201" t="str">
        <f t="shared" si="40"/>
        <v>High Earner</v>
      </c>
      <c r="M201" t="str">
        <f t="shared" si="41"/>
        <v>OK</v>
      </c>
      <c r="N201" t="str">
        <f t="shared" si="42"/>
        <v>Experienced</v>
      </c>
      <c r="O201" t="str">
        <f t="shared" si="43"/>
        <v>Metro</v>
      </c>
      <c r="P201" t="str">
        <f t="shared" si="44"/>
        <v>Standard</v>
      </c>
      <c r="Q201" t="str">
        <f t="shared" si="45"/>
        <v>LongTerm</v>
      </c>
      <c r="R201">
        <f t="shared" si="46"/>
        <v>102</v>
      </c>
      <c r="S201">
        <f t="shared" si="47"/>
        <v>0</v>
      </c>
      <c r="T201">
        <f t="shared" si="48"/>
        <v>22062</v>
      </c>
      <c r="U201" t="str">
        <f t="shared" si="49"/>
        <v>Earning   110K</v>
      </c>
      <c r="V201">
        <f t="shared" si="50"/>
        <v>5252.8571428571431</v>
      </c>
      <c r="W201" t="str">
        <f t="shared" si="51"/>
        <v>Promotable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66D62-10BC-413C-B223-97045C83565A}">
  <dimension ref="B3:D18"/>
  <sheetViews>
    <sheetView workbookViewId="0">
      <selection activeCell="C10" sqref="C10"/>
    </sheetView>
  </sheetViews>
  <sheetFormatPr defaultRowHeight="14.4" x14ac:dyDescent="0.3"/>
  <cols>
    <col min="2" max="2" width="6.33203125" bestFit="1" customWidth="1"/>
    <col min="3" max="3" width="143.77734375" bestFit="1" customWidth="1"/>
  </cols>
  <sheetData>
    <row r="3" spans="2:4" x14ac:dyDescent="0.3">
      <c r="B3" s="9" t="s">
        <v>433</v>
      </c>
      <c r="C3" s="9" t="s">
        <v>434</v>
      </c>
      <c r="D3" s="10"/>
    </row>
    <row r="4" spans="2:4" x14ac:dyDescent="0.3">
      <c r="B4" s="2">
        <v>1</v>
      </c>
      <c r="C4" s="3" t="s">
        <v>435</v>
      </c>
      <c r="D4" s="4"/>
    </row>
    <row r="5" spans="2:4" x14ac:dyDescent="0.3">
      <c r="B5" s="2">
        <v>2</v>
      </c>
      <c r="C5" s="3" t="s">
        <v>422</v>
      </c>
      <c r="D5" s="4"/>
    </row>
    <row r="6" spans="2:4" x14ac:dyDescent="0.3">
      <c r="B6" s="2">
        <v>3</v>
      </c>
      <c r="C6" s="3" t="s">
        <v>423</v>
      </c>
      <c r="D6" s="4"/>
    </row>
    <row r="7" spans="2:4" x14ac:dyDescent="0.3">
      <c r="B7" s="2">
        <v>4</v>
      </c>
      <c r="C7" s="3" t="s">
        <v>424</v>
      </c>
      <c r="D7" s="4"/>
    </row>
    <row r="8" spans="2:4" x14ac:dyDescent="0.3">
      <c r="B8" s="2">
        <v>5</v>
      </c>
      <c r="C8" s="3" t="s">
        <v>425</v>
      </c>
      <c r="D8" s="4"/>
    </row>
    <row r="9" spans="2:4" x14ac:dyDescent="0.3">
      <c r="B9" s="2">
        <v>6</v>
      </c>
      <c r="C9" s="3" t="s">
        <v>436</v>
      </c>
      <c r="D9" s="4"/>
    </row>
    <row r="10" spans="2:4" x14ac:dyDescent="0.3">
      <c r="B10" s="2">
        <v>7</v>
      </c>
      <c r="C10" s="3" t="s">
        <v>426</v>
      </c>
      <c r="D10" s="4"/>
    </row>
    <row r="11" spans="2:4" x14ac:dyDescent="0.3">
      <c r="B11" s="2">
        <v>8</v>
      </c>
      <c r="C11" s="3" t="s">
        <v>437</v>
      </c>
      <c r="D11" s="4"/>
    </row>
    <row r="12" spans="2:4" x14ac:dyDescent="0.3">
      <c r="B12" s="2">
        <v>9</v>
      </c>
      <c r="C12" s="3" t="s">
        <v>438</v>
      </c>
      <c r="D12" s="4"/>
    </row>
    <row r="13" spans="2:4" x14ac:dyDescent="0.3">
      <c r="B13" s="2">
        <v>10</v>
      </c>
      <c r="C13" s="3" t="s">
        <v>427</v>
      </c>
      <c r="D13" s="4"/>
    </row>
    <row r="14" spans="2:4" x14ac:dyDescent="0.3">
      <c r="B14" s="2">
        <v>11</v>
      </c>
      <c r="C14" s="3" t="s">
        <v>428</v>
      </c>
      <c r="D14" s="4"/>
    </row>
    <row r="15" spans="2:4" x14ac:dyDescent="0.3">
      <c r="B15" s="2">
        <v>12</v>
      </c>
      <c r="C15" s="3" t="s">
        <v>429</v>
      </c>
      <c r="D15" s="4"/>
    </row>
    <row r="16" spans="2:4" x14ac:dyDescent="0.3">
      <c r="B16" s="2">
        <v>13</v>
      </c>
      <c r="C16" s="3" t="s">
        <v>430</v>
      </c>
      <c r="D16" s="4"/>
    </row>
    <row r="17" spans="2:4" x14ac:dyDescent="0.3">
      <c r="B17" s="2">
        <v>14</v>
      </c>
      <c r="C17" s="3" t="s">
        <v>431</v>
      </c>
      <c r="D17" s="4"/>
    </row>
    <row r="18" spans="2:4" x14ac:dyDescent="0.3">
      <c r="B18" s="5">
        <v>15</v>
      </c>
      <c r="C18" s="6" t="s">
        <v>432</v>
      </c>
      <c r="D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</dc:creator>
  <cp:lastModifiedBy>Priyanka Bisht</cp:lastModifiedBy>
  <dcterms:created xsi:type="dcterms:W3CDTF">2025-07-25T08:35:12Z</dcterms:created>
  <dcterms:modified xsi:type="dcterms:W3CDTF">2025-08-05T07:33:41Z</dcterms:modified>
</cp:coreProperties>
</file>