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est" sheetId="1" r:id="rId4"/>
    <sheet state="visible" name="DISC" sheetId="2" r:id="rId5"/>
    <sheet state="visible" name="Aptitude" sheetId="3" r:id="rId6"/>
    <sheet state="visible" name="Knowledge and Skill" sheetId="4" r:id="rId7"/>
    <sheet state="visible" name="KSAD Overall Analysis" sheetId="5" r:id="rId8"/>
    <sheet state="visible" name="DevOps Analysis" sheetId="6" r:id="rId9"/>
    <sheet state="visible" name="Network Engineer Analysis" sheetId="7" r:id="rId10"/>
  </sheets>
  <definedNames>
    <definedName hidden="1" localSheetId="3" name="_xlnm._FilterDatabase">'Knowledge and Skill'!$A$1:$AI$18</definedName>
  </definedNames>
  <calcPr/>
</workbook>
</file>

<file path=xl/sharedStrings.xml><?xml version="1.0" encoding="utf-8"?>
<sst xmlns="http://schemas.openxmlformats.org/spreadsheetml/2006/main" count="1462" uniqueCount="528">
  <si>
    <t>Email</t>
  </si>
  <si>
    <t>Name</t>
  </si>
  <si>
    <t>Option Score</t>
  </si>
  <si>
    <t>USN</t>
  </si>
  <si>
    <t>Year</t>
  </si>
  <si>
    <t>Any additional Skills? (Mention NA if you have selected from the options above and have no other Skills to add.)</t>
  </si>
  <si>
    <t>Ambition and Career Goals: What career path(s) are you interested in? 
(Select all that apply)</t>
  </si>
  <si>
    <t>Mail ID</t>
  </si>
  <si>
    <t>Any additional interests? (Mention NA if you have selected from the options above and have no other interests to add.)</t>
  </si>
  <si>
    <t>What fields or industries are you passionate about working in? (Select all that apply)</t>
  </si>
  <si>
    <t>Which skills are you proficient in?</t>
  </si>
  <si>
    <t>Phone Number</t>
  </si>
  <si>
    <t>Future Aspirations: What type of projects or internships are you interested in pursuing? (Select all that apply)</t>
  </si>
  <si>
    <t>Interest Exploration: What are your hobbies or interests? (Select all that apply)</t>
  </si>
  <si>
    <t>Would you be interested in leadership roles (team leader, project manager) in the future?</t>
  </si>
  <si>
    <t>Is there an interesting fact about yourself that you'd like to share with us?</t>
  </si>
  <si>
    <t>abijithbarathc.cse@skit.org.in</t>
  </si>
  <si>
    <t>Abijith Barath C</t>
  </si>
  <si>
    <t>-</t>
  </si>
  <si>
    <t>1KT21CS003</t>
  </si>
  <si>
    <t>Cyber Security (Advanced Beginner Profiency)</t>
  </si>
  <si>
    <t>Higher Studies (Master's, PhD); Cloud and Security Manager</t>
  </si>
  <si>
    <t>0; 0</t>
  </si>
  <si>
    <t>cabijithbarath@gmail.com</t>
  </si>
  <si>
    <t>Video Game Creation</t>
  </si>
  <si>
    <t>Research and Development</t>
  </si>
  <si>
    <t>Adobe Creative Suite (Photoshop, Illustrator, etc.); Python</t>
  </si>
  <si>
    <t>3; 1</t>
  </si>
  <si>
    <t>Cloud Computing and Security</t>
  </si>
  <si>
    <t>Reading; Singing</t>
  </si>
  <si>
    <t>Yes</t>
  </si>
  <si>
    <t>Eager to Learn if someone willing to teach me</t>
  </si>
  <si>
    <t>bindun.aiml@skit.org.in</t>
  </si>
  <si>
    <t>Bindu N</t>
  </si>
  <si>
    <t>1KT21AI007</t>
  </si>
  <si>
    <t>Cyber Security; Data Science; Machine Learning</t>
  </si>
  <si>
    <t>-; -; -</t>
  </si>
  <si>
    <t>Managerial Roles (Project Management, Team Leadership, etc.); Data Analyst; Entrepreneur/Startup Founder; Data Scientist; Cloud and Security Manager</t>
  </si>
  <si>
    <t>0; 0; 0; 0; 0</t>
  </si>
  <si>
    <t>Public Speaking; Technical Training</t>
  </si>
  <si>
    <t>-; -</t>
  </si>
  <si>
    <t>Marketing and Communication; Technology (Software, Hardware, AI/ML, etc.); Research and Development; Business and Management; Design and Creativity (UI/UX, Graphics, Animation)</t>
  </si>
  <si>
    <t>Java; Canva; HTML/CSS; Content Creation; Angular; Python; C/C++; Social Media Analytics; SEO (Search Engine Optimization)</t>
  </si>
  <si>
    <t>2; 1; 2; 3; 3; 3; 4; 4; 4</t>
  </si>
  <si>
    <t>Data Analytics and Visualization; Machine Learning and AI Projects; Cloud Computing and Security</t>
  </si>
  <si>
    <t>0; 0; 0</t>
  </si>
  <si>
    <t>Reading; Writing; Traveling; Singing</t>
  </si>
  <si>
    <t>0; 0; 0; 0</t>
  </si>
  <si>
    <t>An extrovert who loves to communicate with the people around the world. A research Enthusiast who loves to explore multiple things and also I have been a visionary leader of different  teams during Intermediate as well as my engineering. Have given multiple motivational sessions and public speeches.</t>
  </si>
  <si>
    <t>danushv.aiml@skit.org.in</t>
  </si>
  <si>
    <t>Danush V</t>
  </si>
  <si>
    <t>1KT21AI013</t>
  </si>
  <si>
    <t>na</t>
  </si>
  <si>
    <t>Software Developer (in C, Python, or other specific programming languages); Entrepreneur/Startup Founder</t>
  </si>
  <si>
    <t>Marketing and Communication; Technology (Software, Hardware, AI/ML, etc.); Design and Creativity (UI/UX, Graphics, Animation)</t>
  </si>
  <si>
    <t>HTML/CSS; Content Creation; Python; C/C++</t>
  </si>
  <si>
    <t>3; 3; 4; 2</t>
  </si>
  <si>
    <t>Data Analytics and Visualization; Software Development (Web/Mobile apps); Machine Learning and AI Projects; Cloud Computing and Security</t>
  </si>
  <si>
    <t>Writing; Traveling</t>
  </si>
  <si>
    <t>nope</t>
  </si>
  <si>
    <t>dhanushks.ise@skit.org.in</t>
  </si>
  <si>
    <t>Dhanush K S</t>
  </si>
  <si>
    <t>1KT21IS013</t>
  </si>
  <si>
    <t>Django; Flask; SQL</t>
  </si>
  <si>
    <t>Frontend Developer; Software Developer (in C, Python, or other specific programming languages); Backend Developer; Full-Stack Developer</t>
  </si>
  <si>
    <t>Drawing</t>
  </si>
  <si>
    <t>Technology (Software, Hardware, AI/ML, etc.)</t>
  </si>
  <si>
    <t>HTML/CSS; Node.js; JavaScript; React; Python; C/C++</t>
  </si>
  <si>
    <t>2; 2; 3; 3; 3; 2</t>
  </si>
  <si>
    <t>Software Development (Web/Mobile apps)</t>
  </si>
  <si>
    <t>Painting; Traveling</t>
  </si>
  <si>
    <t>punctuality</t>
  </si>
  <si>
    <t>gayathrih.cse@skit.org.in</t>
  </si>
  <si>
    <t>Gayathri H</t>
  </si>
  <si>
    <t>1KT21CS018</t>
  </si>
  <si>
    <t>NA</t>
  </si>
  <si>
    <t>Higher Studies (Master's, PhD); Frontend Developer; Software Developer (in C, Python, or other specific programming languages); Backend Developer; Full-Stack Developer; Cloud and Security Manager</t>
  </si>
  <si>
    <t>0; 0; 0; 0; 0; 0</t>
  </si>
  <si>
    <t>Drawing; Pencil Sketching; Art and Craft</t>
  </si>
  <si>
    <t>Technology (Software, Hardware, AI/ML, etc.); Research and Development</t>
  </si>
  <si>
    <t>Java; Canva; HTML/CSS; Node.js; JavaScript; React; Angular; Python; C/C++</t>
  </si>
  <si>
    <t>1; 2; 2; 2; 2; 3; 3; 3; 3</t>
  </si>
  <si>
    <t>Software Development (Web/Mobile apps); Machine Learning and AI Projects; Cloud Computing and Security</t>
  </si>
  <si>
    <t>Painting; Reading; Writing</t>
  </si>
  <si>
    <t>I am a dedicated philomath who has love towards learning. I am good at self-study; I train myself for betterment.</t>
  </si>
  <si>
    <t>karthikd.ise@skit.org.in</t>
  </si>
  <si>
    <t>Karthik D</t>
  </si>
  <si>
    <t>1KT21IS019</t>
  </si>
  <si>
    <t>Software Developer (in C, Python, or other specific programming languages); Full-Stack Developer</t>
  </si>
  <si>
    <t>bobadekarthik@gmail.com</t>
  </si>
  <si>
    <t>Gaming and Content writing</t>
  </si>
  <si>
    <t>Java; Adobe Creative Suite (Photoshop, Illustrator, etc.); HTML/CSS; Node.js; Python; C/C++</t>
  </si>
  <si>
    <t>2; 1; 3; 3; 3; 3</t>
  </si>
  <si>
    <t>Reading; Traveling; Singing</t>
  </si>
  <si>
    <t>I have a keen interest in pc building and gaming and i was runner up in bangalore's biggest Tec showdown (valorant) in 2024 which took place in koramangala</t>
  </si>
  <si>
    <t>nehavr.aiml@skit.org.in</t>
  </si>
  <si>
    <t>Neha V R</t>
  </si>
  <si>
    <t>1KT21AI029</t>
  </si>
  <si>
    <t>Managerial Roles (Project Management, Team Leadership, etc.); Higher Studies (Master's, PhD); Software Developer (in C, Python, or other specific programming languages)</t>
  </si>
  <si>
    <t>Very much interested in listening to songs. 
Watching movies</t>
  </si>
  <si>
    <t>Java; Python</t>
  </si>
  <si>
    <t>3; 3</t>
  </si>
  <si>
    <t>Painting; Traveling; Dancing</t>
  </si>
  <si>
    <t>I am very good at my communication skills. 
I have a very good leadership quality in handling teams; where i was appreciated by the people of vtu for my good captaincy and leadership skills.
I am very good at all kind of sports and I try give my best in all the oppurtunities i get through.</t>
  </si>
  <si>
    <t>pavankumarhn.ise@skit.org.in</t>
  </si>
  <si>
    <t>Pavan Kumar H N</t>
  </si>
  <si>
    <t>1KT21IS028</t>
  </si>
  <si>
    <t>Frontend Developer; Backend Developer; Full-Stack Developer</t>
  </si>
  <si>
    <t>Pavankumarhn.ise@skit.org.in</t>
  </si>
  <si>
    <t>sports</t>
  </si>
  <si>
    <t>Figma; Adobe Creative Suite (Photoshop, Illustrator, etc.); Canva; HTML/CSS; Python</t>
  </si>
  <si>
    <t>1; 2; 1; 3; 1</t>
  </si>
  <si>
    <t>Software Development (Web/Mobile apps); Machine Learning and AI Projects; UI/UX Design</t>
  </si>
  <si>
    <t>Reading; Writing; Traveling; Photography</t>
  </si>
  <si>
    <t>I am adaptable to any situation; i am a quick learner and i know how to get my job done</t>
  </si>
  <si>
    <t>priyal.ise@skit.org.in</t>
  </si>
  <si>
    <t>Priya L</t>
  </si>
  <si>
    <t>1KT21IS030</t>
  </si>
  <si>
    <t>Flask</t>
  </si>
  <si>
    <t>Data Analyst; Backend Developer; Full-Stack Developer; Cloud and Security Manager</t>
  </si>
  <si>
    <t>Cooking</t>
  </si>
  <si>
    <t>Technology (Software, Hardware, AI/ML, etc.); Design and Creativity (UI/UX, Graphics, Animation)</t>
  </si>
  <si>
    <t>Figma; Canva; HTML/CSS; JavaScript; C/C++</t>
  </si>
  <si>
    <t>1; 1; 2; 2; 3</t>
  </si>
  <si>
    <t>Traveling; Photography; Singing; Dancing</t>
  </si>
  <si>
    <t>i am a fast learner and will try to give my best contribution to my society</t>
  </si>
  <si>
    <t>sagars.cse@skit.org.in</t>
  </si>
  <si>
    <t>Sagar S</t>
  </si>
  <si>
    <t>1KT21CS069</t>
  </si>
  <si>
    <t>Software Developer (in C, Python, or other specific programming languages); Entrepreneur/Startup Founder; Full-Stack Developer; Data Scientist</t>
  </si>
  <si>
    <t>Chess</t>
  </si>
  <si>
    <t>Canva; HTML/CSS; Content Creation; Python; Social Media Analytics</t>
  </si>
  <si>
    <t>2; 1; 3; 4; 4</t>
  </si>
  <si>
    <t>Data Analytics and Visualization; Software Development (Web/Mobile apps); Machine Learning and AI Projects</t>
  </si>
  <si>
    <t>Painting; Reading; Traveling</t>
  </si>
  <si>
    <t>I love trying my best to solve challenging situation; its an hobby which i have from start helping my father to solve his cases.</t>
  </si>
  <si>
    <t>shravyakr.ise@skit.org.in</t>
  </si>
  <si>
    <t>Shravya K R</t>
  </si>
  <si>
    <t>1KT21IS037</t>
  </si>
  <si>
    <t>Entrepreneur/Startup Founder; Full-Stack Developer</t>
  </si>
  <si>
    <t>Sports like Chess and Carrom</t>
  </si>
  <si>
    <t>Technology (Software, Hardware, AI/ML, etc.); Business and Management; Design and Creativity (UI/UX, Graphics, Animation)</t>
  </si>
  <si>
    <t>Java; Canva; HTML/CSS; JavaScript; React</t>
  </si>
  <si>
    <t>3; 2; 1; 2; 2</t>
  </si>
  <si>
    <t>Software Development (Web/Mobile apps); Marketing and Brand Management</t>
  </si>
  <si>
    <t>Painting; Reading; Traveling; Singing</t>
  </si>
  <si>
    <t>I have a vision of providing employment to people.</t>
  </si>
  <si>
    <t>sinchanan.aiml@skit.org.in</t>
  </si>
  <si>
    <t>Sinchana N</t>
  </si>
  <si>
    <t>1KT21AI036</t>
  </si>
  <si>
    <t>Frontend Developer; Entrepreneur/Startup Founder</t>
  </si>
  <si>
    <t>Marketing and Communication; Technology (Software, Hardware, AI/ML, etc.); Business and Management; Design and Creativity (UI/UX, Graphics, Animation)</t>
  </si>
  <si>
    <t>C/C++</t>
  </si>
  <si>
    <t>Software Development (Web/Mobile apps); Machine Learning and AI Projects; Marketing and Brand Management</t>
  </si>
  <si>
    <t>Traveling; Photography</t>
  </si>
  <si>
    <t>talking skills</t>
  </si>
  <si>
    <t>suhasspai.cse@skit.org.in</t>
  </si>
  <si>
    <t>SUHAS S PAI</t>
  </si>
  <si>
    <t>1KT21CS080</t>
  </si>
  <si>
    <t>Managerial Roles (Project Management, Team Leadership, etc.); Software Developer (in C, Python, or other specific programming languages)</t>
  </si>
  <si>
    <t>esports management</t>
  </si>
  <si>
    <t>Python</t>
  </si>
  <si>
    <t>Software Development (Web/Mobile apps); Cloud Computing and Security</t>
  </si>
  <si>
    <t>Traveling; Singing</t>
  </si>
  <si>
    <t>I CAN HANDLE DIFFICULTY AND MANAGE MYSELF IN SUCH SITUATIONS</t>
  </si>
  <si>
    <t>tharunr.aiml@skit.org.in</t>
  </si>
  <si>
    <t>Tharun R</t>
  </si>
  <si>
    <t>1KT21AI041</t>
  </si>
  <si>
    <t>4th year</t>
  </si>
  <si>
    <t>Software Developer (in C, Python, or other specific programming languages); Backend Developer; Full-Stack Developer</t>
  </si>
  <si>
    <t xml:space="preserve">coding; economics; macroeconomics; personal finance; </t>
  </si>
  <si>
    <t>-; -; -; -; -</t>
  </si>
  <si>
    <t>Java; HTML/CSS; JavaScript; React; Python</t>
  </si>
  <si>
    <t>3; 3; 2; 2; 2</t>
  </si>
  <si>
    <t>Traveling</t>
  </si>
  <si>
    <t xml:space="preserve">i like to build projects; and love to work on large scale applications; </t>
  </si>
  <si>
    <t>vidyasreej.ise@skit.org.in</t>
  </si>
  <si>
    <t>J Vidya Sree</t>
  </si>
  <si>
    <t>1KT21IS018</t>
  </si>
  <si>
    <t>Full-Stack Developer; Data Scientist; Cloud and Security Manager</t>
  </si>
  <si>
    <t>Sports</t>
  </si>
  <si>
    <t>HTML/CSS</t>
  </si>
  <si>
    <t>Writing; Dancing</t>
  </si>
  <si>
    <t>No</t>
  </si>
  <si>
    <t>I have to much leadership qualities to interest</t>
  </si>
  <si>
    <t>vishnuyadavmn.cse@skit.org.in</t>
  </si>
  <si>
    <t>Vishnu Yadav M N</t>
  </si>
  <si>
    <t>1KT21CS097</t>
  </si>
  <si>
    <t>Full-Stack Developer</t>
  </si>
  <si>
    <t>Gardening; Watching Movies.</t>
  </si>
  <si>
    <t>Canva; HTML/CSS; JavaScript; React</t>
  </si>
  <si>
    <t>2; 2; 1; 2</t>
  </si>
  <si>
    <t>Photography</t>
  </si>
  <si>
    <t>Recently for my final year project me along with my team developed a web site using ReactJS; NodeJS; Express JS; MongoDB (Project Title: Interdepartmental Communication Portal).</t>
  </si>
  <si>
    <t>-; -; -; -</t>
  </si>
  <si>
    <t>yuvaraja.ise@skit.org.in</t>
  </si>
  <si>
    <t>yuvaraj A</t>
  </si>
  <si>
    <t>1KT21IS047</t>
  </si>
  <si>
    <t>Full-Stack Developer; Cloud and Security Manager</t>
  </si>
  <si>
    <t>yuvaraj.ise@skit.org.in</t>
  </si>
  <si>
    <t>Figma; Canva; HTML/CSS; Content Creation; Python</t>
  </si>
  <si>
    <t>1; 1; 2; 3; 4</t>
  </si>
  <si>
    <t>Data Analytics and Visualization; Software Development (Web/Mobile apps)</t>
  </si>
  <si>
    <t>Singing</t>
  </si>
  <si>
    <t xml:space="preserve">self motivated; quick learner; </t>
  </si>
  <si>
    <t>You and your classmates are preparing for a national-level hackathon. Just two days before the event, the organizers announce a major rule change: the theme of the hackathon has shifted, and your team’s existing project idea no longer aligns with the new requirements.
Some team members want to brainstorm a completely new idea and start fresh immediately, while others suggest analyzing the new theme in detail to ensure your next steps are effective. The time pressure is immense, and everyone is feeling the stress.
How would you most likely respond in this situation?</t>
  </si>
  <si>
    <t>During a group project, a team member expresses frustration and appears disengaged due to personal challenges that are affecting their contributions. How do you handle the situation?</t>
  </si>
  <si>
    <t>Your professor has assigned a group project, and you are working with four classmates. One of your teammates, Alex, seems disengaged and hasn’t contributed much so far. During a group discussion, Alex finally shares their thoughts, but their tone comes across as frustrated. The other team members seem annoyed and start dismissing Alex's ideas.
How would you respond in this situation?</t>
  </si>
  <si>
    <t>Your college is planning a fundraising event for a cause, and during the brainstorming session, there’s a lack of enthusiasm among participants. You have an idea that you feel strongly about, but others seem disinterested and are not actively contributing.
How would you respond in this situation?</t>
  </si>
  <si>
    <t>You represented your class in a public speaking competition but didn’t win despite your best effort. After the event, some classmates joke about your performance, while others suggest that you could have done better with more preparation.
How would you handle this situation?</t>
  </si>
  <si>
    <t>Your department has requested volunteers to organize a tech workshop for incoming students. You’ve never been involved in planning such an event, but it could be a great learning experience. However, you’ll need to quickly understand logistics, tools, and content management.
How would you handle this situation?</t>
  </si>
  <si>
    <t>You are part of a group project where your team needs to build a model of a bridge using limited materials. During the first attempt, your bridge collapses before completing the task. Your team is feeling demotivated, but you still have some time to try again.
Question:
What would you do next in this situation?</t>
  </si>
  <si>
    <t>Your team is working on a project with a tight deadline, and there are a few challenges along the way. One member of the team expresses concern about finishing on time and suggests the deadline might not be realistic. The group begins to feel overwhelmed.
How would you respond to this situation?</t>
  </si>
  <si>
    <t>You have been selected to present your research at an upcoming academic conference. As the day approaches, you feel more nervous as you receive feedback from peers and professors suggesting areas of improvement. Despite the pressure, you’re determined to do your best and succeed.
How would you manage your confidence leading up to the presentation?</t>
  </si>
  <si>
    <t>You are part of a group tasked with creating a detailed report for an inter-school competition. Each member has been assigned specific sections, but some team members have submitted incomplete or rushed work. The deadline is tomorrow, and the report must meet strict quality standards to stand a chance of winning.
Question:
What would you do to ensure the report meets the highest standards?</t>
  </si>
  <si>
    <t>Your group has been assigned a challenging project for your final year course. The task involves creating a working prototype, and some of your teammates are struggling with the technical aspects. The deadline is fast approaching, and the pressure is mounting, but you feel confident that you can lead the team to success despite the challenges.
How would you approach the situation?</t>
  </si>
  <si>
    <t>You are designing a poster for a school competition. After spending hours on your design, the computer unexpectedly crashes, and you lose most of your progress. You only have two days left to recreate the poster, but the work requires precision and creativity.
Question:
How would you handle this situation?</t>
  </si>
  <si>
    <t>You are part of a semester-long engineering design project tasked with creating an innovative solution to address a real-world engineering challenge. Your team needs to develop a prototype that solves a complex technical problem with potential industrial applications.
When your team first meets to discuss the project, how do you typically approach the initial planning and project direction?</t>
  </si>
  <si>
    <t>Your college is planning a fundraising event to support a local charity. You are part of the organizing team. The goal is to raise ₹1,00,000 within one month. During the meeting, your team discusses two potential approaches:
Organizing a large-scale outdoor carnival that has the potential to raise ₹2,00,000 but involves significant risks such as high upfront costs, potential bad weather, and challenges in managing logistics.
Hosting a smaller online donation drive, which is easier to manage and guaranteed to raise at least ₹50,000, but unlikely to exceed the target of ₹1,00,000.
Question:
What would you suggest and why?</t>
  </si>
  <si>
    <t>Your local community is facing a problem: there’s a shortage of clean drinking water in some areas during the summer months, while other areas seem to have an oversupply of water that goes unused. A youth group in your town is brainstorming ideas to address this issue.
What approach would you suggest, and why?</t>
  </si>
  <si>
    <t>You are participating in a national coding competition where the task is to develop a program that optimizes inventory management for e-commerce businesses. During the final phase, you notice the program has a minor bug that could affect functionality.
How do you handle the situation?</t>
  </si>
  <si>
    <t>You are participating in a national-level innovation challenge where your task is to develop a new product by combining elements from two existing solutions. For instance, combining the functionality of a bicycle and a power generator to create a pedal-powered energy source. Your team needs to come up with a novel idea and present it within 24 hours.
How do you typically approach this task?</t>
  </si>
  <si>
    <t>You are selected to lead a student-driven social impact initiative aimed at providing education and resources to underprivileged communities. The team faces several challenges, from logistical issues to a lack of motivation in some members. However, you remain determined to push the project forward.
How do you motivate your team and maintain your persistence when the going gets tough?</t>
  </si>
  <si>
    <t>Suggest pausing to carefully analyze the new theme and requirements before deciding on the next steps.</t>
  </si>
  <si>
    <t>Listen carefully to their concerns, offer thoughtful support, and suggest manageable steps to help them feel included and valued.</t>
  </si>
  <si>
    <t>Analyze Alex’s concerns objectively and point out where their input aligns with the project requirements.</t>
  </si>
  <si>
    <t xml:space="preserve">Encourage everyone to share their thoughts while patiently explaining your idea in a calm and thoughtful manner. </t>
  </si>
  <si>
    <t>Confidently respond to your classmates with a positive attitude, explaining that the experience has motivated you to do better next time.</t>
  </si>
  <si>
    <t>Take steady, consistent steps to understand the requirements while ensuring the team stays on track</t>
  </si>
  <si>
    <t>Take charge of the team, outline a clear plan, and encourage everyone to focus on achieving the best results quickly.</t>
  </si>
  <si>
    <t>Evaluate the remaining tasks and suggest an organized, logical way to prioritize and tackle the workload efficiently.</t>
  </si>
  <si>
    <t xml:space="preserve">Rethink your approach, making adjustments to your presentation based on the feedback, and preparing thoroughly for every possible scenario. </t>
  </si>
  <si>
    <t>Take the lead, set clear expectations for everyone, and push the team to prioritize finishing the report in a way that ensures it stands out for its strong results.</t>
  </si>
  <si>
    <t>Work closely with each teammate, addressing technical difficulties step-by-step to ensure everyone contributes effectively to the project.</t>
  </si>
  <si>
    <t xml:space="preserve">Begin again meticulously, ensuring every element of your new design is carefully reviewed and perfected, even if it takes extra time and effort. </t>
  </si>
  <si>
    <t xml:space="preserve">I propose a collaborative approach, carefully considering everyone's input and working to maintain team harmony while systematically breaking down the project requirements. </t>
  </si>
  <si>
    <t>We should take the risk and go for the outdoor carnival. With proper planning and leadership, we can overcome the challenges and aim for the maximum impact. This is an opportunity to innovate and prove what we can achieve.</t>
  </si>
  <si>
    <t>We should focus on small, realistic steps, like organizing teams to distribute water more evenly and ensuring no area is left out. Let’s stick to a manageable approach.</t>
  </si>
  <si>
    <t>Calmly discuss the bug with the team, ensuring everyone is on board with the proposed solution and the approach aligns with the overall project plan</t>
  </si>
  <si>
    <t>Collaborate with your team to review existing solutions systematically, ensuring all ideas are well-reasoned and everyone’s input is valued in the decision-making process.</t>
  </si>
  <si>
    <t>I actively connect with each team member, listening to their concerns, and encouraging them with an optimistic outlook, ensuring they feel supported throughout the process.</t>
  </si>
  <si>
    <t>Stay calm and composed, reassuring your teammates while encouraging persistence to adapt and move forward together.</t>
  </si>
  <si>
    <t>Listen carefully to Alex's concerns, show understanding, and suggest practical steps to include their ideas thoughtfully.</t>
  </si>
  <si>
    <t>Use your charm and expressiveness to energize the group, making the session lively and getting everyone excited about your idea.</t>
  </si>
  <si>
    <t>Approach the challenge logically by researching past workshops, identifying best practices, and planning everything meticulously.</t>
  </si>
  <si>
    <t>Persistently work with your team, identifying what went wrong in the first attempt, and suggest small improvements step by step to ensure success.</t>
  </si>
  <si>
    <t>Offer supportive words, reminding everyone that the team has faced tough deadlines before and can handle this by staying calm and focused.</t>
  </si>
  <si>
    <t>Stay patient and composed, start recreating the poster step by step, and steadily work through the frustration to complete the design without giving up.</t>
  </si>
  <si>
    <t>Before deciding, we need to carefully evaluate the pros and cons of both options. Let’s analyze the costs, risks, and benefits thoroughly to choose the most practical solution.</t>
  </si>
  <si>
    <t>We should begin by studying the water usage patterns, collecting data on supply and demand, and carefully analyzing the problem before suggesting any solution. This will help us create a practical and sustainable plan.</t>
  </si>
  <si>
    <t>Thoroughly analyze the code, investigate the root cause of the bug, and systematically work on a fix to ensure the program performs flawlessly.</t>
  </si>
  <si>
    <t>I motivate the team by maintaining a positive and energetic attitude, inspiring everyone with my passion for the cause and reminding them of the bigger picture.</t>
  </si>
  <si>
    <t>Take charge, assign tasks to teammates, and push for immediate action to meet the deadline.</t>
  </si>
  <si>
    <t>Reflect on their situation and analyze how their role can be adjusted within the project to balance their workload effectively.</t>
  </si>
  <si>
    <t>Analyze the failure alone, come up with an innovative idea, and present it to the group for feedback.</t>
  </si>
  <si>
    <t>Use your social skills to gather everyone together, offering encouraging words to lift their spirits and inspire confidence that they can meet the deadline.</t>
  </si>
  <si>
    <t>Stay optimistic, telling yourself that you’ve prepared well and have the skills to deliver a great presentation, focusing on your strengths and capabilities.</t>
  </si>
  <si>
    <t>Offer support to your teammates, work alongside them patiently, and encourage them to complete their sections with care to maintain the team’s effort.</t>
  </si>
  <si>
    <t>Take charge of the situation, set a tight timeline for yourself, and focus intensely on completing the poster as quickly and effectively as possible.</t>
  </si>
  <si>
    <t>I immediately take charge by creating a comprehensive project roadmap, setting aggressive technical milestones, and defining clear performance metrics. I'm focused on ensuring we develop the most cutting-edge and high-impact solution, pushing the team to exceed all expectations.</t>
  </si>
  <si>
    <t>Focus on creative brainstorming with your team to generate multiple imaginative combinations, even if some ideas seem unconventional or impractical at first.</t>
  </si>
  <si>
    <t>Make an effort to engage Alex in a positive, friendly conversation and encourage open communication to resolve the frustration.</t>
  </si>
  <si>
    <t>Take the lead by expressing your idea with enthusiasm, persuading others to see its potential, and inspiring them to take action.</t>
  </si>
  <si>
    <t>Review your speech and analyze what could have been improved, planning for a more effective approach in the future.</t>
  </si>
  <si>
    <t>Seek additional advice from peers or mentors, believing that their insights will help you fine-tune your presentation to make it stronger.</t>
  </si>
  <si>
    <t>Inspire the team with positive energy, boost their confidence, and remind everyone of the exciting opportunity ahead, ensuring the team works together enthusiastically.</t>
  </si>
  <si>
    <t>Keep the team motivated with enthusiasm, encouraging them to stay positive and believe in their ability to meet the deadline.</t>
  </si>
  <si>
    <t>Motivate yourself with a positive mindset, approach the task enthusiastically, and remind yourself of the importance of giving your best effort.</t>
  </si>
  <si>
    <t>We should propose a bold and innovative solution, like creating a community-based water-sharing system or installing a low-cost water recycling plant. We can lead the change and solve this issue permanently.</t>
  </si>
  <si>
    <t>Focus on organizing the team’s work efficiently, ensuring everyone has clear tasks and making sure the project stays on track</t>
  </si>
  <si>
    <t>Let’s promote the event heavily to encourage participation, no matter which option we choose. By building excitement through creative communication, we can rally everyone to contribute.</t>
  </si>
  <si>
    <t xml:space="preserve">Propose an innovative and quick idea that fits the new theme to start making progress immediately. </t>
  </si>
  <si>
    <t>Stay calm and stable, reminding yourself of your effort and focusing on improving for the next opportunity.</t>
  </si>
  <si>
    <t>Use your enthusiasm and communication skills to inspire others and create a fun, collaborative environment for learning.</t>
  </si>
  <si>
    <t>Review the incomplete sections yourself, fix any errors, and ensure the entire report is polished, well-organized, and error-free before submission.</t>
  </si>
  <si>
    <t>The online donation drive is safer and more manageable. It ensures we reach a realistic goal without taking unnecessary risks or putting extra pressure on the team.</t>
  </si>
  <si>
    <t>I push the team to stay focused, convincing them of the importance of the mission and urging them to keep working hard even when challenges arise, ensuring we stay on track.</t>
  </si>
  <si>
    <t>Step in to refocus the discussion on the project goals and ensure everyone gets back on track quickly.</t>
  </si>
  <si>
    <t>I meticulously analyze the technical specifications, develop detailed technical documentation, and create a rigorous testing and validation protocol to ensure absolute precision.</t>
  </si>
  <si>
    <t>Let’s start by raising awareness in the community. We can organize fun events, like rallies or online campaigns, to get everyone involved and excited about contributing to the solution.</t>
  </si>
  <si>
    <t>Suggest creative enhancements to the program to compensate for the bug’s impact while maintaining the program's innovative edge.</t>
  </si>
  <si>
    <t>Assertively outline the steps needed to meet the deadline, motivating the team to push through with a clear plan.</t>
  </si>
  <si>
    <t>Structure your idea in a clear, logical proposal and present it with supporting evidence to demonstrate its viability</t>
  </si>
  <si>
    <t>Push yourself to practice intensively, ensuring you’re fully ready to handle any questions or challenges during the presentation.</t>
  </si>
  <si>
    <t>Use a logical approach to analyze the features and functionality of existing solutions, scrutinizing their compatibility and practicality before proposing a combination.</t>
  </si>
  <si>
    <t>I get excited about brainstorming creative engineering concepts and focus on generating multiple innovative approaches to solve the problem.</t>
  </si>
  <si>
    <t>Use an empathetic tone to uplift their spirits and inspire them to re-engage with the team.</t>
  </si>
  <si>
    <t>Step up as a pioneer, taking the lead in organizing the workshop and solving problems as they arise to ensure its success.</t>
  </si>
  <si>
    <t>Reflect on the problem, research new methods, and focus on gaining a deeper understanding of the design before trying again.</t>
  </si>
  <si>
    <t>In response to the recent rise in gas prices, we are once again hearing calls for the government to do something to force prices lower. But no matter what the price of gasoline is, such calls are wrong. All market fluctuations in the price of gasoline, up or down, are a good thing and none of the government's business.
In the realm of business, a higher price means that firms will only purchase oil or gasoline to the extent that they can make profitable use of it at those prices. An efficient airline will still be able to offer low prices while using high-priced jet fuel; a less efficient airline may not be able to. A company in China or India that uses oil to run highly efficient factories can make profitable use of oil at $70 a barrel; their laggard competitors may not be able to.
There is no moral or economic justification for any politician or consumer to declare market prices too high and to use the government to force lower prices. Doing so violates both the rights of gasoline producers and their productive customers to set voluntary prices and thus causes destructive shortages.
The government is right in taking action if an oil company probably threatens or harms a person's property. But to impose huge costs on oil companies and their customers in the name of preserving untouched nature is unconscionable. What should the government do about gasoline prices? Get its hands out of the market and keep them off.
How do high oil prices affect companies?</t>
  </si>
  <si>
    <t>In response to the recent rise in gas prices, we are once again hearing calls for the government to do something to force prices lower. But no matter what the price of gasoline is, such calls are wrong. All market fluctuations in the price of gasoline, up or down, are a good thing and none of the government's business.
In the realm of business, a higher price means that firms will only purchase oil or gasoline to the extent that they can make profitable use of it at those prices. An efficient airline will still be able to offer low prices while using high-priced jet fuel; a less efficient airline may not be able to. A company in China or India that uses oil to run highly efficient factories can make profitable use of oil at $70 a barrel; their laggard competitors may not be able to.
There is no moral or economic justification for any politician or consumer to declare market prices too high and to use the government to force lower prices. Doing so violates both the rights of gasoline producers and their productive customers to set voluntary prices and thus causes destructive shortages.
The government is right in taking action if an oil company probably threatens or harms a person's property. But to impose huge costs on oil companies and their customers in the name of preserving untouched nature is unconscionable. What should the government do about gasoline prices? Get its hands out of the market and keep them off.
What is the meaning of laggard?</t>
  </si>
  <si>
    <t>In response to the recent rise in gas prices, we are once again hearing calls for the government to do something to force prices lower. But no matter what the price of gasoline is, such calls are wrong. All market fluctuations in the price of gasoline, up or down, are a good thing and none of the government's business.
In the realm of business, a higher price means that firms will only purchase oil or gasoline to the extent that they can make profitable use of it at those prices. An efficient airline will still be able to offer low prices while using high-priced jet fuel; a less efficient airline may not be able to. A company in China or India that uses oil to run highly efficient factories can make profitable use of oil at $70 a barrel; their laggard competitors may not be able to.
There is no moral or economic justification for any politician or consumer to declare market prices too high and to use the government to force lower prices. Doing so violates both the rights of gasoline producers and their productive customers to set voluntary prices and thus causes destructive shortages.
The government is right in taking action if an oil company probably threatens or harms a person's property. But to impose huge costs on oil companies and their customers in the name of preserving untouched nature is unconscionable. What should the government do about gasoline prices? Get its hands out of the market and keep them off.
What is the conflict regarding market fluctuation in prices?</t>
  </si>
  <si>
    <t>In response to the recent rise in gas prices, we are once again hearing calls for the government to do something to force prices lower. But no matter what the price of gasoline is, such calls are wrong. All market fluctuations in the price of gasoline, up or down, are a good thing and none of the government's business.
In the realm of business, a higher price means that firms will only purchase oil or gasoline to the extent that they can make profitable use of it at those prices. An efficient airline will still be able to offer low prices while using high-priced jet fuel; a less efficient airline may not be able to. A company in China or India that uses oil to run highly efficient factories can make profitable use of oil at $70 a barrel; their laggard competitors may not be able to.
There is no moral or economic justification for any politician or consumer to declare market prices too high and to use the government to force lower prices. Doing so violates both the rights of gasoline producers and their productive customers to set voluntary prices and thus causes destructive shortages.
The government is right in taking action if an oil company probably threatens or harms a person's property. But to impose huge costs on oil companies and their customers in the name of preserving untouched nature is unconscionable. What should the government do about gasoline prices? Get its hands out of the market and keep them off.
Why should the government not intervene in lowering prices?</t>
  </si>
  <si>
    <t>Geriatrics is the branch of medicine that focuses on health promotion and the prevention and treatment of disease and disability in later life. Most hospitals in advanced countries have a special geriatrics developed with specialized doctors and caregivers. A statistics survey across Europe and Asia showed that elders in Europe are healthier and happier than their Asian counterparts.
Which of the following can be inferred from above?</t>
  </si>
  <si>
    <t>Law is a set of rules or norms of conduct that forbids, permits or mandates specified actions and relationships among people and organizations. Islamic Law is different from Hindu Law as is Jewish Law different from Native American Law.
Which of the following statements is a logical conclusion to the above passage?</t>
  </si>
  <si>
    <t>Choose the correct sentence.</t>
  </si>
  <si>
    <t>What is the unit digit of 367^398?</t>
  </si>
  <si>
    <t>What are the total number of even factors of 21600?</t>
  </si>
  <si>
    <t>What is the remainder when (150^40)/ 38?</t>
  </si>
  <si>
    <t>If FUTURE is coded as UFGFIV, Then PRESENT will be coded as?</t>
  </si>
  <si>
    <t>Data Arrangement: Four girls I, J, K and L and four boys E, F, G and H are sitting in a single row facing north. Three boys are sitting between two girls and the only boy who is not among those boys is sitting at one of the extreme ends. H is sitting fourth to the left of L. Both J and K are sitting beside a boy. J is not the immediate neighbour of L. J doesn't sit at any of the extreme ends. G is sitting between H and F. L doesn't sit at any of the extreme ends. Not more than two girls are sitting together. 
Who among the following sit at the extreme ends?</t>
  </si>
  <si>
    <t>If the income of company B and C was equal in 2009, then what was the ratio of their expenditures?</t>
  </si>
  <si>
    <t>Data Arrangement: Four girls I, J, K and L and four boys E, F, G and H are sitting in a single row facing north. Three boys are sitting between two girls and the only boy who is not among those boys is sitting at one of the extreme ends. H is sitting fourth to the left of L. Both J and K are sitting beside a boy. J is not the immediate neighbour of L. J doesn't sit at any of the extreme ends. G is sitting between H and F. L doesn't sit at any of the extreme ends. Not more than two girls are sitting together. 
Who sits third to the left of F?</t>
  </si>
  <si>
    <t>Which company earned the minimum percentage profit for maximum number of years during the given period?</t>
  </si>
  <si>
    <t>Data Arrangement: Four girls I, J, K and L and four boys E, F, G and H are sitting in a single row facing north. Three boys are sitting between two girls and the only boy who is not among those boys is sitting at one of the extreme ends. H is sitting fourth to the left of L. Both J and K are sitting beside a boy. J is not the immediate neighbour of L. J doesn't sit at any of the extreme ends. G is sitting between H and F. L doesn't sit at any of the extreme ends. Not more than two girls are sitting together. 
Who among the following is sitting between G and K?</t>
  </si>
  <si>
    <t>If the income of company A in 2008 is equal to expenditure of company B in 2007, find the ratio of profit of company A in 2008 to company B in 2007.</t>
  </si>
  <si>
    <t>If the price of the commodity increases by 50% and then decrease by 50%, then what is the overall increase or decrease percentage?</t>
  </si>
  <si>
    <t>A takes 20 days less than B to complete a work. If together they can complete the work in 18.75 days then In how many days can B complete the work?</t>
  </si>
  <si>
    <t>A father is currently four times as old as his daughter. In 5 years, he will be three times her age. How many times her age will he be 5 years after that?</t>
  </si>
  <si>
    <t>A person travels to college at 4 mph and comes back home at 6 mph. If the total time taken for the total journey is 3.5 hours, what was the distance between the home and college?</t>
  </si>
  <si>
    <t>There are two trains that are travelling at 54 kmph and 72 kmph in the opposite direction. The lengths of the two trains are 200 mtrs and 300 mtrs respectively. If the initial distance between the two trains is 550 mtrs, then what is the time taken by these two trains to cross each other?</t>
  </si>
  <si>
    <t>If two flat are sold at the same price. On one, the owner gets a profit of 30% and on the other he gets a loss of 50%, then what is the overall profit or loss percentage?</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</si>
  <si>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</si>
  <si>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</si>
  <si>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</si>
  <si>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</si>
  <si>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</si>
  <si>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</si>
  <si>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</si>
  <si>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</si>
  <si>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</si>
  <si>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</si>
  <si>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</si>
  <si>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</si>
  <si>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</si>
  <si>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</si>
  <si>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</si>
  <si>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</si>
  <si>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</si>
  <si>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</si>
  <si>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</si>
  <si>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</si>
  <si>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</si>
  <si>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</si>
  <si>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</si>
  <si>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</si>
  <si>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</si>
  <si>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Inefficient factories are provided subsidies by the government</t>
  </si>
  <si>
    <t>Complicate situations for one's benefit</t>
  </si>
  <si>
    <t>Market is suffering with government's future plans of control</t>
  </si>
  <si>
    <t>Rights of producers will be violated with the intervention</t>
  </si>
  <si>
    <t>Longevity is possible if specialized care is given to elders.</t>
  </si>
  <si>
    <t>If A is a criminal in Islamic society, he/she she is not a criminal in Native American Society.</t>
  </si>
  <si>
    <t>Michel Sadelain is the lead scientist in the somatic cell transfer research group, which is a genetic engineering group.</t>
  </si>
  <si>
    <t>Although most rocks contain several minerals, limestone contains only one and so does marble.</t>
  </si>
  <si>
    <t>Sandra and John likes to go on picnics on weekends but kea does not.</t>
  </si>
  <si>
    <t>JIKMSLC</t>
  </si>
  <si>
    <t>I and E</t>
  </si>
  <si>
    <t>J</t>
  </si>
  <si>
    <t>Both B and C</t>
  </si>
  <si>
    <t>F</t>
  </si>
  <si>
    <t>5:4</t>
  </si>
  <si>
    <t>25% Loss</t>
  </si>
  <si>
    <t>2.5 times</t>
  </si>
  <si>
    <t>8.4 miles</t>
  </si>
  <si>
    <t>30Sec</t>
  </si>
  <si>
    <t>22.5% profit</t>
  </si>
  <si>
    <t>Efficient companies can make profitable use of these prices</t>
  </si>
  <si>
    <t>Move or respond slowly</t>
  </si>
  <si>
    <t>Importance of government intervention is negligible, contrary to popular belief</t>
  </si>
  <si>
    <t>The legal system, though based on certain commonalities, varies according to the law –making bodies in different societies.</t>
  </si>
  <si>
    <t>Although Sandra and John like to go for picnics on weekends, kea does not.</t>
  </si>
  <si>
    <t>KIVHVMG</t>
  </si>
  <si>
    <t>E and K</t>
  </si>
  <si>
    <t>2:3</t>
  </si>
  <si>
    <t>K</t>
  </si>
  <si>
    <t>I</t>
  </si>
  <si>
    <t>4:3</t>
  </si>
  <si>
    <t>38.5% loss</t>
  </si>
  <si>
    <t>Geriatrics can be life saving for old people.</t>
  </si>
  <si>
    <t>Michel Sadelain is the lead scientist in the somatic cell transfer research group but it was a genetic engineering group.</t>
  </si>
  <si>
    <t>JIRFGVC</t>
  </si>
  <si>
    <t>3:2</t>
  </si>
  <si>
    <t>A</t>
  </si>
  <si>
    <t>38.5% profit</t>
  </si>
  <si>
    <t>Michel Sadelain was the lead scientist in the somatic cell transfer research group since it was a genetic engineering group.</t>
  </si>
  <si>
    <t>Although most rocks contain several minerals, limestone contains only one and also marble too.</t>
  </si>
  <si>
    <t>E and F</t>
  </si>
  <si>
    <t>C</t>
  </si>
  <si>
    <t>3:5</t>
  </si>
  <si>
    <t>2 times</t>
  </si>
  <si>
    <t>40sec</t>
  </si>
  <si>
    <t>22.5% loss</t>
  </si>
  <si>
    <t>G and H</t>
  </si>
  <si>
    <t>4:5</t>
  </si>
  <si>
    <t>H</t>
  </si>
  <si>
    <t>B</t>
  </si>
  <si>
    <t>Respond fast in crucial circumstances</t>
  </si>
  <si>
    <t>Michel Sadelain is the lead scientist in the somatic cell transfer research group that was a genetic engineering group.</t>
  </si>
  <si>
    <t>None of these</t>
  </si>
  <si>
    <t>84 miles</t>
  </si>
  <si>
    <t>preetham@outlook.in</t>
  </si>
  <si>
    <t>Oil prices are being lowered forcefully by companies</t>
  </si>
  <si>
    <t>Market prices are governed by monopolistic competition</t>
  </si>
  <si>
    <t>Law is not universal; some societies do not have laws.</t>
  </si>
  <si>
    <t>Sandra and John like to go for picnics on weekends nevertheless kea does not.</t>
  </si>
  <si>
    <t>KIMRSFT</t>
  </si>
  <si>
    <t>E</t>
  </si>
  <si>
    <t>0% Loss</t>
  </si>
  <si>
    <t>1.5 times</t>
  </si>
  <si>
    <t>9.4 miles</t>
  </si>
  <si>
    <t>10Sec</t>
  </si>
  <si>
    <t>Companies are making no effort to stabilize prices</t>
  </si>
  <si>
    <t>Massive costs to companies are not advisable during financial crisis</t>
  </si>
  <si>
    <t>L</t>
  </si>
  <si>
    <t>20sec</t>
  </si>
  <si>
    <t>Increase efficiency in short period of time</t>
  </si>
  <si>
    <t>Preserving oil for future generations should be in the hands of organizations</t>
  </si>
  <si>
    <t>People live longer in cold countries.</t>
  </si>
  <si>
    <t>50sec</t>
  </si>
  <si>
    <t>It provides stability for the fluctuating market</t>
  </si>
  <si>
    <t>Diseases accompanying old age are eliminated by European geriatric specialists.</t>
  </si>
  <si>
    <t>Although most rocks contain several minerals, limestone contains one only and also marble.</t>
  </si>
  <si>
    <t>Sandra and John like going on picnics for weekends since kea does not.</t>
  </si>
  <si>
    <t>J and K</t>
  </si>
  <si>
    <t>25% gain</t>
  </si>
  <si>
    <t>Total Score 122.0</t>
  </si>
  <si>
    <t>Maximum Score</t>
  </si>
  <si>
    <t>Languages Used</t>
  </si>
  <si>
    <t>Multiple Choice Questions (40)</t>
  </si>
  <si>
    <t>Section - Highest Complexity (16)</t>
  </si>
  <si>
    <t>Section - Medium Complexity (12)</t>
  </si>
  <si>
    <t>Section - Low Complexity (8)</t>
  </si>
  <si>
    <t>Section - Lowest Complexity (4)</t>
  </si>
  <si>
    <t>Multiple Choice Questions - What is the time complexity of finding the least common ancestor (LCA) of two nodes in a binary tree (4)</t>
  </si>
  <si>
    <t>Multiple Choice Questions - Which sorting algorithm has the best average-case performance? (4)</t>
  </si>
  <si>
    <t>Multiple Choice Questions - What is the time complexity of the following loop?
for(int i=1; i; i++)
printf(&amp;quot;%d&amp;quot;, i); (4)</t>
  </si>
  <si>
    <t>Multiple Choice Questions - Which of the following algorithms is most suitable for finding the shortest path in a graph where ed (4)</t>
  </si>
  <si>
    <t>Multiple Choice Questions - Given a directed graph, which algorithm would you use to detect a cycle in the graph? (3)</t>
  </si>
  <si>
    <t>Multiple Choice Questions - In a binary search tree, what is the time complexity to search for an element? (3)</t>
  </si>
  <si>
    <t>Multiple Choice Questions - What is the time complexity of building a heap from an unsorted array of size n? (3)</t>
  </si>
  <si>
    <t>Multiple Choice Questions - What is the average-case time complexity of searching for an element in a hash table with nnn elemen (3)</t>
  </si>
  <si>
    <t>Multiple Choice Questions - Which of the following is true about pointers and arrays in C? (2)</t>
  </si>
  <si>
    <t>Multiple Choice Questions - Which of the following algorithms has the best time complexity in the worst case? (2)</t>
  </si>
  <si>
    <t>Multiple Choice Questions - Which data structure is most suitable for implementing a priority queue? (2)</t>
  </si>
  <si>
    <t>Multiple Choice Questions - Which of the following sorting algorithms has the worst time complexity in the worst case? (2)</t>
  </si>
  <si>
    <t>Multiple Choice Questions - What will be the output of the following code snippet? 
int a = 5, b = 2;
float c = a / b;
printf(&amp;q (1)</t>
  </si>
  <si>
    <t>Multiple Choice Questions - Which of the following is a valid declaration of a pointer in C? (1)</t>
  </si>
  <si>
    <t>Multiple Choice Questions - Which of the following data structures is the most efficient for implementing a LRU (Least Recently  (1)</t>
  </si>
  <si>
    <t>Multiple Choice Questions - What is the time complexity of accessing an element in an array by index? (1)</t>
  </si>
  <si>
    <t>Programming Questions (82)</t>
  </si>
  <si>
    <t>Programming Questions - Rotate Matrix by 90 Degrees Clockwise (16)</t>
  </si>
  <si>
    <t>Programming Questions - Add Binary (16)</t>
  </si>
  <si>
    <t>Programming Questions - Longest Substring without repeating characters (12)</t>
  </si>
  <si>
    <t>Programming Questions - Count Inversions in an Array (12)</t>
  </si>
  <si>
    <t>Programming Questions - Rotate String (10)</t>
  </si>
  <si>
    <t>Programming Questions - Circular Sentence (10)</t>
  </si>
  <si>
    <t>Programming Questions - Decode the String (3)</t>
  </si>
  <si>
    <t>Programming Questions - Valid Palindrome (3)</t>
  </si>
  <si>
    <t>abijithbarathc.cse</t>
  </si>
  <si>
    <t>Python 3.8, C</t>
  </si>
  <si>
    <t>Python, C, Python 3</t>
  </si>
  <si>
    <t>Python 3.8, C, Python 3</t>
  </si>
  <si>
    <t>Python, Python 3, C</t>
  </si>
  <si>
    <t>karthikd.ise</t>
  </si>
  <si>
    <t>Python 3.8</t>
  </si>
  <si>
    <t>Python, Python 3.8, C, Python 3</t>
  </si>
  <si>
    <t>pavankumarhn.ise</t>
  </si>
  <si>
    <t>PRIYA l</t>
  </si>
  <si>
    <t>sagars.cse</t>
  </si>
  <si>
    <t>Java 17, C</t>
  </si>
  <si>
    <t>suhasspai.cse</t>
  </si>
  <si>
    <t>Python, Python 3</t>
  </si>
  <si>
    <t>vidyasreej.ise</t>
  </si>
  <si>
    <t>Python, C</t>
  </si>
  <si>
    <t>yuvaraja.ise</t>
  </si>
  <si>
    <t>Python, Python 3.8, Python 3</t>
  </si>
  <si>
    <t>small_name</t>
  </si>
  <si>
    <t>Dominance</t>
  </si>
  <si>
    <t>Influence</t>
  </si>
  <si>
    <t>Steadiness</t>
  </si>
  <si>
    <t>Compliance</t>
  </si>
  <si>
    <t>DISC total</t>
  </si>
  <si>
    <t>DominanceP</t>
  </si>
  <si>
    <t>InfluenceP</t>
  </si>
  <si>
    <t>SteadinessP</t>
  </si>
  <si>
    <t>ComplianceP</t>
  </si>
  <si>
    <t>Top 2 Majority</t>
  </si>
  <si>
    <t>Results</t>
  </si>
  <si>
    <t>Verbal L1</t>
  </si>
  <si>
    <t>Verbal L2</t>
  </si>
  <si>
    <t>Verbal L3</t>
  </si>
  <si>
    <t>Quants L1</t>
  </si>
  <si>
    <t>Quants L2</t>
  </si>
  <si>
    <t>Quants L3</t>
  </si>
  <si>
    <t>Logical L1</t>
  </si>
  <si>
    <t>Logical L2</t>
  </si>
  <si>
    <t>Logical L3</t>
  </si>
  <si>
    <t>Overall Total</t>
  </si>
  <si>
    <t>Overall level</t>
  </si>
  <si>
    <t>Level in Verbal</t>
  </si>
  <si>
    <t>Level in Quants</t>
  </si>
  <si>
    <t>Level in Logical</t>
  </si>
  <si>
    <t>Performamce in Verbal</t>
  </si>
  <si>
    <t>Performance in Quants</t>
  </si>
  <si>
    <t>Performance in Logical</t>
  </si>
  <si>
    <t xml:space="preserve">Overall Performance </t>
  </si>
  <si>
    <t>Tech Quiz - L4(16)</t>
  </si>
  <si>
    <t>TechQuiz - L3(12)</t>
  </si>
  <si>
    <t>TechQuiz - L2(8)</t>
  </si>
  <si>
    <t>TechQuiz - L1(4)</t>
  </si>
  <si>
    <t>TechQuiz Scores in 10</t>
  </si>
  <si>
    <t>TechLevel</t>
  </si>
  <si>
    <t>Proficency</t>
  </si>
  <si>
    <t>Band</t>
  </si>
  <si>
    <t>You’re most likely suited for…</t>
  </si>
  <si>
    <t>Sub Content</t>
  </si>
  <si>
    <t>Coding Round - L4(Highest Complexity)</t>
  </si>
  <si>
    <t>Coding Round - L3 (Medium Complexity)</t>
  </si>
  <si>
    <t>Coding Round - L2 (Low Complexity)</t>
  </si>
  <si>
    <t>Coding Round - L1 (Lowest Complexity)</t>
  </si>
  <si>
    <t>Total Scores</t>
  </si>
  <si>
    <t>Level</t>
  </si>
  <si>
    <t>Descriptor</t>
  </si>
  <si>
    <t>Programming Questions (40)</t>
  </si>
  <si>
    <t>Total Score (80)</t>
  </si>
  <si>
    <t>Total Questions</t>
  </si>
  <si>
    <t>Scores for each</t>
  </si>
  <si>
    <t>Total</t>
  </si>
  <si>
    <t>tharunr.aiml</t>
  </si>
  <si>
    <t>Total MCQ</t>
  </si>
  <si>
    <t>Coding</t>
  </si>
  <si>
    <t>Tech Quiz - (44)</t>
  </si>
  <si>
    <t>Scores for 18</t>
  </si>
  <si>
    <t>Scores for 2</t>
  </si>
  <si>
    <t>Total no. of questions</t>
  </si>
  <si>
    <t>Marks</t>
  </si>
  <si>
    <t>Max Marks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</si>
</sst>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6">
    <font>
      <sz val="10.0"/>
      <color rgb="FF000000"/>
      <name val="Arial"/>
      <scheme val="minor"/>
    </font>
    <font>
      <b/>
      <color theme="1"/>
      <name val="Arial"/>
    </font>
    <font>
      <color theme="1"/>
      <name val="Arial"/>
    </font>
    <font>
      <color theme="1"/>
      <name val="Arial"/>
      <scheme val="minor"/>
    </font>
    <font>
      <sz val="11.0"/>
      <color theme="1"/>
      <name val="Calibri"/>
    </font>
    <font>
      <b/>
      <color theme="1"/>
      <name val="Arial"/>
      <scheme val="minor"/>
    </font>
  </fonts>
  <fills count="21">
    <fill>
      <patternFill patternType="none"/>
    </fill>
    <fill>
      <patternFill patternType="lightGray"/>
    </fill>
    <fill>
      <patternFill patternType="solid">
        <fgColor rgb="FFB6D7A8"/>
        <bgColor rgb="FFB6D7A8"/>
      </patternFill>
    </fill>
    <fill>
      <patternFill patternType="solid">
        <fgColor rgb="FF93C47D"/>
        <bgColor rgb="FF93C47D"/>
      </patternFill>
    </fill>
    <fill>
      <patternFill patternType="solid">
        <fgColor rgb="FFD9EAD3"/>
        <bgColor rgb="FFD9EAD3"/>
      </patternFill>
    </fill>
    <fill>
      <patternFill patternType="solid">
        <fgColor rgb="FFC9DAF8"/>
        <bgColor rgb="FFC9DAF8"/>
      </patternFill>
    </fill>
    <fill>
      <patternFill patternType="solid">
        <fgColor rgb="FF6D9EEB"/>
        <bgColor rgb="FF6D9EEB"/>
      </patternFill>
    </fill>
    <fill>
      <patternFill patternType="solid">
        <fgColor rgb="FF1155CC"/>
        <bgColor rgb="FF1155CC"/>
      </patternFill>
    </fill>
    <fill>
      <patternFill patternType="solid">
        <fgColor rgb="FFEAD1DC"/>
        <bgColor rgb="FFEAD1DC"/>
      </patternFill>
    </fill>
    <fill>
      <patternFill patternType="solid">
        <fgColor rgb="FFC27BA0"/>
        <bgColor rgb="FFC27BA0"/>
      </patternFill>
    </fill>
    <fill>
      <patternFill patternType="solid">
        <fgColor rgb="FFA4C2F4"/>
        <bgColor rgb="FFA4C2F4"/>
      </patternFill>
    </fill>
    <fill>
      <patternFill patternType="solid">
        <fgColor rgb="FFFFE599"/>
        <bgColor rgb="FFFFE599"/>
      </patternFill>
    </fill>
    <fill>
      <patternFill patternType="solid">
        <fgColor rgb="FFFF0000"/>
        <bgColor rgb="FFFF0000"/>
      </patternFill>
    </fill>
    <fill>
      <patternFill patternType="solid">
        <fgColor rgb="FFF1C232"/>
        <bgColor rgb="FFF1C232"/>
      </patternFill>
    </fill>
    <fill>
      <patternFill patternType="solid">
        <fgColor rgb="FF3D85C6"/>
        <bgColor rgb="FF3D85C6"/>
      </patternFill>
    </fill>
    <fill>
      <patternFill patternType="solid">
        <fgColor rgb="FFB7B7B7"/>
        <bgColor rgb="FFB7B7B7"/>
      </patternFill>
    </fill>
    <fill>
      <patternFill patternType="solid">
        <fgColor rgb="FFCCCCCC"/>
        <bgColor rgb="FFCCCCCC"/>
      </patternFill>
    </fill>
    <fill>
      <patternFill patternType="solid">
        <fgColor rgb="FF6AA84F"/>
        <bgColor rgb="FF6AA84F"/>
      </patternFill>
    </fill>
    <fill>
      <patternFill patternType="solid">
        <fgColor rgb="FF3C78D8"/>
        <bgColor rgb="FF3C78D8"/>
      </patternFill>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1" numFmtId="0" xfId="0" applyAlignment="1" applyFill="1" applyFont="1">
      <alignment readingOrder="0" vertical="bottom"/>
    </xf>
    <xf borderId="0" fillId="3" fontId="1" numFmtId="0" xfId="0" applyAlignment="1" applyFill="1" applyFont="1">
      <alignment readingOrder="0" vertical="bottom"/>
    </xf>
    <xf borderId="0" fillId="4" fontId="1" numFmtId="0" xfId="0" applyAlignment="1" applyFill="1" applyFont="1">
      <alignment readingOrder="0" vertical="bottom"/>
    </xf>
    <xf borderId="0" fillId="5" fontId="1" numFmtId="0" xfId="0" applyAlignment="1" applyFill="1" applyFont="1">
      <alignment readingOrder="0" vertical="bottom"/>
    </xf>
    <xf borderId="0" fillId="6" fontId="1" numFmtId="0" xfId="0" applyAlignment="1" applyFill="1" applyFont="1">
      <alignment readingOrder="0" vertical="bottom"/>
    </xf>
    <xf borderId="0" fillId="7" fontId="1" numFmtId="0" xfId="0" applyAlignment="1" applyFill="1" applyFont="1">
      <alignment readingOrder="0" vertical="bottom"/>
    </xf>
    <xf borderId="0" fillId="8" fontId="1" numFmtId="0" xfId="0" applyAlignment="1" applyFill="1" applyFont="1">
      <alignment readingOrder="0" vertical="bottom"/>
    </xf>
    <xf borderId="0" fillId="9" fontId="1" numFmtId="0" xfId="0" applyAlignment="1" applyFill="1" applyFont="1">
      <alignment readingOrder="0" vertical="bottom"/>
    </xf>
    <xf borderId="0" fillId="0" fontId="2" numFmtId="164" xfId="0" applyAlignment="1" applyFont="1" applyNumberFormat="1">
      <alignment readingOrder="0" vertical="bottom"/>
    </xf>
    <xf borderId="0" fillId="0" fontId="3" numFmtId="0" xfId="0" applyAlignment="1" applyFont="1">
      <alignment readingOrder="0"/>
    </xf>
    <xf borderId="0" fillId="9" fontId="3" numFmtId="0" xfId="0" applyAlignment="1" applyFont="1">
      <alignment readingOrder="0"/>
    </xf>
    <xf borderId="0" fillId="10" fontId="3" numFmtId="0" xfId="0" applyAlignment="1" applyFill="1" applyFont="1">
      <alignment readingOrder="0"/>
    </xf>
    <xf borderId="0" fillId="4" fontId="3" numFmtId="0" xfId="0" applyAlignment="1" applyFont="1">
      <alignment readingOrder="0"/>
    </xf>
    <xf borderId="0" fillId="11" fontId="3" numFmtId="0" xfId="0" applyAlignment="1" applyFill="1" applyFont="1">
      <alignment readingOrder="0"/>
    </xf>
    <xf borderId="0" fillId="12" fontId="1" numFmtId="0" xfId="0" applyAlignment="1" applyFill="1" applyFont="1">
      <alignment horizontal="center" vertical="bottom"/>
    </xf>
    <xf borderId="0" fillId="13" fontId="1" numFmtId="0" xfId="0" applyAlignment="1" applyFill="1" applyFont="1">
      <alignment horizontal="center" vertical="bottom"/>
    </xf>
    <xf borderId="0" fillId="3" fontId="1" numFmtId="0" xfId="0" applyAlignment="1" applyFont="1">
      <alignment horizontal="center" vertical="bottom"/>
    </xf>
    <xf borderId="0" fillId="14" fontId="1" numFmtId="0" xfId="0" applyAlignment="1" applyFill="1" applyFont="1">
      <alignment horizontal="center" vertical="bottom"/>
    </xf>
    <xf borderId="0" fillId="15" fontId="1" numFmtId="0" xfId="0" applyAlignment="1" applyFill="1" applyFont="1">
      <alignment horizontal="center" readingOrder="0" vertical="bottom"/>
    </xf>
    <xf borderId="0" fillId="12" fontId="1" numFmtId="0" xfId="0" applyAlignment="1" applyFont="1">
      <alignment horizontal="center" readingOrder="0" vertical="bottom"/>
    </xf>
    <xf borderId="0" fillId="13" fontId="1" numFmtId="0" xfId="0" applyAlignment="1" applyFont="1">
      <alignment horizontal="center" readingOrder="0" vertical="bottom"/>
    </xf>
    <xf borderId="0" fillId="3" fontId="1" numFmtId="0" xfId="0" applyAlignment="1" applyFont="1">
      <alignment horizontal="center" readingOrder="0" vertical="bottom"/>
    </xf>
    <xf borderId="0" fillId="14" fontId="1" numFmtId="0" xfId="0" applyAlignment="1" applyFont="1">
      <alignment horizontal="center" readingOrder="0" vertical="bottom"/>
    </xf>
    <xf borderId="0" fillId="16" fontId="1" numFmtId="0" xfId="0" applyAlignment="1" applyFill="1" applyFont="1">
      <alignment horizontal="center" vertical="bottom"/>
    </xf>
    <xf borderId="0" fillId="4" fontId="1" numFmtId="0" xfId="0" applyAlignment="1" applyFont="1">
      <alignment vertical="bottom"/>
    </xf>
    <xf borderId="0" fillId="2" fontId="1" numFmtId="0" xfId="0" applyAlignment="1" applyFont="1">
      <alignment vertical="bottom"/>
    </xf>
    <xf borderId="0" fillId="17" fontId="1" numFmtId="0" xfId="0" applyAlignment="1" applyFill="1" applyFont="1">
      <alignment vertical="bottom"/>
    </xf>
    <xf borderId="0" fillId="5" fontId="1" numFmtId="0" xfId="0" applyAlignment="1" applyFont="1">
      <alignment vertical="bottom"/>
    </xf>
    <xf borderId="0" fillId="10" fontId="1" numFmtId="0" xfId="0" applyAlignment="1" applyFont="1">
      <alignment vertical="bottom"/>
    </xf>
    <xf borderId="0" fillId="18" fontId="1" numFmtId="0" xfId="0" applyAlignment="1" applyFill="1" applyFont="1">
      <alignment vertical="bottom"/>
    </xf>
    <xf borderId="0" fillId="8" fontId="1" numFmtId="0" xfId="0" applyAlignment="1" applyFont="1">
      <alignment vertical="bottom"/>
    </xf>
    <xf borderId="0" fillId="9" fontId="1" numFmtId="0" xfId="0" applyAlignment="1" applyFont="1">
      <alignment vertical="bottom"/>
    </xf>
    <xf borderId="0" fillId="19" fontId="1" numFmtId="0" xfId="0" applyAlignment="1" applyFill="1" applyFont="1">
      <alignment vertical="bottom"/>
    </xf>
    <xf borderId="0" fillId="0" fontId="1" numFmtId="0" xfId="0" applyAlignment="1" applyFont="1">
      <alignment vertical="bottom"/>
    </xf>
    <xf borderId="0" fillId="16" fontId="1" numFmtId="0" xfId="0" applyAlignment="1" applyFont="1">
      <alignment readingOrder="0" vertical="bottom"/>
    </xf>
    <xf borderId="0" fillId="20" fontId="1" numFmtId="0" xfId="0" applyAlignment="1" applyFill="1" applyFont="1">
      <alignment readingOrder="0" vertical="bottom"/>
    </xf>
    <xf borderId="0" fillId="0" fontId="3" numFmtId="0" xfId="0" applyFont="1"/>
    <xf borderId="0" fillId="0" fontId="4" numFmtId="0" xfId="0" applyAlignment="1" applyFont="1">
      <alignment vertical="bottom"/>
    </xf>
    <xf borderId="1" fillId="0" fontId="5" numFmtId="0" xfId="0" applyBorder="1" applyFont="1"/>
    <xf borderId="1" fillId="0" fontId="5" numFmtId="0" xfId="0" applyAlignment="1" applyBorder="1" applyFont="1">
      <alignment readingOrder="0"/>
    </xf>
    <xf borderId="0" fillId="0" fontId="4" numFmtId="0" xfId="0" applyAlignment="1" applyFont="1">
      <alignment horizontal="right" vertical="bottom"/>
    </xf>
    <xf borderId="1" fillId="0" fontId="3" numFmtId="0" xfId="0" applyAlignment="1" applyBorder="1" applyFont="1">
      <alignment readingOrder="0"/>
    </xf>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 max="2" width="22.75"/>
    <col customWidth="1" min="8" max="8" width="37.75"/>
  </cols>
  <sheetData>
    <row r="1">
      <c r="A1" s="1" t="s">
        <v>0</v>
      </c>
      <c r="B1" s="1" t="s">
        <v>1</v>
      </c>
      <c r="C1" s="1" t="s">
        <v>2</v>
      </c>
      <c r="D1" s="1" t="s">
        <v>3</v>
      </c>
      <c r="E1" s="1" t="s">
        <v>2</v>
      </c>
      <c r="F1" s="1" t="s">
        <v>4</v>
      </c>
      <c r="G1" s="1" t="s">
        <v>2</v>
      </c>
      <c r="H1" s="2" t="s">
        <v>5</v>
      </c>
      <c r="I1" s="1" t="s">
        <v>2</v>
      </c>
      <c r="J1" s="1" t="s">
        <v>6</v>
      </c>
      <c r="K1" s="1" t="s">
        <v>2</v>
      </c>
      <c r="L1" s="1" t="s">
        <v>7</v>
      </c>
      <c r="M1" s="1" t="s">
        <v>2</v>
      </c>
      <c r="N1" s="2" t="s">
        <v>8</v>
      </c>
      <c r="O1" s="1" t="s">
        <v>2</v>
      </c>
      <c r="P1" s="1" t="s">
        <v>9</v>
      </c>
      <c r="Q1" s="1" t="s">
        <v>2</v>
      </c>
      <c r="R1" s="1" t="s">
        <v>10</v>
      </c>
      <c r="S1" s="1" t="s">
        <v>2</v>
      </c>
      <c r="T1" s="1" t="s">
        <v>11</v>
      </c>
      <c r="U1" s="1" t="s">
        <v>2</v>
      </c>
      <c r="V1" s="1" t="s">
        <v>12</v>
      </c>
      <c r="W1" s="1" t="s">
        <v>2</v>
      </c>
      <c r="X1" s="1" t="s">
        <v>13</v>
      </c>
      <c r="Y1" s="1" t="s">
        <v>2</v>
      </c>
      <c r="Z1" s="1" t="s">
        <v>14</v>
      </c>
      <c r="AA1" s="1" t="s">
        <v>2</v>
      </c>
      <c r="AB1" s="1" t="s">
        <v>15</v>
      </c>
      <c r="AC1" s="1" t="s">
        <v>2</v>
      </c>
    </row>
    <row r="2">
      <c r="A2" s="3" t="s">
        <v>16</v>
      </c>
      <c r="B2" s="4" t="s">
        <v>17</v>
      </c>
      <c r="C2" s="4" t="s">
        <v>18</v>
      </c>
      <c r="D2" s="4" t="s">
        <v>19</v>
      </c>
      <c r="E2" s="4" t="s">
        <v>18</v>
      </c>
      <c r="F2" s="4">
        <v>2025.0</v>
      </c>
      <c r="G2" s="4" t="s">
        <v>18</v>
      </c>
      <c r="H2" s="4" t="s">
        <v>20</v>
      </c>
      <c r="I2" s="4" t="s">
        <v>18</v>
      </c>
      <c r="J2" s="4" t="s">
        <v>21</v>
      </c>
      <c r="K2" s="4" t="s">
        <v>22</v>
      </c>
      <c r="L2" s="4" t="s">
        <v>23</v>
      </c>
      <c r="M2" s="4" t="s">
        <v>18</v>
      </c>
      <c r="N2" s="4" t="s">
        <v>24</v>
      </c>
      <c r="O2" s="4" t="s">
        <v>18</v>
      </c>
      <c r="P2" s="4" t="s">
        <v>25</v>
      </c>
      <c r="Q2" s="4">
        <v>0.0</v>
      </c>
      <c r="R2" s="4" t="s">
        <v>26</v>
      </c>
      <c r="S2" s="4" t="s">
        <v>27</v>
      </c>
      <c r="T2" s="4">
        <v>7.019140411E9</v>
      </c>
      <c r="U2" s="4" t="s">
        <v>18</v>
      </c>
      <c r="V2" s="4" t="s">
        <v>28</v>
      </c>
      <c r="W2" s="4">
        <v>0.0</v>
      </c>
      <c r="X2" s="4" t="s">
        <v>29</v>
      </c>
      <c r="Y2" s="4" t="s">
        <v>22</v>
      </c>
      <c r="Z2" s="4" t="s">
        <v>30</v>
      </c>
      <c r="AA2" s="4">
        <v>0.0</v>
      </c>
      <c r="AB2" s="4" t="s">
        <v>31</v>
      </c>
      <c r="AC2" s="4" t="s">
        <v>18</v>
      </c>
    </row>
    <row r="3">
      <c r="A3" s="3" t="s">
        <v>32</v>
      </c>
      <c r="B3" s="4" t="s">
        <v>33</v>
      </c>
      <c r="C3" s="4" t="s">
        <v>18</v>
      </c>
      <c r="D3" s="4" t="s">
        <v>34</v>
      </c>
      <c r="E3" s="4" t="s">
        <v>18</v>
      </c>
      <c r="F3" s="4">
        <v>2021.0</v>
      </c>
      <c r="G3" s="4" t="s">
        <v>18</v>
      </c>
      <c r="H3" s="4" t="s">
        <v>35</v>
      </c>
      <c r="I3" s="4" t="s">
        <v>36</v>
      </c>
      <c r="J3" s="4" t="s">
        <v>37</v>
      </c>
      <c r="K3" s="4" t="s">
        <v>38</v>
      </c>
      <c r="L3" s="4" t="s">
        <v>32</v>
      </c>
      <c r="M3" s="4" t="s">
        <v>18</v>
      </c>
      <c r="N3" s="4" t="s">
        <v>39</v>
      </c>
      <c r="O3" s="4" t="s">
        <v>40</v>
      </c>
      <c r="P3" s="4" t="s">
        <v>41</v>
      </c>
      <c r="Q3" s="4" t="s">
        <v>38</v>
      </c>
      <c r="R3" s="4" t="s">
        <v>42</v>
      </c>
      <c r="S3" s="4" t="s">
        <v>43</v>
      </c>
      <c r="T3" s="4">
        <v>8.792033829E9</v>
      </c>
      <c r="U3" s="4" t="s">
        <v>18</v>
      </c>
      <c r="V3" s="4" t="s">
        <v>44</v>
      </c>
      <c r="W3" s="4" t="s">
        <v>45</v>
      </c>
      <c r="X3" s="4" t="s">
        <v>46</v>
      </c>
      <c r="Y3" s="4" t="s">
        <v>47</v>
      </c>
      <c r="Z3" s="4" t="s">
        <v>30</v>
      </c>
      <c r="AA3" s="4">
        <v>0.0</v>
      </c>
      <c r="AB3" s="4" t="s">
        <v>48</v>
      </c>
      <c r="AC3" s="4" t="s">
        <v>18</v>
      </c>
    </row>
    <row r="4">
      <c r="A4" s="3" t="s">
        <v>49</v>
      </c>
      <c r="B4" s="4" t="s">
        <v>50</v>
      </c>
      <c r="C4" s="4" t="s">
        <v>18</v>
      </c>
      <c r="D4" s="4" t="s">
        <v>51</v>
      </c>
      <c r="E4" s="4" t="s">
        <v>18</v>
      </c>
      <c r="F4" s="4">
        <v>2021.0</v>
      </c>
      <c r="G4" s="4" t="s">
        <v>18</v>
      </c>
      <c r="H4" s="4" t="s">
        <v>52</v>
      </c>
      <c r="I4" s="4" t="s">
        <v>18</v>
      </c>
      <c r="J4" s="4" t="s">
        <v>53</v>
      </c>
      <c r="K4" s="4" t="s">
        <v>22</v>
      </c>
      <c r="L4" s="4" t="s">
        <v>49</v>
      </c>
      <c r="M4" s="4" t="s">
        <v>18</v>
      </c>
      <c r="N4" s="4" t="s">
        <v>52</v>
      </c>
      <c r="O4" s="4" t="s">
        <v>18</v>
      </c>
      <c r="P4" s="4" t="s">
        <v>54</v>
      </c>
      <c r="Q4" s="4" t="s">
        <v>45</v>
      </c>
      <c r="R4" s="4" t="s">
        <v>55</v>
      </c>
      <c r="S4" s="4" t="s">
        <v>56</v>
      </c>
      <c r="T4" s="4">
        <v>7.483515075E9</v>
      </c>
      <c r="U4" s="4" t="s">
        <v>18</v>
      </c>
      <c r="V4" s="4" t="s">
        <v>57</v>
      </c>
      <c r="W4" s="4" t="s">
        <v>47</v>
      </c>
      <c r="X4" s="4" t="s">
        <v>58</v>
      </c>
      <c r="Y4" s="4" t="s">
        <v>22</v>
      </c>
      <c r="Z4" s="4" t="s">
        <v>30</v>
      </c>
      <c r="AA4" s="4">
        <v>0.0</v>
      </c>
      <c r="AB4" s="4" t="s">
        <v>59</v>
      </c>
      <c r="AC4" s="4" t="s">
        <v>18</v>
      </c>
    </row>
    <row r="5">
      <c r="A5" s="3" t="s">
        <v>60</v>
      </c>
      <c r="B5" s="4" t="s">
        <v>61</v>
      </c>
      <c r="C5" s="4" t="s">
        <v>18</v>
      </c>
      <c r="D5" s="4" t="s">
        <v>62</v>
      </c>
      <c r="E5" s="4" t="s">
        <v>18</v>
      </c>
      <c r="F5" s="4">
        <v>4.0</v>
      </c>
      <c r="G5" s="4" t="s">
        <v>18</v>
      </c>
      <c r="H5" s="4" t="s">
        <v>63</v>
      </c>
      <c r="I5" s="4" t="s">
        <v>36</v>
      </c>
      <c r="J5" s="4" t="s">
        <v>64</v>
      </c>
      <c r="K5" s="4" t="s">
        <v>47</v>
      </c>
      <c r="L5" s="4" t="s">
        <v>60</v>
      </c>
      <c r="M5" s="4" t="s">
        <v>18</v>
      </c>
      <c r="N5" s="4" t="s">
        <v>65</v>
      </c>
      <c r="O5" s="4" t="s">
        <v>18</v>
      </c>
      <c r="P5" s="4" t="s">
        <v>66</v>
      </c>
      <c r="Q5" s="4">
        <v>0.0</v>
      </c>
      <c r="R5" s="4" t="s">
        <v>67</v>
      </c>
      <c r="S5" s="4" t="s">
        <v>68</v>
      </c>
      <c r="T5" s="4">
        <v>9.353213634E9</v>
      </c>
      <c r="U5" s="4" t="s">
        <v>18</v>
      </c>
      <c r="V5" s="4" t="s">
        <v>69</v>
      </c>
      <c r="W5" s="4">
        <v>0.0</v>
      </c>
      <c r="X5" s="4" t="s">
        <v>70</v>
      </c>
      <c r="Y5" s="4" t="s">
        <v>22</v>
      </c>
      <c r="Z5" s="4" t="s">
        <v>30</v>
      </c>
      <c r="AA5" s="4">
        <v>0.0</v>
      </c>
      <c r="AB5" s="4" t="s">
        <v>71</v>
      </c>
      <c r="AC5" s="4" t="s">
        <v>18</v>
      </c>
    </row>
    <row r="6">
      <c r="A6" s="3" t="s">
        <v>72</v>
      </c>
      <c r="B6" s="4" t="s">
        <v>73</v>
      </c>
      <c r="C6" s="4" t="s">
        <v>18</v>
      </c>
      <c r="D6" s="4" t="s">
        <v>74</v>
      </c>
      <c r="E6" s="4" t="s">
        <v>18</v>
      </c>
      <c r="F6" s="4">
        <v>2021.0</v>
      </c>
      <c r="G6" s="4" t="s">
        <v>18</v>
      </c>
      <c r="H6" s="4" t="s">
        <v>75</v>
      </c>
      <c r="I6" s="4" t="s">
        <v>18</v>
      </c>
      <c r="J6" s="4" t="s">
        <v>76</v>
      </c>
      <c r="K6" s="4" t="s">
        <v>77</v>
      </c>
      <c r="L6" s="4" t="s">
        <v>72</v>
      </c>
      <c r="M6" s="4" t="s">
        <v>18</v>
      </c>
      <c r="N6" s="4" t="s">
        <v>78</v>
      </c>
      <c r="O6" s="4" t="s">
        <v>36</v>
      </c>
      <c r="P6" s="4" t="s">
        <v>79</v>
      </c>
      <c r="Q6" s="4" t="s">
        <v>22</v>
      </c>
      <c r="R6" s="4" t="s">
        <v>80</v>
      </c>
      <c r="S6" s="4" t="s">
        <v>81</v>
      </c>
      <c r="T6" s="4">
        <v>7.89909311E9</v>
      </c>
      <c r="U6" s="4" t="s">
        <v>18</v>
      </c>
      <c r="V6" s="4" t="s">
        <v>82</v>
      </c>
      <c r="W6" s="4" t="s">
        <v>45</v>
      </c>
      <c r="X6" s="4" t="s">
        <v>83</v>
      </c>
      <c r="Y6" s="4" t="s">
        <v>45</v>
      </c>
      <c r="Z6" s="4" t="s">
        <v>30</v>
      </c>
      <c r="AA6" s="4">
        <v>0.0</v>
      </c>
      <c r="AB6" s="4" t="s">
        <v>84</v>
      </c>
      <c r="AC6" s="4" t="s">
        <v>18</v>
      </c>
    </row>
    <row r="7">
      <c r="A7" s="3" t="s">
        <v>85</v>
      </c>
      <c r="B7" s="4" t="s">
        <v>86</v>
      </c>
      <c r="C7" s="4" t="s">
        <v>18</v>
      </c>
      <c r="D7" s="4" t="s">
        <v>87</v>
      </c>
      <c r="E7" s="4" t="s">
        <v>18</v>
      </c>
      <c r="F7" s="4">
        <v>2025.0</v>
      </c>
      <c r="G7" s="4" t="s">
        <v>18</v>
      </c>
      <c r="H7" s="4" t="s">
        <v>75</v>
      </c>
      <c r="I7" s="4" t="s">
        <v>18</v>
      </c>
      <c r="J7" s="4" t="s">
        <v>88</v>
      </c>
      <c r="K7" s="4" t="s">
        <v>22</v>
      </c>
      <c r="L7" s="4" t="s">
        <v>89</v>
      </c>
      <c r="M7" s="4" t="s">
        <v>18</v>
      </c>
      <c r="N7" s="4" t="s">
        <v>90</v>
      </c>
      <c r="O7" s="4" t="s">
        <v>18</v>
      </c>
      <c r="P7" s="4" t="s">
        <v>66</v>
      </c>
      <c r="Q7" s="4">
        <v>0.0</v>
      </c>
      <c r="R7" s="4" t="s">
        <v>91</v>
      </c>
      <c r="S7" s="4" t="s">
        <v>92</v>
      </c>
      <c r="T7" s="4">
        <v>7.892970935E9</v>
      </c>
      <c r="U7" s="4" t="s">
        <v>18</v>
      </c>
      <c r="V7" s="4" t="s">
        <v>69</v>
      </c>
      <c r="W7" s="4">
        <v>0.0</v>
      </c>
      <c r="X7" s="4" t="s">
        <v>93</v>
      </c>
      <c r="Y7" s="4" t="s">
        <v>45</v>
      </c>
      <c r="Z7" s="4" t="s">
        <v>30</v>
      </c>
      <c r="AA7" s="4">
        <v>0.0</v>
      </c>
      <c r="AB7" s="4" t="s">
        <v>94</v>
      </c>
      <c r="AC7" s="4" t="s">
        <v>18</v>
      </c>
    </row>
    <row r="8">
      <c r="A8" s="3" t="s">
        <v>95</v>
      </c>
      <c r="B8" s="4" t="s">
        <v>96</v>
      </c>
      <c r="C8" s="4" t="s">
        <v>18</v>
      </c>
      <c r="D8" s="4" t="s">
        <v>97</v>
      </c>
      <c r="E8" s="4" t="s">
        <v>18</v>
      </c>
      <c r="F8" s="4">
        <v>2021.0</v>
      </c>
      <c r="G8" s="4" t="s">
        <v>18</v>
      </c>
      <c r="H8" s="4" t="s">
        <v>75</v>
      </c>
      <c r="I8" s="4" t="s">
        <v>18</v>
      </c>
      <c r="J8" s="4" t="s">
        <v>98</v>
      </c>
      <c r="K8" s="4" t="s">
        <v>45</v>
      </c>
      <c r="L8" s="4" t="s">
        <v>95</v>
      </c>
      <c r="M8" s="4" t="s">
        <v>18</v>
      </c>
      <c r="N8" s="4" t="s">
        <v>99</v>
      </c>
      <c r="O8" s="4" t="s">
        <v>18</v>
      </c>
      <c r="P8" s="4" t="s">
        <v>79</v>
      </c>
      <c r="Q8" s="4" t="s">
        <v>22</v>
      </c>
      <c r="R8" s="4" t="s">
        <v>100</v>
      </c>
      <c r="S8" s="4" t="s">
        <v>101</v>
      </c>
      <c r="T8" s="4">
        <v>8.66047575E9</v>
      </c>
      <c r="U8" s="4" t="s">
        <v>18</v>
      </c>
      <c r="V8" s="4" t="s">
        <v>57</v>
      </c>
      <c r="W8" s="4" t="s">
        <v>47</v>
      </c>
      <c r="X8" s="4" t="s">
        <v>102</v>
      </c>
      <c r="Y8" s="4" t="s">
        <v>45</v>
      </c>
      <c r="Z8" s="4" t="s">
        <v>30</v>
      </c>
      <c r="AA8" s="4">
        <v>0.0</v>
      </c>
      <c r="AB8" s="4" t="s">
        <v>103</v>
      </c>
      <c r="AC8" s="4" t="s">
        <v>40</v>
      </c>
    </row>
    <row r="9">
      <c r="A9" s="3" t="s">
        <v>104</v>
      </c>
      <c r="B9" s="4" t="s">
        <v>105</v>
      </c>
      <c r="C9" s="4" t="s">
        <v>18</v>
      </c>
      <c r="D9" s="4" t="s">
        <v>106</v>
      </c>
      <c r="E9" s="4" t="s">
        <v>18</v>
      </c>
      <c r="F9" s="4">
        <v>2024.0</v>
      </c>
      <c r="G9" s="4" t="s">
        <v>18</v>
      </c>
      <c r="H9" s="4" t="s">
        <v>52</v>
      </c>
      <c r="I9" s="4" t="s">
        <v>18</v>
      </c>
      <c r="J9" s="4" t="s">
        <v>107</v>
      </c>
      <c r="K9" s="4" t="s">
        <v>45</v>
      </c>
      <c r="L9" s="4" t="s">
        <v>108</v>
      </c>
      <c r="M9" s="4" t="s">
        <v>18</v>
      </c>
      <c r="N9" s="4" t="s">
        <v>109</v>
      </c>
      <c r="O9" s="4" t="s">
        <v>18</v>
      </c>
      <c r="P9" s="4" t="s">
        <v>79</v>
      </c>
      <c r="Q9" s="4" t="s">
        <v>22</v>
      </c>
      <c r="R9" s="4" t="s">
        <v>110</v>
      </c>
      <c r="S9" s="4" t="s">
        <v>111</v>
      </c>
      <c r="T9" s="4">
        <v>8.431765906E9</v>
      </c>
      <c r="U9" s="4" t="s">
        <v>18</v>
      </c>
      <c r="V9" s="4" t="s">
        <v>112</v>
      </c>
      <c r="W9" s="4" t="s">
        <v>45</v>
      </c>
      <c r="X9" s="4" t="s">
        <v>113</v>
      </c>
      <c r="Y9" s="4" t="s">
        <v>47</v>
      </c>
      <c r="Z9" s="4" t="s">
        <v>30</v>
      </c>
      <c r="AA9" s="4">
        <v>0.0</v>
      </c>
      <c r="AB9" s="4" t="s">
        <v>114</v>
      </c>
      <c r="AC9" s="4" t="s">
        <v>40</v>
      </c>
    </row>
    <row r="10">
      <c r="A10" s="3" t="s">
        <v>115</v>
      </c>
      <c r="B10" s="4" t="s">
        <v>116</v>
      </c>
      <c r="C10" s="4" t="s">
        <v>18</v>
      </c>
      <c r="D10" s="4" t="s">
        <v>117</v>
      </c>
      <c r="E10" s="4" t="s">
        <v>18</v>
      </c>
      <c r="F10" s="4">
        <v>2021.0</v>
      </c>
      <c r="G10" s="4" t="s">
        <v>18</v>
      </c>
      <c r="H10" s="4" t="s">
        <v>118</v>
      </c>
      <c r="I10" s="4" t="s">
        <v>18</v>
      </c>
      <c r="J10" s="4" t="s">
        <v>119</v>
      </c>
      <c r="K10" s="4" t="s">
        <v>47</v>
      </c>
      <c r="L10" s="4" t="s">
        <v>115</v>
      </c>
      <c r="M10" s="4" t="s">
        <v>18</v>
      </c>
      <c r="N10" s="4" t="s">
        <v>120</v>
      </c>
      <c r="O10" s="4" t="s">
        <v>18</v>
      </c>
      <c r="P10" s="4" t="s">
        <v>121</v>
      </c>
      <c r="Q10" s="4" t="s">
        <v>22</v>
      </c>
      <c r="R10" s="4" t="s">
        <v>122</v>
      </c>
      <c r="S10" s="4" t="s">
        <v>123</v>
      </c>
      <c r="T10" s="4">
        <v>9.538524776E9</v>
      </c>
      <c r="U10" s="4" t="s">
        <v>18</v>
      </c>
      <c r="V10" s="4" t="s">
        <v>112</v>
      </c>
      <c r="W10" s="4" t="s">
        <v>45</v>
      </c>
      <c r="X10" s="4" t="s">
        <v>124</v>
      </c>
      <c r="Y10" s="4" t="s">
        <v>47</v>
      </c>
      <c r="Z10" s="4" t="s">
        <v>30</v>
      </c>
      <c r="AA10" s="4">
        <v>0.0</v>
      </c>
      <c r="AB10" s="4" t="s">
        <v>125</v>
      </c>
      <c r="AC10" s="4" t="s">
        <v>18</v>
      </c>
    </row>
    <row r="11">
      <c r="A11" s="3" t="s">
        <v>126</v>
      </c>
      <c r="B11" s="4" t="s">
        <v>127</v>
      </c>
      <c r="C11" s="4" t="s">
        <v>18</v>
      </c>
      <c r="D11" s="4" t="s">
        <v>128</v>
      </c>
      <c r="E11" s="4" t="s">
        <v>18</v>
      </c>
      <c r="F11" s="4">
        <v>2025.0</v>
      </c>
      <c r="G11" s="4" t="s">
        <v>18</v>
      </c>
      <c r="H11" s="4" t="s">
        <v>75</v>
      </c>
      <c r="I11" s="4" t="s">
        <v>18</v>
      </c>
      <c r="J11" s="4" t="s">
        <v>129</v>
      </c>
      <c r="K11" s="4" t="s">
        <v>47</v>
      </c>
      <c r="L11" s="4" t="s">
        <v>126</v>
      </c>
      <c r="M11" s="4" t="s">
        <v>18</v>
      </c>
      <c r="N11" s="4" t="s">
        <v>130</v>
      </c>
      <c r="O11" s="4" t="s">
        <v>18</v>
      </c>
      <c r="P11" s="4" t="s">
        <v>66</v>
      </c>
      <c r="Q11" s="4">
        <v>0.0</v>
      </c>
      <c r="R11" s="4" t="s">
        <v>131</v>
      </c>
      <c r="S11" s="4" t="s">
        <v>132</v>
      </c>
      <c r="T11" s="4">
        <v>9.632279308E9</v>
      </c>
      <c r="U11" s="4" t="s">
        <v>18</v>
      </c>
      <c r="V11" s="4" t="s">
        <v>133</v>
      </c>
      <c r="W11" s="4" t="s">
        <v>45</v>
      </c>
      <c r="X11" s="4" t="s">
        <v>134</v>
      </c>
      <c r="Y11" s="4" t="s">
        <v>45</v>
      </c>
      <c r="Z11" s="4" t="s">
        <v>30</v>
      </c>
      <c r="AA11" s="4">
        <v>0.0</v>
      </c>
      <c r="AB11" s="4" t="s">
        <v>135</v>
      </c>
      <c r="AC11" s="4" t="s">
        <v>40</v>
      </c>
    </row>
    <row r="12">
      <c r="A12" s="3" t="s">
        <v>136</v>
      </c>
      <c r="B12" s="4" t="s">
        <v>137</v>
      </c>
      <c r="C12" s="4" t="s">
        <v>18</v>
      </c>
      <c r="D12" s="4" t="s">
        <v>138</v>
      </c>
      <c r="E12" s="4" t="s">
        <v>18</v>
      </c>
      <c r="F12" s="4">
        <v>2021.0</v>
      </c>
      <c r="G12" s="4" t="s">
        <v>18</v>
      </c>
      <c r="H12" s="4" t="s">
        <v>75</v>
      </c>
      <c r="I12" s="4" t="s">
        <v>18</v>
      </c>
      <c r="J12" s="4" t="s">
        <v>139</v>
      </c>
      <c r="K12" s="4" t="s">
        <v>22</v>
      </c>
      <c r="L12" s="4" t="s">
        <v>136</v>
      </c>
      <c r="M12" s="4" t="s">
        <v>18</v>
      </c>
      <c r="N12" s="4" t="s">
        <v>140</v>
      </c>
      <c r="O12" s="4" t="s">
        <v>18</v>
      </c>
      <c r="P12" s="4" t="s">
        <v>141</v>
      </c>
      <c r="Q12" s="4" t="s">
        <v>45</v>
      </c>
      <c r="R12" s="4" t="s">
        <v>142</v>
      </c>
      <c r="S12" s="4" t="s">
        <v>143</v>
      </c>
      <c r="T12" s="4">
        <v>9.731440903E9</v>
      </c>
      <c r="U12" s="4" t="s">
        <v>18</v>
      </c>
      <c r="V12" s="4" t="s">
        <v>144</v>
      </c>
      <c r="W12" s="4" t="s">
        <v>22</v>
      </c>
      <c r="X12" s="4" t="s">
        <v>145</v>
      </c>
      <c r="Y12" s="4" t="s">
        <v>47</v>
      </c>
      <c r="Z12" s="4" t="s">
        <v>30</v>
      </c>
      <c r="AA12" s="4">
        <v>0.0</v>
      </c>
      <c r="AB12" s="4" t="s">
        <v>146</v>
      </c>
      <c r="AC12" s="4" t="s">
        <v>18</v>
      </c>
    </row>
    <row r="13">
      <c r="A13" s="3" t="s">
        <v>147</v>
      </c>
      <c r="B13" s="4" t="s">
        <v>148</v>
      </c>
      <c r="C13" s="4" t="s">
        <v>18</v>
      </c>
      <c r="D13" s="4" t="s">
        <v>149</v>
      </c>
      <c r="E13" s="4" t="s">
        <v>18</v>
      </c>
      <c r="F13" s="4">
        <v>2021.0</v>
      </c>
      <c r="G13" s="4" t="s">
        <v>18</v>
      </c>
      <c r="H13" s="4" t="s">
        <v>75</v>
      </c>
      <c r="I13" s="4" t="s">
        <v>18</v>
      </c>
      <c r="J13" s="4" t="s">
        <v>150</v>
      </c>
      <c r="K13" s="4" t="s">
        <v>22</v>
      </c>
      <c r="L13" s="4" t="s">
        <v>147</v>
      </c>
      <c r="M13" s="4" t="s">
        <v>18</v>
      </c>
      <c r="N13" s="4" t="s">
        <v>75</v>
      </c>
      <c r="O13" s="4" t="s">
        <v>18</v>
      </c>
      <c r="P13" s="4" t="s">
        <v>151</v>
      </c>
      <c r="Q13" s="4" t="s">
        <v>47</v>
      </c>
      <c r="R13" s="4" t="s">
        <v>152</v>
      </c>
      <c r="S13" s="4">
        <v>3.0</v>
      </c>
      <c r="T13" s="4">
        <v>7.975225005E9</v>
      </c>
      <c r="U13" s="4" t="s">
        <v>18</v>
      </c>
      <c r="V13" s="4" t="s">
        <v>153</v>
      </c>
      <c r="W13" s="4" t="s">
        <v>45</v>
      </c>
      <c r="X13" s="4" t="s">
        <v>154</v>
      </c>
      <c r="Y13" s="4" t="s">
        <v>22</v>
      </c>
      <c r="Z13" s="4" t="s">
        <v>30</v>
      </c>
      <c r="AA13" s="4">
        <v>0.0</v>
      </c>
      <c r="AB13" s="4" t="s">
        <v>155</v>
      </c>
      <c r="AC13" s="4" t="s">
        <v>18</v>
      </c>
    </row>
    <row r="14">
      <c r="A14" s="3" t="s">
        <v>156</v>
      </c>
      <c r="B14" s="4" t="s">
        <v>157</v>
      </c>
      <c r="C14" s="4" t="s">
        <v>18</v>
      </c>
      <c r="D14" s="4" t="s">
        <v>158</v>
      </c>
      <c r="E14" s="4" t="s">
        <v>18</v>
      </c>
      <c r="F14" s="4">
        <v>2021.0</v>
      </c>
      <c r="G14" s="4" t="s">
        <v>18</v>
      </c>
      <c r="H14" s="4" t="s">
        <v>75</v>
      </c>
      <c r="I14" s="4" t="s">
        <v>18</v>
      </c>
      <c r="J14" s="4" t="s">
        <v>159</v>
      </c>
      <c r="K14" s="4" t="s">
        <v>22</v>
      </c>
      <c r="L14" s="4" t="s">
        <v>156</v>
      </c>
      <c r="M14" s="4" t="s">
        <v>18</v>
      </c>
      <c r="N14" s="4" t="s">
        <v>160</v>
      </c>
      <c r="O14" s="4" t="s">
        <v>18</v>
      </c>
      <c r="P14" s="4" t="s">
        <v>66</v>
      </c>
      <c r="Q14" s="4">
        <v>0.0</v>
      </c>
      <c r="R14" s="4" t="s">
        <v>161</v>
      </c>
      <c r="S14" s="4">
        <v>3.0</v>
      </c>
      <c r="T14" s="4">
        <v>9.019602385E9</v>
      </c>
      <c r="U14" s="4" t="s">
        <v>18</v>
      </c>
      <c r="V14" s="4" t="s">
        <v>162</v>
      </c>
      <c r="W14" s="4" t="s">
        <v>22</v>
      </c>
      <c r="X14" s="4" t="s">
        <v>163</v>
      </c>
      <c r="Y14" s="4" t="s">
        <v>22</v>
      </c>
      <c r="Z14" s="4" t="s">
        <v>30</v>
      </c>
      <c r="AA14" s="4">
        <v>0.0</v>
      </c>
      <c r="AB14" s="4" t="s">
        <v>164</v>
      </c>
      <c r="AC14" s="4" t="s">
        <v>18</v>
      </c>
    </row>
    <row r="15">
      <c r="A15" s="3" t="s">
        <v>165</v>
      </c>
      <c r="B15" s="4" t="s">
        <v>166</v>
      </c>
      <c r="C15" s="4" t="s">
        <v>18</v>
      </c>
      <c r="D15" s="4" t="s">
        <v>167</v>
      </c>
      <c r="E15" s="4" t="s">
        <v>18</v>
      </c>
      <c r="F15" s="4" t="s">
        <v>168</v>
      </c>
      <c r="G15" s="4" t="s">
        <v>18</v>
      </c>
      <c r="H15" s="4" t="s">
        <v>75</v>
      </c>
      <c r="I15" s="4" t="s">
        <v>18</v>
      </c>
      <c r="J15" s="4" t="s">
        <v>169</v>
      </c>
      <c r="K15" s="4" t="s">
        <v>45</v>
      </c>
      <c r="L15" s="4" t="s">
        <v>165</v>
      </c>
      <c r="M15" s="4" t="s">
        <v>18</v>
      </c>
      <c r="N15" s="4" t="s">
        <v>170</v>
      </c>
      <c r="O15" s="4" t="s">
        <v>171</v>
      </c>
      <c r="P15" s="4" t="s">
        <v>66</v>
      </c>
      <c r="Q15" s="4">
        <v>0.0</v>
      </c>
      <c r="R15" s="4" t="s">
        <v>172</v>
      </c>
      <c r="S15" s="4" t="s">
        <v>173</v>
      </c>
      <c r="T15" s="4">
        <v>8.431267188E9</v>
      </c>
      <c r="U15" s="4" t="s">
        <v>18</v>
      </c>
      <c r="V15" s="4" t="s">
        <v>69</v>
      </c>
      <c r="W15" s="4">
        <v>0.0</v>
      </c>
      <c r="X15" s="4" t="s">
        <v>174</v>
      </c>
      <c r="Y15" s="4">
        <v>0.0</v>
      </c>
      <c r="Z15" s="4" t="s">
        <v>30</v>
      </c>
      <c r="AA15" s="4">
        <v>0.0</v>
      </c>
      <c r="AB15" s="4" t="s">
        <v>175</v>
      </c>
      <c r="AC15" s="4" t="s">
        <v>36</v>
      </c>
    </row>
    <row r="16">
      <c r="A16" s="3" t="s">
        <v>176</v>
      </c>
      <c r="B16" s="4" t="s">
        <v>177</v>
      </c>
      <c r="C16" s="4" t="s">
        <v>18</v>
      </c>
      <c r="D16" s="4" t="s">
        <v>178</v>
      </c>
      <c r="E16" s="4" t="s">
        <v>18</v>
      </c>
      <c r="F16" s="4">
        <v>2021.0</v>
      </c>
      <c r="G16" s="4" t="s">
        <v>18</v>
      </c>
      <c r="H16" s="4" t="s">
        <v>75</v>
      </c>
      <c r="I16" s="4" t="s">
        <v>18</v>
      </c>
      <c r="J16" s="4" t="s">
        <v>179</v>
      </c>
      <c r="K16" s="4" t="s">
        <v>45</v>
      </c>
      <c r="L16" s="4" t="s">
        <v>176</v>
      </c>
      <c r="M16" s="4" t="s">
        <v>18</v>
      </c>
      <c r="N16" s="4" t="s">
        <v>180</v>
      </c>
      <c r="O16" s="4" t="s">
        <v>18</v>
      </c>
      <c r="P16" s="4" t="s">
        <v>66</v>
      </c>
      <c r="Q16" s="4">
        <v>0.0</v>
      </c>
      <c r="R16" s="4" t="s">
        <v>181</v>
      </c>
      <c r="S16" s="4">
        <v>2.0</v>
      </c>
      <c r="T16" s="4">
        <v>7.672077623E9</v>
      </c>
      <c r="U16" s="4" t="s">
        <v>18</v>
      </c>
      <c r="V16" s="4" t="s">
        <v>162</v>
      </c>
      <c r="W16" s="4" t="s">
        <v>22</v>
      </c>
      <c r="X16" s="4" t="s">
        <v>182</v>
      </c>
      <c r="Y16" s="4" t="s">
        <v>22</v>
      </c>
      <c r="Z16" s="4" t="s">
        <v>183</v>
      </c>
      <c r="AA16" s="4">
        <v>0.0</v>
      </c>
      <c r="AB16" s="4" t="s">
        <v>184</v>
      </c>
      <c r="AC16" s="4" t="s">
        <v>18</v>
      </c>
    </row>
    <row r="17">
      <c r="A17" s="3" t="s">
        <v>185</v>
      </c>
      <c r="B17" s="4" t="s">
        <v>186</v>
      </c>
      <c r="C17" s="4" t="s">
        <v>18</v>
      </c>
      <c r="D17" s="4" t="s">
        <v>187</v>
      </c>
      <c r="E17" s="4" t="s">
        <v>18</v>
      </c>
      <c r="F17" s="4">
        <v>4.0</v>
      </c>
      <c r="G17" s="4" t="s">
        <v>18</v>
      </c>
      <c r="H17" s="4" t="s">
        <v>75</v>
      </c>
      <c r="I17" s="4" t="s">
        <v>18</v>
      </c>
      <c r="J17" s="4" t="s">
        <v>188</v>
      </c>
      <c r="K17" s="4">
        <v>0.0</v>
      </c>
      <c r="L17" s="4" t="s">
        <v>185</v>
      </c>
      <c r="M17" s="4" t="s">
        <v>18</v>
      </c>
      <c r="N17" s="4" t="s">
        <v>189</v>
      </c>
      <c r="O17" s="4" t="s">
        <v>40</v>
      </c>
      <c r="P17" s="4" t="s">
        <v>66</v>
      </c>
      <c r="Q17" s="4">
        <v>0.0</v>
      </c>
      <c r="R17" s="4" t="s">
        <v>190</v>
      </c>
      <c r="S17" s="4" t="s">
        <v>191</v>
      </c>
      <c r="T17" s="3" t="str">
        <v>#ERROR!</v>
      </c>
      <c r="U17" s="4" t="s">
        <v>18</v>
      </c>
      <c r="V17" s="4" t="s">
        <v>69</v>
      </c>
      <c r="W17" s="4">
        <v>0.0</v>
      </c>
      <c r="X17" s="4" t="s">
        <v>192</v>
      </c>
      <c r="Y17" s="4">
        <v>0.0</v>
      </c>
      <c r="Z17" s="4" t="s">
        <v>30</v>
      </c>
      <c r="AA17" s="4">
        <v>0.0</v>
      </c>
      <c r="AB17" s="4" t="s">
        <v>193</v>
      </c>
      <c r="AC17" s="4" t="s">
        <v>194</v>
      </c>
    </row>
    <row r="18">
      <c r="A18" s="3" t="s">
        <v>195</v>
      </c>
      <c r="B18" s="4" t="s">
        <v>196</v>
      </c>
      <c r="C18" s="4" t="s">
        <v>18</v>
      </c>
      <c r="D18" s="4" t="s">
        <v>197</v>
      </c>
      <c r="E18" s="4" t="s">
        <v>18</v>
      </c>
      <c r="F18" s="4">
        <v>2024.0</v>
      </c>
      <c r="G18" s="4" t="s">
        <v>18</v>
      </c>
      <c r="H18" s="4" t="s">
        <v>75</v>
      </c>
      <c r="I18" s="4" t="s">
        <v>18</v>
      </c>
      <c r="J18" s="4" t="s">
        <v>198</v>
      </c>
      <c r="K18" s="4" t="s">
        <v>22</v>
      </c>
      <c r="L18" s="4" t="s">
        <v>199</v>
      </c>
      <c r="M18" s="4" t="s">
        <v>18</v>
      </c>
      <c r="N18" s="4" t="s">
        <v>75</v>
      </c>
      <c r="O18" s="4" t="s">
        <v>18</v>
      </c>
      <c r="P18" s="4" t="s">
        <v>121</v>
      </c>
      <c r="Q18" s="4" t="s">
        <v>22</v>
      </c>
      <c r="R18" s="4" t="s">
        <v>200</v>
      </c>
      <c r="S18" s="4" t="s">
        <v>201</v>
      </c>
      <c r="T18" s="4">
        <v>6.362186153E9</v>
      </c>
      <c r="U18" s="4" t="s">
        <v>18</v>
      </c>
      <c r="V18" s="4" t="s">
        <v>202</v>
      </c>
      <c r="W18" s="4" t="s">
        <v>22</v>
      </c>
      <c r="X18" s="4" t="s">
        <v>203</v>
      </c>
      <c r="Y18" s="4">
        <v>0.0</v>
      </c>
      <c r="Z18" s="4" t="s">
        <v>30</v>
      </c>
      <c r="AA18" s="4">
        <v>0.0</v>
      </c>
      <c r="AB18" s="4" t="s">
        <v>204</v>
      </c>
      <c r="AC18" s="4" t="s">
        <v>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205</v>
      </c>
      <c r="C1" s="1" t="s">
        <v>2</v>
      </c>
      <c r="D1" s="1" t="s">
        <v>206</v>
      </c>
      <c r="E1" s="1" t="s">
        <v>2</v>
      </c>
      <c r="F1" s="1" t="s">
        <v>207</v>
      </c>
      <c r="G1" s="1" t="s">
        <v>2</v>
      </c>
      <c r="H1" s="1" t="s">
        <v>208</v>
      </c>
      <c r="I1" s="1" t="s">
        <v>2</v>
      </c>
      <c r="J1" s="1" t="s">
        <v>209</v>
      </c>
      <c r="K1" s="1" t="s">
        <v>2</v>
      </c>
      <c r="L1" s="1" t="s">
        <v>210</v>
      </c>
      <c r="M1" s="1" t="s">
        <v>2</v>
      </c>
      <c r="N1" s="1" t="s">
        <v>211</v>
      </c>
      <c r="O1" s="1" t="s">
        <v>2</v>
      </c>
      <c r="P1" s="1" t="s">
        <v>212</v>
      </c>
      <c r="Q1" s="1" t="s">
        <v>2</v>
      </c>
      <c r="R1" s="1" t="s">
        <v>213</v>
      </c>
      <c r="S1" s="1" t="s">
        <v>2</v>
      </c>
      <c r="T1" s="1" t="s">
        <v>214</v>
      </c>
      <c r="U1" s="1" t="s">
        <v>2</v>
      </c>
      <c r="V1" s="1" t="s">
        <v>215</v>
      </c>
      <c r="W1" s="1" t="s">
        <v>2</v>
      </c>
      <c r="X1" s="1" t="s">
        <v>216</v>
      </c>
      <c r="Y1" s="1" t="s">
        <v>2</v>
      </c>
      <c r="Z1" s="1" t="s">
        <v>217</v>
      </c>
      <c r="AA1" s="1" t="s">
        <v>2</v>
      </c>
      <c r="AB1" s="1" t="s">
        <v>218</v>
      </c>
      <c r="AC1" s="1" t="s">
        <v>2</v>
      </c>
      <c r="AD1" s="1" t="s">
        <v>219</v>
      </c>
      <c r="AE1" s="1" t="s">
        <v>2</v>
      </c>
      <c r="AF1" s="1" t="s">
        <v>220</v>
      </c>
      <c r="AG1" s="1" t="s">
        <v>2</v>
      </c>
      <c r="AH1" s="1" t="s">
        <v>221</v>
      </c>
      <c r="AI1" s="1" t="s">
        <v>2</v>
      </c>
      <c r="AJ1" s="1" t="s">
        <v>222</v>
      </c>
      <c r="AK1" s="1" t="s">
        <v>2</v>
      </c>
    </row>
    <row r="2">
      <c r="A2" s="3" t="s">
        <v>16</v>
      </c>
      <c r="B2" s="4" t="s">
        <v>223</v>
      </c>
      <c r="C2" s="4">
        <v>1.0</v>
      </c>
      <c r="D2" s="4" t="s">
        <v>224</v>
      </c>
      <c r="E2" s="4">
        <v>2.0</v>
      </c>
      <c r="F2" s="4" t="s">
        <v>225</v>
      </c>
      <c r="G2" s="4">
        <v>1.0</v>
      </c>
      <c r="H2" s="4" t="s">
        <v>226</v>
      </c>
      <c r="I2" s="4">
        <v>2.0</v>
      </c>
      <c r="J2" s="4" t="s">
        <v>227</v>
      </c>
      <c r="K2" s="4">
        <v>4.0</v>
      </c>
      <c r="L2" s="4" t="s">
        <v>228</v>
      </c>
      <c r="M2" s="4">
        <v>2.0</v>
      </c>
      <c r="N2" s="4" t="s">
        <v>229</v>
      </c>
      <c r="O2" s="4">
        <v>4.0</v>
      </c>
      <c r="P2" s="4" t="s">
        <v>230</v>
      </c>
      <c r="Q2" s="4">
        <v>1.0</v>
      </c>
      <c r="R2" s="4" t="s">
        <v>231</v>
      </c>
      <c r="S2" s="4">
        <v>1.0</v>
      </c>
      <c r="T2" s="4" t="s">
        <v>232</v>
      </c>
      <c r="U2" s="4">
        <v>4.0</v>
      </c>
      <c r="V2" s="4" t="s">
        <v>233</v>
      </c>
      <c r="W2" s="4">
        <v>1.0</v>
      </c>
      <c r="X2" s="4" t="s">
        <v>234</v>
      </c>
      <c r="Y2" s="4">
        <v>1.0</v>
      </c>
      <c r="Z2" s="4" t="s">
        <v>235</v>
      </c>
      <c r="AA2" s="4">
        <v>2.0</v>
      </c>
      <c r="AB2" s="4" t="s">
        <v>236</v>
      </c>
      <c r="AC2" s="4">
        <v>4.0</v>
      </c>
      <c r="AD2" s="4" t="s">
        <v>237</v>
      </c>
      <c r="AE2" s="4">
        <v>2.0</v>
      </c>
      <c r="AF2" s="4" t="s">
        <v>238</v>
      </c>
      <c r="AG2" s="4">
        <v>2.0</v>
      </c>
      <c r="AH2" s="4" t="s">
        <v>239</v>
      </c>
      <c r="AI2" s="4">
        <v>2.0</v>
      </c>
      <c r="AJ2" s="4" t="s">
        <v>240</v>
      </c>
      <c r="AK2" s="4">
        <v>2.0</v>
      </c>
    </row>
    <row r="3">
      <c r="A3" s="3" t="s">
        <v>32</v>
      </c>
      <c r="B3" s="4" t="s">
        <v>241</v>
      </c>
      <c r="C3" s="4">
        <v>2.0</v>
      </c>
      <c r="D3" s="4" t="s">
        <v>224</v>
      </c>
      <c r="E3" s="4">
        <v>2.0</v>
      </c>
      <c r="F3" s="4" t="s">
        <v>242</v>
      </c>
      <c r="G3" s="4">
        <v>2.0</v>
      </c>
      <c r="H3" s="4" t="s">
        <v>243</v>
      </c>
      <c r="I3" s="4">
        <v>3.0</v>
      </c>
      <c r="J3" s="4" t="s">
        <v>227</v>
      </c>
      <c r="K3" s="4">
        <v>4.0</v>
      </c>
      <c r="L3" s="4" t="s">
        <v>244</v>
      </c>
      <c r="M3" s="4">
        <v>1.0</v>
      </c>
      <c r="N3" s="4" t="s">
        <v>245</v>
      </c>
      <c r="O3" s="4">
        <v>2.0</v>
      </c>
      <c r="P3" s="4" t="s">
        <v>246</v>
      </c>
      <c r="Q3" s="4">
        <v>2.0</v>
      </c>
      <c r="R3" s="4" t="s">
        <v>231</v>
      </c>
      <c r="S3" s="4">
        <v>1.0</v>
      </c>
      <c r="T3" s="4" t="s">
        <v>232</v>
      </c>
      <c r="U3" s="4">
        <v>4.0</v>
      </c>
      <c r="V3" s="4" t="s">
        <v>233</v>
      </c>
      <c r="W3" s="4">
        <v>1.0</v>
      </c>
      <c r="X3" s="4" t="s">
        <v>247</v>
      </c>
      <c r="Y3" s="4">
        <v>2.0</v>
      </c>
      <c r="Z3" s="4" t="s">
        <v>235</v>
      </c>
      <c r="AA3" s="4">
        <v>2.0</v>
      </c>
      <c r="AB3" s="4" t="s">
        <v>248</v>
      </c>
      <c r="AC3" s="4">
        <v>1.0</v>
      </c>
      <c r="AD3" s="4" t="s">
        <v>249</v>
      </c>
      <c r="AE3" s="4">
        <v>1.0</v>
      </c>
      <c r="AF3" s="4" t="s">
        <v>250</v>
      </c>
      <c r="AG3" s="4">
        <v>1.0</v>
      </c>
      <c r="AH3" s="4" t="s">
        <v>239</v>
      </c>
      <c r="AI3" s="4">
        <v>2.0</v>
      </c>
      <c r="AJ3" s="4" t="s">
        <v>251</v>
      </c>
      <c r="AK3" s="4">
        <v>3.0</v>
      </c>
    </row>
    <row r="4">
      <c r="A4" s="3" t="s">
        <v>49</v>
      </c>
      <c r="B4" s="4" t="s">
        <v>252</v>
      </c>
      <c r="C4" s="4">
        <v>4.0</v>
      </c>
      <c r="D4" s="4" t="s">
        <v>253</v>
      </c>
      <c r="E4" s="4">
        <v>1.0</v>
      </c>
      <c r="F4" s="4" t="s">
        <v>242</v>
      </c>
      <c r="G4" s="4">
        <v>2.0</v>
      </c>
      <c r="H4" s="4" t="s">
        <v>243</v>
      </c>
      <c r="I4" s="4">
        <v>3.0</v>
      </c>
      <c r="J4" s="4" t="s">
        <v>227</v>
      </c>
      <c r="K4" s="4">
        <v>4.0</v>
      </c>
      <c r="L4" s="4" t="s">
        <v>244</v>
      </c>
      <c r="M4" s="4">
        <v>1.0</v>
      </c>
      <c r="N4" s="4" t="s">
        <v>254</v>
      </c>
      <c r="O4" s="4">
        <v>3.0</v>
      </c>
      <c r="P4" s="4" t="s">
        <v>255</v>
      </c>
      <c r="Q4" s="4">
        <v>3.0</v>
      </c>
      <c r="R4" s="4" t="s">
        <v>256</v>
      </c>
      <c r="S4" s="4">
        <v>3.0</v>
      </c>
      <c r="T4" s="4" t="s">
        <v>257</v>
      </c>
      <c r="U4" s="4">
        <v>2.0</v>
      </c>
      <c r="V4" s="4" t="s">
        <v>233</v>
      </c>
      <c r="W4" s="4">
        <v>1.0</v>
      </c>
      <c r="X4" s="4" t="s">
        <v>258</v>
      </c>
      <c r="Y4" s="4">
        <v>4.0</v>
      </c>
      <c r="Z4" s="4" t="s">
        <v>259</v>
      </c>
      <c r="AA4" s="4">
        <v>4.0</v>
      </c>
      <c r="AB4" s="4" t="s">
        <v>248</v>
      </c>
      <c r="AC4" s="4">
        <v>1.0</v>
      </c>
      <c r="AD4" s="4" t="s">
        <v>249</v>
      </c>
      <c r="AE4" s="4">
        <v>1.0</v>
      </c>
      <c r="AF4" s="4" t="s">
        <v>238</v>
      </c>
      <c r="AG4" s="4">
        <v>2.0</v>
      </c>
      <c r="AH4" s="4" t="s">
        <v>260</v>
      </c>
      <c r="AI4" s="4">
        <v>3.0</v>
      </c>
      <c r="AJ4" s="4" t="s">
        <v>240</v>
      </c>
      <c r="AK4" s="4">
        <v>2.0</v>
      </c>
    </row>
    <row r="5">
      <c r="A5" s="3" t="s">
        <v>60</v>
      </c>
      <c r="B5" s="4" t="s">
        <v>241</v>
      </c>
      <c r="C5" s="4">
        <v>2.0</v>
      </c>
      <c r="D5" s="4" t="s">
        <v>224</v>
      </c>
      <c r="E5" s="4">
        <v>2.0</v>
      </c>
      <c r="F5" s="4" t="s">
        <v>261</v>
      </c>
      <c r="G5" s="4">
        <v>3.0</v>
      </c>
      <c r="H5" s="4" t="s">
        <v>262</v>
      </c>
      <c r="I5" s="4">
        <v>4.0</v>
      </c>
      <c r="J5" s="4" t="s">
        <v>263</v>
      </c>
      <c r="K5" s="4">
        <v>1.0</v>
      </c>
      <c r="L5" s="4" t="s">
        <v>244</v>
      </c>
      <c r="M5" s="4">
        <v>1.0</v>
      </c>
      <c r="N5" s="4" t="s">
        <v>245</v>
      </c>
      <c r="O5" s="4">
        <v>2.0</v>
      </c>
      <c r="P5" s="4" t="s">
        <v>230</v>
      </c>
      <c r="Q5" s="4">
        <v>1.0</v>
      </c>
      <c r="R5" s="4" t="s">
        <v>264</v>
      </c>
      <c r="S5" s="4">
        <v>2.0</v>
      </c>
      <c r="T5" s="4" t="s">
        <v>265</v>
      </c>
      <c r="U5" s="4">
        <v>3.0</v>
      </c>
      <c r="V5" s="4" t="s">
        <v>266</v>
      </c>
      <c r="W5" s="4">
        <v>3.0</v>
      </c>
      <c r="X5" s="4" t="s">
        <v>267</v>
      </c>
      <c r="Y5" s="4">
        <v>3.0</v>
      </c>
      <c r="Z5" s="4" t="s">
        <v>235</v>
      </c>
      <c r="AA5" s="4">
        <v>2.0</v>
      </c>
      <c r="AB5" s="4" t="s">
        <v>248</v>
      </c>
      <c r="AC5" s="4">
        <v>1.0</v>
      </c>
      <c r="AD5" s="4" t="s">
        <v>268</v>
      </c>
      <c r="AE5" s="4">
        <v>4.0</v>
      </c>
      <c r="AF5" s="4" t="s">
        <v>238</v>
      </c>
      <c r="AG5" s="4">
        <v>2.0</v>
      </c>
      <c r="AH5" s="4" t="s">
        <v>239</v>
      </c>
      <c r="AI5" s="4">
        <v>2.0</v>
      </c>
      <c r="AJ5" s="4" t="s">
        <v>240</v>
      </c>
      <c r="AK5" s="4">
        <v>2.0</v>
      </c>
    </row>
    <row r="6">
      <c r="A6" s="3" t="s">
        <v>72</v>
      </c>
      <c r="B6" s="4" t="s">
        <v>223</v>
      </c>
      <c r="C6" s="4">
        <v>1.0</v>
      </c>
      <c r="D6" s="4" t="s">
        <v>224</v>
      </c>
      <c r="E6" s="4">
        <v>2.0</v>
      </c>
      <c r="F6" s="4" t="s">
        <v>261</v>
      </c>
      <c r="G6" s="4">
        <v>3.0</v>
      </c>
      <c r="H6" s="4" t="s">
        <v>226</v>
      </c>
      <c r="I6" s="4">
        <v>2.0</v>
      </c>
      <c r="J6" s="4" t="s">
        <v>227</v>
      </c>
      <c r="K6" s="4">
        <v>4.0</v>
      </c>
      <c r="L6" s="4" t="s">
        <v>244</v>
      </c>
      <c r="M6" s="4">
        <v>1.0</v>
      </c>
      <c r="N6" s="4" t="s">
        <v>245</v>
      </c>
      <c r="O6" s="4">
        <v>2.0</v>
      </c>
      <c r="P6" s="4" t="s">
        <v>230</v>
      </c>
      <c r="Q6" s="4">
        <v>1.0</v>
      </c>
      <c r="R6" s="4" t="s">
        <v>231</v>
      </c>
      <c r="S6" s="4">
        <v>1.0</v>
      </c>
      <c r="T6" s="4" t="s">
        <v>257</v>
      </c>
      <c r="U6" s="4">
        <v>2.0</v>
      </c>
      <c r="V6" s="4" t="s">
        <v>269</v>
      </c>
      <c r="W6" s="4">
        <v>2.0</v>
      </c>
      <c r="X6" s="4" t="s">
        <v>247</v>
      </c>
      <c r="Y6" s="4">
        <v>2.0</v>
      </c>
      <c r="Z6" s="4" t="s">
        <v>235</v>
      </c>
      <c r="AA6" s="4">
        <v>2.0</v>
      </c>
      <c r="AB6" s="4" t="s">
        <v>270</v>
      </c>
      <c r="AC6" s="4">
        <v>3.0</v>
      </c>
      <c r="AD6" s="4" t="s">
        <v>249</v>
      </c>
      <c r="AE6" s="4">
        <v>1.0</v>
      </c>
      <c r="AF6" s="4" t="s">
        <v>238</v>
      </c>
      <c r="AG6" s="4">
        <v>2.0</v>
      </c>
      <c r="AH6" s="4" t="s">
        <v>239</v>
      </c>
      <c r="AI6" s="4">
        <v>2.0</v>
      </c>
      <c r="AJ6" s="4" t="s">
        <v>251</v>
      </c>
      <c r="AK6" s="4">
        <v>3.0</v>
      </c>
    </row>
    <row r="7">
      <c r="A7" s="3" t="s">
        <v>85</v>
      </c>
      <c r="B7" s="4" t="s">
        <v>271</v>
      </c>
      <c r="C7" s="4">
        <v>3.0</v>
      </c>
      <c r="D7" s="4" t="s">
        <v>224</v>
      </c>
      <c r="E7" s="4">
        <v>2.0</v>
      </c>
      <c r="F7" s="4" t="s">
        <v>261</v>
      </c>
      <c r="G7" s="4">
        <v>3.0</v>
      </c>
      <c r="H7" s="4" t="s">
        <v>243</v>
      </c>
      <c r="I7" s="4">
        <v>3.0</v>
      </c>
      <c r="J7" s="4" t="s">
        <v>272</v>
      </c>
      <c r="K7" s="4">
        <v>2.0</v>
      </c>
      <c r="L7" s="4" t="s">
        <v>273</v>
      </c>
      <c r="M7" s="4">
        <v>3.0</v>
      </c>
      <c r="N7" s="4" t="s">
        <v>245</v>
      </c>
      <c r="O7" s="4">
        <v>2.0</v>
      </c>
      <c r="P7" s="4" t="s">
        <v>246</v>
      </c>
      <c r="Q7" s="4">
        <v>2.0</v>
      </c>
      <c r="R7" s="4" t="s">
        <v>256</v>
      </c>
      <c r="S7" s="4">
        <v>3.0</v>
      </c>
      <c r="T7" s="4" t="s">
        <v>274</v>
      </c>
      <c r="U7" s="4">
        <v>1.0</v>
      </c>
      <c r="V7" s="4" t="s">
        <v>266</v>
      </c>
      <c r="W7" s="4">
        <v>3.0</v>
      </c>
      <c r="X7" s="4" t="s">
        <v>267</v>
      </c>
      <c r="Y7" s="4">
        <v>3.0</v>
      </c>
      <c r="Z7" s="4" t="s">
        <v>235</v>
      </c>
      <c r="AA7" s="4">
        <v>2.0</v>
      </c>
      <c r="AB7" s="4" t="s">
        <v>275</v>
      </c>
      <c r="AC7" s="4">
        <v>2.0</v>
      </c>
      <c r="AD7" s="4" t="s">
        <v>268</v>
      </c>
      <c r="AE7" s="4">
        <v>4.0</v>
      </c>
      <c r="AF7" s="4" t="s">
        <v>238</v>
      </c>
      <c r="AG7" s="4">
        <v>2.0</v>
      </c>
      <c r="AH7" s="4" t="s">
        <v>260</v>
      </c>
      <c r="AI7" s="4">
        <v>3.0</v>
      </c>
      <c r="AJ7" s="4" t="s">
        <v>276</v>
      </c>
      <c r="AK7" s="4">
        <v>4.0</v>
      </c>
    </row>
    <row r="8">
      <c r="A8" s="3" t="s">
        <v>95</v>
      </c>
      <c r="B8" s="4" t="s">
        <v>241</v>
      </c>
      <c r="C8" s="4">
        <v>2.0</v>
      </c>
      <c r="D8" s="4" t="s">
        <v>224</v>
      </c>
      <c r="E8" s="4">
        <v>2.0</v>
      </c>
      <c r="F8" s="4" t="s">
        <v>277</v>
      </c>
      <c r="G8" s="4">
        <v>4.0</v>
      </c>
      <c r="H8" s="4" t="s">
        <v>262</v>
      </c>
      <c r="I8" s="4">
        <v>4.0</v>
      </c>
      <c r="J8" s="4" t="s">
        <v>227</v>
      </c>
      <c r="K8" s="4">
        <v>4.0</v>
      </c>
      <c r="L8" s="4" t="s">
        <v>273</v>
      </c>
      <c r="M8" s="4">
        <v>3.0</v>
      </c>
      <c r="N8" s="4" t="s">
        <v>245</v>
      </c>
      <c r="O8" s="4">
        <v>2.0</v>
      </c>
      <c r="P8" s="4" t="s">
        <v>255</v>
      </c>
      <c r="Q8" s="4">
        <v>3.0</v>
      </c>
      <c r="R8" s="4" t="s">
        <v>264</v>
      </c>
      <c r="S8" s="4">
        <v>2.0</v>
      </c>
      <c r="T8" s="4" t="s">
        <v>257</v>
      </c>
      <c r="U8" s="4">
        <v>2.0</v>
      </c>
      <c r="V8" s="4" t="s">
        <v>266</v>
      </c>
      <c r="W8" s="4">
        <v>3.0</v>
      </c>
      <c r="X8" s="4" t="s">
        <v>247</v>
      </c>
      <c r="Y8" s="4">
        <v>2.0</v>
      </c>
      <c r="Z8" s="4" t="s">
        <v>235</v>
      </c>
      <c r="AA8" s="4">
        <v>2.0</v>
      </c>
      <c r="AB8" s="4" t="s">
        <v>270</v>
      </c>
      <c r="AC8" s="4">
        <v>3.0</v>
      </c>
      <c r="AD8" s="4" t="s">
        <v>237</v>
      </c>
      <c r="AE8" s="4">
        <v>2.0</v>
      </c>
      <c r="AF8" s="4" t="s">
        <v>250</v>
      </c>
      <c r="AG8" s="4">
        <v>1.0</v>
      </c>
      <c r="AH8" s="4" t="s">
        <v>239</v>
      </c>
      <c r="AI8" s="4">
        <v>2.0</v>
      </c>
      <c r="AJ8" s="4" t="s">
        <v>240</v>
      </c>
      <c r="AK8" s="4">
        <v>2.0</v>
      </c>
    </row>
    <row r="9">
      <c r="A9" s="3" t="s">
        <v>104</v>
      </c>
      <c r="B9" s="4" t="s">
        <v>241</v>
      </c>
      <c r="C9" s="4">
        <v>2.0</v>
      </c>
      <c r="D9" s="4" t="s">
        <v>224</v>
      </c>
      <c r="E9" s="4">
        <v>2.0</v>
      </c>
      <c r="F9" s="4" t="s">
        <v>242</v>
      </c>
      <c r="G9" s="4">
        <v>2.0</v>
      </c>
      <c r="H9" s="4" t="s">
        <v>226</v>
      </c>
      <c r="I9" s="4">
        <v>2.0</v>
      </c>
      <c r="J9" s="4" t="s">
        <v>272</v>
      </c>
      <c r="K9" s="4">
        <v>2.0</v>
      </c>
      <c r="L9" s="4" t="s">
        <v>244</v>
      </c>
      <c r="M9" s="4">
        <v>1.0</v>
      </c>
      <c r="N9" s="4" t="s">
        <v>245</v>
      </c>
      <c r="O9" s="4">
        <v>2.0</v>
      </c>
      <c r="P9" s="4" t="s">
        <v>246</v>
      </c>
      <c r="Q9" s="4">
        <v>2.0</v>
      </c>
      <c r="R9" s="4" t="s">
        <v>256</v>
      </c>
      <c r="S9" s="4">
        <v>3.0</v>
      </c>
      <c r="T9" s="4" t="s">
        <v>257</v>
      </c>
      <c r="U9" s="4">
        <v>2.0</v>
      </c>
      <c r="V9" s="4" t="s">
        <v>269</v>
      </c>
      <c r="W9" s="4">
        <v>2.0</v>
      </c>
      <c r="X9" s="4" t="s">
        <v>247</v>
      </c>
      <c r="Y9" s="4">
        <v>2.0</v>
      </c>
      <c r="Z9" s="4" t="s">
        <v>278</v>
      </c>
      <c r="AA9" s="4">
        <v>1.0</v>
      </c>
      <c r="AB9" s="4" t="s">
        <v>248</v>
      </c>
      <c r="AC9" s="4">
        <v>1.0</v>
      </c>
      <c r="AD9" s="4" t="s">
        <v>279</v>
      </c>
      <c r="AE9" s="4">
        <v>3.0</v>
      </c>
      <c r="AF9" s="4" t="s">
        <v>280</v>
      </c>
      <c r="AG9" s="4">
        <v>3.0</v>
      </c>
      <c r="AH9" s="4" t="s">
        <v>260</v>
      </c>
      <c r="AI9" s="4">
        <v>3.0</v>
      </c>
      <c r="AJ9" s="4" t="s">
        <v>240</v>
      </c>
      <c r="AK9" s="4">
        <v>2.0</v>
      </c>
    </row>
    <row r="10">
      <c r="A10" s="3" t="s">
        <v>115</v>
      </c>
      <c r="B10" s="4" t="s">
        <v>241</v>
      </c>
      <c r="C10" s="4">
        <v>2.0</v>
      </c>
      <c r="D10" s="4" t="s">
        <v>224</v>
      </c>
      <c r="E10" s="4">
        <v>2.0</v>
      </c>
      <c r="F10" s="4" t="s">
        <v>242</v>
      </c>
      <c r="G10" s="4">
        <v>2.0</v>
      </c>
      <c r="H10" s="4" t="s">
        <v>243</v>
      </c>
      <c r="I10" s="4">
        <v>3.0</v>
      </c>
      <c r="J10" s="4" t="s">
        <v>272</v>
      </c>
      <c r="K10" s="4">
        <v>2.0</v>
      </c>
      <c r="L10" s="4" t="s">
        <v>244</v>
      </c>
      <c r="M10" s="4">
        <v>1.0</v>
      </c>
      <c r="N10" s="4" t="s">
        <v>245</v>
      </c>
      <c r="O10" s="4">
        <v>2.0</v>
      </c>
      <c r="P10" s="4" t="s">
        <v>281</v>
      </c>
      <c r="Q10" s="4">
        <v>4.0</v>
      </c>
      <c r="R10" s="4" t="s">
        <v>256</v>
      </c>
      <c r="S10" s="4">
        <v>3.0</v>
      </c>
      <c r="T10" s="4" t="s">
        <v>257</v>
      </c>
      <c r="U10" s="4">
        <v>2.0</v>
      </c>
      <c r="V10" s="4" t="s">
        <v>233</v>
      </c>
      <c r="W10" s="4">
        <v>1.0</v>
      </c>
      <c r="X10" s="4" t="s">
        <v>267</v>
      </c>
      <c r="Y10" s="4">
        <v>3.0</v>
      </c>
      <c r="Z10" s="4" t="s">
        <v>235</v>
      </c>
      <c r="AA10" s="4">
        <v>2.0</v>
      </c>
      <c r="AB10" s="4" t="s">
        <v>248</v>
      </c>
      <c r="AC10" s="4">
        <v>1.0</v>
      </c>
      <c r="AD10" s="4" t="s">
        <v>268</v>
      </c>
      <c r="AE10" s="4">
        <v>4.0</v>
      </c>
      <c r="AF10" s="4" t="s">
        <v>238</v>
      </c>
      <c r="AG10" s="4">
        <v>2.0</v>
      </c>
      <c r="AH10" s="4" t="s">
        <v>239</v>
      </c>
      <c r="AI10" s="4">
        <v>2.0</v>
      </c>
      <c r="AJ10" s="4" t="s">
        <v>240</v>
      </c>
      <c r="AK10" s="4">
        <v>2.0</v>
      </c>
    </row>
    <row r="11">
      <c r="A11" s="3" t="s">
        <v>126</v>
      </c>
      <c r="B11" s="4" t="s">
        <v>241</v>
      </c>
      <c r="C11" s="4">
        <v>2.0</v>
      </c>
      <c r="D11" s="4" t="s">
        <v>224</v>
      </c>
      <c r="E11" s="4">
        <v>2.0</v>
      </c>
      <c r="F11" s="4" t="s">
        <v>242</v>
      </c>
      <c r="G11" s="4">
        <v>2.0</v>
      </c>
      <c r="H11" s="4" t="s">
        <v>282</v>
      </c>
      <c r="I11" s="4">
        <v>1.0</v>
      </c>
      <c r="J11" s="4" t="s">
        <v>227</v>
      </c>
      <c r="K11" s="4">
        <v>4.0</v>
      </c>
      <c r="L11" s="4" t="s">
        <v>244</v>
      </c>
      <c r="M11" s="4">
        <v>1.0</v>
      </c>
      <c r="N11" s="4" t="s">
        <v>229</v>
      </c>
      <c r="O11" s="4">
        <v>4.0</v>
      </c>
      <c r="P11" s="4" t="s">
        <v>230</v>
      </c>
      <c r="Q11" s="4">
        <v>1.0</v>
      </c>
      <c r="R11" s="4" t="s">
        <v>264</v>
      </c>
      <c r="S11" s="4">
        <v>2.0</v>
      </c>
      <c r="T11" s="4" t="s">
        <v>274</v>
      </c>
      <c r="U11" s="4">
        <v>1.0</v>
      </c>
      <c r="V11" s="4" t="s">
        <v>233</v>
      </c>
      <c r="W11" s="4">
        <v>1.0</v>
      </c>
      <c r="X11" s="4" t="s">
        <v>247</v>
      </c>
      <c r="Y11" s="4">
        <v>2.0</v>
      </c>
      <c r="Z11" s="4" t="s">
        <v>235</v>
      </c>
      <c r="AA11" s="4">
        <v>2.0</v>
      </c>
      <c r="AB11" s="4" t="s">
        <v>248</v>
      </c>
      <c r="AC11" s="4">
        <v>1.0</v>
      </c>
      <c r="AD11" s="4" t="s">
        <v>249</v>
      </c>
      <c r="AE11" s="4">
        <v>1.0</v>
      </c>
      <c r="AF11" s="4" t="s">
        <v>238</v>
      </c>
      <c r="AG11" s="4">
        <v>2.0</v>
      </c>
      <c r="AH11" s="4" t="s">
        <v>260</v>
      </c>
      <c r="AI11" s="4">
        <v>3.0</v>
      </c>
      <c r="AJ11" s="4" t="s">
        <v>240</v>
      </c>
      <c r="AK11" s="4">
        <v>2.0</v>
      </c>
    </row>
    <row r="12">
      <c r="A12" s="3" t="s">
        <v>136</v>
      </c>
      <c r="B12" s="4" t="s">
        <v>241</v>
      </c>
      <c r="C12" s="4">
        <v>2.0</v>
      </c>
      <c r="D12" s="4" t="s">
        <v>224</v>
      </c>
      <c r="E12" s="4">
        <v>2.0</v>
      </c>
      <c r="F12" s="4" t="s">
        <v>261</v>
      </c>
      <c r="G12" s="4">
        <v>3.0</v>
      </c>
      <c r="H12" s="4" t="s">
        <v>226</v>
      </c>
      <c r="I12" s="4">
        <v>2.0</v>
      </c>
      <c r="J12" s="4" t="s">
        <v>272</v>
      </c>
      <c r="K12" s="4">
        <v>2.0</v>
      </c>
      <c r="L12" s="4" t="s">
        <v>228</v>
      </c>
      <c r="M12" s="4">
        <v>2.0</v>
      </c>
      <c r="N12" s="4" t="s">
        <v>245</v>
      </c>
      <c r="O12" s="4">
        <v>2.0</v>
      </c>
      <c r="P12" s="4" t="s">
        <v>255</v>
      </c>
      <c r="Q12" s="4">
        <v>3.0</v>
      </c>
      <c r="R12" s="4" t="s">
        <v>256</v>
      </c>
      <c r="S12" s="4">
        <v>3.0</v>
      </c>
      <c r="T12" s="4" t="s">
        <v>257</v>
      </c>
      <c r="U12" s="4">
        <v>2.0</v>
      </c>
      <c r="V12" s="4" t="s">
        <v>233</v>
      </c>
      <c r="W12" s="4">
        <v>1.0</v>
      </c>
      <c r="X12" s="4" t="s">
        <v>267</v>
      </c>
      <c r="Y12" s="4">
        <v>3.0</v>
      </c>
      <c r="Z12" s="4" t="s">
        <v>235</v>
      </c>
      <c r="AA12" s="4">
        <v>2.0</v>
      </c>
      <c r="AB12" s="4" t="s">
        <v>248</v>
      </c>
      <c r="AC12" s="4">
        <v>1.0</v>
      </c>
      <c r="AD12" s="4" t="s">
        <v>237</v>
      </c>
      <c r="AE12" s="4">
        <v>2.0</v>
      </c>
      <c r="AF12" s="4" t="s">
        <v>238</v>
      </c>
      <c r="AG12" s="4">
        <v>2.0</v>
      </c>
      <c r="AH12" s="4" t="s">
        <v>239</v>
      </c>
      <c r="AI12" s="4">
        <v>2.0</v>
      </c>
      <c r="AJ12" s="4" t="s">
        <v>240</v>
      </c>
      <c r="AK12" s="4">
        <v>2.0</v>
      </c>
    </row>
    <row r="13">
      <c r="A13" s="3" t="s">
        <v>147</v>
      </c>
      <c r="B13" s="4" t="s">
        <v>241</v>
      </c>
      <c r="C13" s="4">
        <v>2.0</v>
      </c>
      <c r="D13" s="4" t="s">
        <v>224</v>
      </c>
      <c r="E13" s="4">
        <v>2.0</v>
      </c>
      <c r="F13" s="4" t="s">
        <v>242</v>
      </c>
      <c r="G13" s="4">
        <v>2.0</v>
      </c>
      <c r="H13" s="4" t="s">
        <v>262</v>
      </c>
      <c r="I13" s="4">
        <v>4.0</v>
      </c>
      <c r="J13" s="4" t="s">
        <v>272</v>
      </c>
      <c r="K13" s="4">
        <v>2.0</v>
      </c>
      <c r="L13" s="4" t="s">
        <v>228</v>
      </c>
      <c r="M13" s="4">
        <v>2.0</v>
      </c>
      <c r="N13" s="4" t="s">
        <v>245</v>
      </c>
      <c r="O13" s="4">
        <v>2.0</v>
      </c>
      <c r="P13" s="4" t="s">
        <v>255</v>
      </c>
      <c r="Q13" s="4">
        <v>3.0</v>
      </c>
      <c r="R13" s="4" t="s">
        <v>283</v>
      </c>
      <c r="S13" s="4">
        <v>4.0</v>
      </c>
      <c r="T13" s="4" t="s">
        <v>232</v>
      </c>
      <c r="U13" s="4">
        <v>4.0</v>
      </c>
      <c r="V13" s="4" t="s">
        <v>233</v>
      </c>
      <c r="W13" s="4">
        <v>1.0</v>
      </c>
      <c r="X13" s="4" t="s">
        <v>247</v>
      </c>
      <c r="Y13" s="4">
        <v>2.0</v>
      </c>
      <c r="Z13" s="4" t="s">
        <v>278</v>
      </c>
      <c r="AA13" s="4">
        <v>1.0</v>
      </c>
      <c r="AB13" s="4" t="s">
        <v>236</v>
      </c>
      <c r="AC13" s="4">
        <v>4.0</v>
      </c>
      <c r="AD13" s="4" t="s">
        <v>237</v>
      </c>
      <c r="AE13" s="4">
        <v>2.0</v>
      </c>
      <c r="AF13" s="4" t="s">
        <v>238</v>
      </c>
      <c r="AG13" s="4">
        <v>2.0</v>
      </c>
      <c r="AH13" s="4" t="s">
        <v>284</v>
      </c>
      <c r="AI13" s="4">
        <v>1.0</v>
      </c>
      <c r="AJ13" s="4" t="s">
        <v>240</v>
      </c>
      <c r="AK13" s="4">
        <v>2.0</v>
      </c>
    </row>
    <row r="14">
      <c r="A14" s="3" t="s">
        <v>156</v>
      </c>
      <c r="B14" s="4" t="s">
        <v>252</v>
      </c>
      <c r="C14" s="4">
        <v>4.0</v>
      </c>
      <c r="D14" s="4" t="s">
        <v>224</v>
      </c>
      <c r="E14" s="4">
        <v>2.0</v>
      </c>
      <c r="F14" s="4" t="s">
        <v>261</v>
      </c>
      <c r="G14" s="4">
        <v>3.0</v>
      </c>
      <c r="H14" s="4" t="s">
        <v>226</v>
      </c>
      <c r="I14" s="4">
        <v>2.0</v>
      </c>
      <c r="J14" s="4" t="s">
        <v>272</v>
      </c>
      <c r="K14" s="4">
        <v>2.0</v>
      </c>
      <c r="L14" s="4" t="s">
        <v>244</v>
      </c>
      <c r="M14" s="4">
        <v>1.0</v>
      </c>
      <c r="N14" s="4" t="s">
        <v>245</v>
      </c>
      <c r="O14" s="4">
        <v>2.0</v>
      </c>
      <c r="P14" s="4" t="s">
        <v>281</v>
      </c>
      <c r="Q14" s="4">
        <v>4.0</v>
      </c>
      <c r="R14" s="4" t="s">
        <v>256</v>
      </c>
      <c r="S14" s="4">
        <v>3.0</v>
      </c>
      <c r="T14" s="4" t="s">
        <v>257</v>
      </c>
      <c r="U14" s="4">
        <v>2.0</v>
      </c>
      <c r="V14" s="4" t="s">
        <v>266</v>
      </c>
      <c r="W14" s="4">
        <v>3.0</v>
      </c>
      <c r="X14" s="4" t="s">
        <v>247</v>
      </c>
      <c r="Y14" s="4">
        <v>2.0</v>
      </c>
      <c r="Z14" s="4" t="s">
        <v>235</v>
      </c>
      <c r="AA14" s="4">
        <v>2.0</v>
      </c>
      <c r="AB14" s="4" t="s">
        <v>236</v>
      </c>
      <c r="AC14" s="4">
        <v>4.0</v>
      </c>
      <c r="AD14" s="4" t="s">
        <v>268</v>
      </c>
      <c r="AE14" s="4">
        <v>4.0</v>
      </c>
      <c r="AF14" s="4" t="s">
        <v>250</v>
      </c>
      <c r="AG14" s="4">
        <v>1.0</v>
      </c>
      <c r="AH14" s="4" t="s">
        <v>260</v>
      </c>
      <c r="AI14" s="4">
        <v>3.0</v>
      </c>
      <c r="AJ14" s="4" t="s">
        <v>240</v>
      </c>
      <c r="AK14" s="4">
        <v>2.0</v>
      </c>
    </row>
    <row r="15">
      <c r="A15" s="3" t="s">
        <v>165</v>
      </c>
      <c r="B15" s="4" t="s">
        <v>271</v>
      </c>
      <c r="C15" s="4">
        <v>3.0</v>
      </c>
      <c r="D15" s="4" t="s">
        <v>253</v>
      </c>
      <c r="E15" s="4">
        <v>1.0</v>
      </c>
      <c r="F15" s="4" t="s">
        <v>261</v>
      </c>
      <c r="G15" s="4">
        <v>3.0</v>
      </c>
      <c r="H15" s="4" t="s">
        <v>226</v>
      </c>
      <c r="I15" s="4">
        <v>2.0</v>
      </c>
      <c r="J15" s="4" t="s">
        <v>263</v>
      </c>
      <c r="K15" s="4">
        <v>1.0</v>
      </c>
      <c r="L15" s="4" t="s">
        <v>244</v>
      </c>
      <c r="M15" s="4">
        <v>1.0</v>
      </c>
      <c r="N15" s="4" t="s">
        <v>245</v>
      </c>
      <c r="O15" s="4">
        <v>2.0</v>
      </c>
      <c r="P15" s="4" t="s">
        <v>230</v>
      </c>
      <c r="Q15" s="4">
        <v>1.0</v>
      </c>
      <c r="R15" s="4" t="s">
        <v>264</v>
      </c>
      <c r="S15" s="4">
        <v>2.0</v>
      </c>
      <c r="T15" s="4" t="s">
        <v>257</v>
      </c>
      <c r="U15" s="4">
        <v>2.0</v>
      </c>
      <c r="V15" s="4" t="s">
        <v>269</v>
      </c>
      <c r="W15" s="4">
        <v>2.0</v>
      </c>
      <c r="X15" s="4" t="s">
        <v>247</v>
      </c>
      <c r="Y15" s="4">
        <v>2.0</v>
      </c>
      <c r="Z15" s="4" t="s">
        <v>285</v>
      </c>
      <c r="AA15" s="4">
        <v>3.0</v>
      </c>
      <c r="AB15" s="4" t="s">
        <v>236</v>
      </c>
      <c r="AC15" s="4">
        <v>4.0</v>
      </c>
      <c r="AD15" s="4" t="s">
        <v>249</v>
      </c>
      <c r="AE15" s="4">
        <v>1.0</v>
      </c>
      <c r="AF15" s="4" t="s">
        <v>238</v>
      </c>
      <c r="AG15" s="4">
        <v>2.0</v>
      </c>
      <c r="AH15" s="4" t="s">
        <v>239</v>
      </c>
      <c r="AI15" s="4">
        <v>2.0</v>
      </c>
      <c r="AJ15" s="4" t="s">
        <v>276</v>
      </c>
      <c r="AK15" s="4">
        <v>4.0</v>
      </c>
    </row>
    <row r="16">
      <c r="A16" s="3" t="s">
        <v>176</v>
      </c>
      <c r="B16" s="4" t="s">
        <v>241</v>
      </c>
      <c r="C16" s="4">
        <v>2.0</v>
      </c>
      <c r="D16" s="4" t="s">
        <v>224</v>
      </c>
      <c r="E16" s="4">
        <v>2.0</v>
      </c>
      <c r="F16" s="4" t="s">
        <v>277</v>
      </c>
      <c r="G16" s="4">
        <v>4.0</v>
      </c>
      <c r="H16" s="4" t="s">
        <v>243</v>
      </c>
      <c r="I16" s="4">
        <v>3.0</v>
      </c>
      <c r="J16" s="4" t="s">
        <v>227</v>
      </c>
      <c r="K16" s="4">
        <v>4.0</v>
      </c>
      <c r="L16" s="4" t="s">
        <v>273</v>
      </c>
      <c r="M16" s="4">
        <v>3.0</v>
      </c>
      <c r="N16" s="4" t="s">
        <v>254</v>
      </c>
      <c r="O16" s="4">
        <v>3.0</v>
      </c>
      <c r="P16" s="4" t="s">
        <v>230</v>
      </c>
      <c r="Q16" s="4">
        <v>1.0</v>
      </c>
      <c r="R16" s="4" t="s">
        <v>256</v>
      </c>
      <c r="S16" s="4">
        <v>3.0</v>
      </c>
      <c r="T16" s="4" t="s">
        <v>265</v>
      </c>
      <c r="U16" s="4">
        <v>3.0</v>
      </c>
      <c r="V16" s="4" t="s">
        <v>266</v>
      </c>
      <c r="W16" s="4">
        <v>3.0</v>
      </c>
      <c r="X16" s="4" t="s">
        <v>267</v>
      </c>
      <c r="Y16" s="4">
        <v>3.0</v>
      </c>
      <c r="Z16" s="4" t="s">
        <v>235</v>
      </c>
      <c r="AA16" s="4">
        <v>2.0</v>
      </c>
      <c r="AB16" s="4" t="s">
        <v>275</v>
      </c>
      <c r="AC16" s="4">
        <v>2.0</v>
      </c>
      <c r="AD16" s="4" t="s">
        <v>268</v>
      </c>
      <c r="AE16" s="4">
        <v>4.0</v>
      </c>
      <c r="AF16" s="4" t="s">
        <v>238</v>
      </c>
      <c r="AG16" s="4">
        <v>2.0</v>
      </c>
      <c r="AH16" s="4" t="s">
        <v>239</v>
      </c>
      <c r="AI16" s="4">
        <v>2.0</v>
      </c>
      <c r="AJ16" s="4" t="s">
        <v>251</v>
      </c>
      <c r="AK16" s="4">
        <v>3.0</v>
      </c>
    </row>
    <row r="17">
      <c r="A17" s="3" t="s">
        <v>185</v>
      </c>
      <c r="B17" s="4" t="s">
        <v>241</v>
      </c>
      <c r="C17" s="4">
        <v>2.0</v>
      </c>
      <c r="D17" s="4" t="s">
        <v>286</v>
      </c>
      <c r="E17" s="4">
        <v>3.0</v>
      </c>
      <c r="F17" s="4" t="s">
        <v>242</v>
      </c>
      <c r="G17" s="4">
        <v>2.0</v>
      </c>
      <c r="H17" s="4" t="s">
        <v>226</v>
      </c>
      <c r="I17" s="4">
        <v>2.0</v>
      </c>
      <c r="J17" s="4" t="s">
        <v>227</v>
      </c>
      <c r="K17" s="4">
        <v>4.0</v>
      </c>
      <c r="L17" s="4" t="s">
        <v>287</v>
      </c>
      <c r="M17" s="4">
        <v>4.0</v>
      </c>
      <c r="N17" s="4" t="s">
        <v>245</v>
      </c>
      <c r="O17" s="4">
        <v>2.0</v>
      </c>
      <c r="P17" s="4" t="s">
        <v>230</v>
      </c>
      <c r="Q17" s="4">
        <v>1.0</v>
      </c>
      <c r="R17" s="4" t="s">
        <v>231</v>
      </c>
      <c r="S17" s="4">
        <v>1.0</v>
      </c>
      <c r="T17" s="4" t="s">
        <v>257</v>
      </c>
      <c r="U17" s="4">
        <v>2.0</v>
      </c>
      <c r="V17" s="4" t="s">
        <v>233</v>
      </c>
      <c r="W17" s="4">
        <v>1.0</v>
      </c>
      <c r="X17" s="4" t="s">
        <v>234</v>
      </c>
      <c r="Y17" s="4">
        <v>1.0</v>
      </c>
      <c r="Z17" s="4" t="s">
        <v>235</v>
      </c>
      <c r="AA17" s="4">
        <v>2.0</v>
      </c>
      <c r="AB17" s="4" t="s">
        <v>248</v>
      </c>
      <c r="AC17" s="4">
        <v>1.0</v>
      </c>
      <c r="AD17" s="4" t="s">
        <v>249</v>
      </c>
      <c r="AE17" s="4">
        <v>1.0</v>
      </c>
      <c r="AF17" s="4" t="s">
        <v>238</v>
      </c>
      <c r="AG17" s="4">
        <v>2.0</v>
      </c>
      <c r="AH17" s="4" t="s">
        <v>239</v>
      </c>
      <c r="AI17" s="4">
        <v>2.0</v>
      </c>
      <c r="AJ17" s="4" t="s">
        <v>240</v>
      </c>
      <c r="AK17" s="4">
        <v>2.0</v>
      </c>
    </row>
    <row r="18">
      <c r="A18" s="3" t="s">
        <v>195</v>
      </c>
      <c r="B18" s="4" t="s">
        <v>271</v>
      </c>
      <c r="C18" s="4">
        <v>3.0</v>
      </c>
      <c r="D18" s="4" t="s">
        <v>253</v>
      </c>
      <c r="E18" s="4">
        <v>1.0</v>
      </c>
      <c r="F18" s="4" t="s">
        <v>225</v>
      </c>
      <c r="G18" s="4">
        <v>1.0</v>
      </c>
      <c r="H18" s="4" t="s">
        <v>262</v>
      </c>
      <c r="I18" s="4">
        <v>4.0</v>
      </c>
      <c r="J18" s="4" t="s">
        <v>227</v>
      </c>
      <c r="K18" s="4">
        <v>4.0</v>
      </c>
      <c r="L18" s="4" t="s">
        <v>287</v>
      </c>
      <c r="M18" s="4">
        <v>4.0</v>
      </c>
      <c r="N18" s="4" t="s">
        <v>288</v>
      </c>
      <c r="O18" s="4">
        <v>1.0</v>
      </c>
      <c r="P18" s="4" t="s">
        <v>255</v>
      </c>
      <c r="Q18" s="4">
        <v>3.0</v>
      </c>
      <c r="R18" s="4" t="s">
        <v>256</v>
      </c>
      <c r="S18" s="4">
        <v>3.0</v>
      </c>
      <c r="T18" s="4" t="s">
        <v>257</v>
      </c>
      <c r="U18" s="4">
        <v>2.0</v>
      </c>
      <c r="V18" s="4" t="s">
        <v>233</v>
      </c>
      <c r="W18" s="4">
        <v>1.0</v>
      </c>
      <c r="X18" s="4" t="s">
        <v>267</v>
      </c>
      <c r="Y18" s="4">
        <v>3.0</v>
      </c>
      <c r="Z18" s="4" t="s">
        <v>235</v>
      </c>
      <c r="AA18" s="4">
        <v>2.0</v>
      </c>
      <c r="AB18" s="4" t="s">
        <v>236</v>
      </c>
      <c r="AC18" s="4">
        <v>4.0</v>
      </c>
      <c r="AD18" s="4" t="s">
        <v>249</v>
      </c>
      <c r="AE18" s="4">
        <v>1.0</v>
      </c>
      <c r="AF18" s="4" t="s">
        <v>250</v>
      </c>
      <c r="AG18" s="4">
        <v>1.0</v>
      </c>
      <c r="AH18" s="4" t="s">
        <v>239</v>
      </c>
      <c r="AI18" s="4">
        <v>2.0</v>
      </c>
      <c r="AJ18" s="4" t="s">
        <v>251</v>
      </c>
      <c r="AK18" s="4">
        <v>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5"/>
    <col customWidth="1" min="27" max="51" width="4.25"/>
  </cols>
  <sheetData>
    <row r="1">
      <c r="A1" s="1" t="s">
        <v>0</v>
      </c>
      <c r="B1" s="2" t="s">
        <v>289</v>
      </c>
      <c r="C1" s="2" t="s">
        <v>290</v>
      </c>
      <c r="D1" s="2" t="s">
        <v>291</v>
      </c>
      <c r="E1" s="2" t="s">
        <v>292</v>
      </c>
      <c r="F1" s="1" t="s">
        <v>293</v>
      </c>
      <c r="G1" s="1" t="s">
        <v>294</v>
      </c>
      <c r="H1" s="1" t="s">
        <v>295</v>
      </c>
      <c r="I1" s="1" t="s">
        <v>295</v>
      </c>
      <c r="J1" s="1" t="s">
        <v>295</v>
      </c>
      <c r="K1" s="1" t="s">
        <v>296</v>
      </c>
      <c r="L1" s="1" t="s">
        <v>297</v>
      </c>
      <c r="M1" s="1" t="s">
        <v>298</v>
      </c>
      <c r="N1" s="1" t="s">
        <v>299</v>
      </c>
      <c r="O1" s="1" t="s">
        <v>300</v>
      </c>
      <c r="P1" s="1" t="s">
        <v>301</v>
      </c>
      <c r="Q1" s="1" t="s">
        <v>302</v>
      </c>
      <c r="R1" s="1" t="s">
        <v>303</v>
      </c>
      <c r="S1" s="1" t="s">
        <v>304</v>
      </c>
      <c r="T1" s="1" t="s">
        <v>305</v>
      </c>
      <c r="U1" s="1" t="s">
        <v>306</v>
      </c>
      <c r="V1" s="1" t="s">
        <v>307</v>
      </c>
      <c r="W1" s="1" t="s">
        <v>308</v>
      </c>
      <c r="X1" s="1" t="s">
        <v>309</v>
      </c>
      <c r="Y1" s="1" t="s">
        <v>310</v>
      </c>
      <c r="Z1" s="1" t="s">
        <v>311</v>
      </c>
      <c r="AA1" s="5" t="s">
        <v>312</v>
      </c>
      <c r="AB1" s="5" t="s">
        <v>313</v>
      </c>
      <c r="AC1" s="5" t="s">
        <v>314</v>
      </c>
      <c r="AD1" s="5" t="s">
        <v>315</v>
      </c>
      <c r="AE1" s="6" t="s">
        <v>316</v>
      </c>
      <c r="AF1" s="6" t="s">
        <v>317</v>
      </c>
      <c r="AG1" s="7" t="s">
        <v>318</v>
      </c>
      <c r="AH1" s="7" t="s">
        <v>319</v>
      </c>
      <c r="AI1" s="7" t="s">
        <v>320</v>
      </c>
      <c r="AJ1" s="8" t="s">
        <v>321</v>
      </c>
      <c r="AK1" s="9" t="s">
        <v>322</v>
      </c>
      <c r="AL1" s="10" t="s">
        <v>323</v>
      </c>
      <c r="AM1" s="11" t="s">
        <v>324</v>
      </c>
      <c r="AN1" s="12" t="s">
        <v>325</v>
      </c>
      <c r="AO1" s="12" t="s">
        <v>326</v>
      </c>
      <c r="AP1" s="12" t="s">
        <v>327</v>
      </c>
      <c r="AQ1" s="11" t="s">
        <v>328</v>
      </c>
      <c r="AR1" s="12" t="s">
        <v>329</v>
      </c>
      <c r="AS1" s="11" t="s">
        <v>330</v>
      </c>
      <c r="AT1" s="8" t="s">
        <v>331</v>
      </c>
      <c r="AU1" s="10" t="s">
        <v>332</v>
      </c>
      <c r="AV1" s="9" t="s">
        <v>333</v>
      </c>
      <c r="AW1" s="8" t="s">
        <v>334</v>
      </c>
      <c r="AX1" s="8" t="s">
        <v>335</v>
      </c>
      <c r="AY1" s="8" t="s">
        <v>336</v>
      </c>
    </row>
    <row r="2">
      <c r="A2" s="3" t="s">
        <v>16</v>
      </c>
      <c r="B2" s="4" t="s">
        <v>337</v>
      </c>
      <c r="C2" s="4" t="s">
        <v>338</v>
      </c>
      <c r="D2" s="4" t="s">
        <v>339</v>
      </c>
      <c r="E2" s="4" t="s">
        <v>340</v>
      </c>
      <c r="F2" s="4" t="s">
        <v>341</v>
      </c>
      <c r="G2" s="4" t="s">
        <v>342</v>
      </c>
      <c r="H2" s="4" t="s">
        <v>343</v>
      </c>
      <c r="I2" s="4" t="s">
        <v>344</v>
      </c>
      <c r="J2" s="4" t="s">
        <v>345</v>
      </c>
      <c r="K2" s="4">
        <v>9.0</v>
      </c>
      <c r="L2" s="4">
        <v>108.0</v>
      </c>
      <c r="M2" s="4">
        <v>36.0</v>
      </c>
      <c r="N2" s="4" t="s">
        <v>346</v>
      </c>
      <c r="O2" s="4" t="s">
        <v>347</v>
      </c>
      <c r="P2" s="13">
        <v>0.55</v>
      </c>
      <c r="Q2" s="4" t="s">
        <v>348</v>
      </c>
      <c r="R2" s="4" t="s">
        <v>349</v>
      </c>
      <c r="S2" s="4" t="s">
        <v>350</v>
      </c>
      <c r="T2" s="4" t="s">
        <v>351</v>
      </c>
      <c r="U2" s="4" t="s">
        <v>352</v>
      </c>
      <c r="V2" s="4">
        <v>50.0</v>
      </c>
      <c r="W2" s="4" t="s">
        <v>353</v>
      </c>
      <c r="X2" s="4" t="s">
        <v>354</v>
      </c>
      <c r="Y2" s="4" t="s">
        <v>355</v>
      </c>
      <c r="Z2" s="4" t="s">
        <v>356</v>
      </c>
      <c r="AA2" s="4">
        <v>0.0</v>
      </c>
      <c r="AB2" s="4">
        <v>0.0</v>
      </c>
      <c r="AC2" s="4">
        <v>0.0</v>
      </c>
      <c r="AD2" s="4">
        <v>2.0</v>
      </c>
      <c r="AE2" s="4">
        <v>3.0</v>
      </c>
      <c r="AF2" s="4">
        <v>0.0</v>
      </c>
      <c r="AG2" s="4">
        <v>1.0</v>
      </c>
      <c r="AH2" s="4">
        <v>1.0</v>
      </c>
      <c r="AI2" s="4">
        <v>0.0</v>
      </c>
      <c r="AJ2" s="4">
        <v>1.0</v>
      </c>
      <c r="AK2" s="4">
        <v>0.0</v>
      </c>
      <c r="AL2" s="4">
        <v>0.0</v>
      </c>
      <c r="AM2" s="4">
        <v>0.0</v>
      </c>
      <c r="AN2" s="4">
        <v>3.0</v>
      </c>
      <c r="AO2" s="4">
        <v>0.0</v>
      </c>
      <c r="AP2" s="4">
        <v>3.0</v>
      </c>
      <c r="AQ2" s="4">
        <v>2.0</v>
      </c>
      <c r="AR2" s="4">
        <v>3.0</v>
      </c>
      <c r="AS2" s="4">
        <v>0.0</v>
      </c>
      <c r="AT2" s="4">
        <v>1.0</v>
      </c>
      <c r="AU2" s="4">
        <v>0.0</v>
      </c>
      <c r="AV2" s="4">
        <v>2.0</v>
      </c>
      <c r="AW2" s="4">
        <v>1.0</v>
      </c>
      <c r="AX2" s="4">
        <v>1.0</v>
      </c>
      <c r="AY2" s="4">
        <v>1.0</v>
      </c>
    </row>
    <row r="3">
      <c r="A3" s="3" t="s">
        <v>32</v>
      </c>
      <c r="B3" s="4" t="s">
        <v>357</v>
      </c>
      <c r="C3" s="4" t="s">
        <v>358</v>
      </c>
      <c r="D3" s="4" t="s">
        <v>359</v>
      </c>
      <c r="E3" s="4" t="s">
        <v>340</v>
      </c>
      <c r="F3" s="4" t="s">
        <v>341</v>
      </c>
      <c r="G3" s="4" t="s">
        <v>360</v>
      </c>
      <c r="H3" s="4" t="s">
        <v>343</v>
      </c>
      <c r="I3" s="4" t="s">
        <v>344</v>
      </c>
      <c r="J3" s="4" t="s">
        <v>361</v>
      </c>
      <c r="K3" s="4">
        <v>9.0</v>
      </c>
      <c r="L3" s="4">
        <v>24.0</v>
      </c>
      <c r="M3" s="4">
        <v>16.0</v>
      </c>
      <c r="N3" s="4" t="s">
        <v>362</v>
      </c>
      <c r="O3" s="4" t="s">
        <v>363</v>
      </c>
      <c r="P3" s="4" t="s">
        <v>364</v>
      </c>
      <c r="Q3" s="4" t="s">
        <v>365</v>
      </c>
      <c r="R3" s="4" t="s">
        <v>349</v>
      </c>
      <c r="S3" s="4" t="s">
        <v>366</v>
      </c>
      <c r="T3" s="4" t="s">
        <v>367</v>
      </c>
      <c r="U3" s="4" t="s">
        <v>352</v>
      </c>
      <c r="V3" s="4">
        <v>50.0</v>
      </c>
      <c r="W3" s="4" t="s">
        <v>353</v>
      </c>
      <c r="X3" s="4" t="s">
        <v>354</v>
      </c>
      <c r="Y3" s="4" t="s">
        <v>355</v>
      </c>
      <c r="Z3" s="4" t="s">
        <v>368</v>
      </c>
      <c r="AA3" s="4">
        <v>2.0</v>
      </c>
      <c r="AB3" s="4">
        <v>2.0</v>
      </c>
      <c r="AC3" s="4">
        <v>2.0</v>
      </c>
      <c r="AD3" s="4">
        <v>2.0</v>
      </c>
      <c r="AE3" s="4">
        <v>3.0</v>
      </c>
      <c r="AF3" s="4">
        <v>3.0</v>
      </c>
      <c r="AG3" s="4">
        <v>1.0</v>
      </c>
      <c r="AH3" s="4">
        <v>1.0</v>
      </c>
      <c r="AI3" s="4">
        <v>1.0</v>
      </c>
      <c r="AJ3" s="4">
        <v>1.0</v>
      </c>
      <c r="AK3" s="4">
        <v>0.0</v>
      </c>
      <c r="AL3" s="4">
        <v>3.0</v>
      </c>
      <c r="AM3" s="4">
        <v>2.0</v>
      </c>
      <c r="AN3" s="4">
        <v>0.0</v>
      </c>
      <c r="AO3" s="4">
        <v>0.0</v>
      </c>
      <c r="AP3" s="4">
        <v>0.0</v>
      </c>
      <c r="AQ3" s="4">
        <v>2.0</v>
      </c>
      <c r="AR3" s="4">
        <v>0.0</v>
      </c>
      <c r="AS3" s="4">
        <v>2.0</v>
      </c>
      <c r="AT3" s="4">
        <v>1.0</v>
      </c>
      <c r="AU3" s="4">
        <v>3.0</v>
      </c>
      <c r="AV3" s="4">
        <v>2.0</v>
      </c>
      <c r="AW3" s="4">
        <v>1.0</v>
      </c>
      <c r="AX3" s="4">
        <v>1.0</v>
      </c>
      <c r="AY3" s="4">
        <v>1.0</v>
      </c>
    </row>
    <row r="4">
      <c r="A4" s="3" t="s">
        <v>49</v>
      </c>
      <c r="B4" s="4" t="s">
        <v>357</v>
      </c>
      <c r="C4" s="4" t="s">
        <v>358</v>
      </c>
      <c r="D4" s="4" t="s">
        <v>359</v>
      </c>
      <c r="E4" s="4" t="s">
        <v>340</v>
      </c>
      <c r="F4" s="4" t="s">
        <v>369</v>
      </c>
      <c r="G4" s="4" t="s">
        <v>360</v>
      </c>
      <c r="H4" s="4" t="s">
        <v>370</v>
      </c>
      <c r="I4" s="4" t="s">
        <v>344</v>
      </c>
      <c r="J4" s="4" t="s">
        <v>361</v>
      </c>
      <c r="K4" s="4">
        <v>9.0</v>
      </c>
      <c r="L4" s="4">
        <v>108.0</v>
      </c>
      <c r="M4" s="4">
        <v>30.0</v>
      </c>
      <c r="N4" s="4" t="s">
        <v>371</v>
      </c>
      <c r="O4" s="4" t="s">
        <v>347</v>
      </c>
      <c r="P4" s="4" t="s">
        <v>372</v>
      </c>
      <c r="Q4" s="4" t="s">
        <v>348</v>
      </c>
      <c r="R4" s="4" t="s">
        <v>373</v>
      </c>
      <c r="S4" s="4" t="s">
        <v>350</v>
      </c>
      <c r="T4" s="4" t="s">
        <v>367</v>
      </c>
      <c r="U4" s="4" t="s">
        <v>352</v>
      </c>
      <c r="V4" s="4">
        <v>50.0</v>
      </c>
      <c r="W4" s="4" t="s">
        <v>353</v>
      </c>
      <c r="X4" s="4" t="s">
        <v>354</v>
      </c>
      <c r="Y4" s="4" t="s">
        <v>355</v>
      </c>
      <c r="Z4" s="4" t="s">
        <v>374</v>
      </c>
      <c r="AA4" s="4">
        <v>2.0</v>
      </c>
      <c r="AB4" s="4">
        <v>2.0</v>
      </c>
      <c r="AC4" s="4">
        <v>2.0</v>
      </c>
      <c r="AD4" s="4">
        <v>2.0</v>
      </c>
      <c r="AE4" s="4">
        <v>0.0</v>
      </c>
      <c r="AF4" s="4">
        <v>3.0</v>
      </c>
      <c r="AG4" s="4">
        <v>0.0</v>
      </c>
      <c r="AH4" s="4">
        <v>1.0</v>
      </c>
      <c r="AI4" s="4">
        <v>1.0</v>
      </c>
      <c r="AJ4" s="4">
        <v>1.0</v>
      </c>
      <c r="AK4" s="4">
        <v>0.0</v>
      </c>
      <c r="AL4" s="4">
        <v>0.0</v>
      </c>
      <c r="AM4" s="4">
        <v>0.0</v>
      </c>
      <c r="AN4" s="4">
        <v>3.0</v>
      </c>
      <c r="AO4" s="4">
        <v>0.0</v>
      </c>
      <c r="AP4" s="4">
        <v>3.0</v>
      </c>
      <c r="AQ4" s="4">
        <v>0.0</v>
      </c>
      <c r="AR4" s="4">
        <v>3.0</v>
      </c>
      <c r="AS4" s="4">
        <v>2.0</v>
      </c>
      <c r="AT4" s="4">
        <v>1.0</v>
      </c>
      <c r="AU4" s="4">
        <v>0.0</v>
      </c>
      <c r="AV4" s="4">
        <v>2.0</v>
      </c>
      <c r="AW4" s="4">
        <v>1.0</v>
      </c>
      <c r="AX4" s="4">
        <v>1.0</v>
      </c>
      <c r="AY4" s="4">
        <v>1.0</v>
      </c>
    </row>
    <row r="5">
      <c r="A5" s="3" t="s">
        <v>60</v>
      </c>
      <c r="B5" s="4" t="s">
        <v>357</v>
      </c>
      <c r="C5" s="4" t="s">
        <v>358</v>
      </c>
      <c r="D5" s="4" t="s">
        <v>359</v>
      </c>
      <c r="E5" s="4" t="s">
        <v>340</v>
      </c>
      <c r="F5" s="4" t="s">
        <v>341</v>
      </c>
      <c r="G5" s="4" t="s">
        <v>360</v>
      </c>
      <c r="H5" s="4" t="s">
        <v>375</v>
      </c>
      <c r="I5" s="4" t="s">
        <v>376</v>
      </c>
      <c r="J5" s="4" t="s">
        <v>345</v>
      </c>
      <c r="K5" s="4">
        <v>1.0</v>
      </c>
      <c r="L5" s="4">
        <v>48.0</v>
      </c>
      <c r="M5" s="4">
        <v>4.0</v>
      </c>
      <c r="N5" s="4" t="s">
        <v>346</v>
      </c>
      <c r="O5" s="4" t="s">
        <v>377</v>
      </c>
      <c r="P5" s="4" t="s">
        <v>372</v>
      </c>
      <c r="Q5" s="4" t="s">
        <v>365</v>
      </c>
      <c r="R5" s="4" t="s">
        <v>378</v>
      </c>
      <c r="S5" s="4" t="s">
        <v>350</v>
      </c>
      <c r="T5" s="4" t="s">
        <v>379</v>
      </c>
      <c r="U5" s="4" t="s">
        <v>352</v>
      </c>
      <c r="V5" s="4">
        <v>60.0</v>
      </c>
      <c r="W5" s="4" t="s">
        <v>380</v>
      </c>
      <c r="X5" s="4" t="s">
        <v>354</v>
      </c>
      <c r="Y5" s="4" t="s">
        <v>381</v>
      </c>
      <c r="Z5" s="4" t="s">
        <v>382</v>
      </c>
      <c r="AA5" s="4">
        <v>2.0</v>
      </c>
      <c r="AB5" s="4">
        <v>2.0</v>
      </c>
      <c r="AC5" s="4">
        <v>2.0</v>
      </c>
      <c r="AD5" s="4">
        <v>2.0</v>
      </c>
      <c r="AE5" s="4">
        <v>3.0</v>
      </c>
      <c r="AF5" s="4">
        <v>3.0</v>
      </c>
      <c r="AG5" s="4">
        <v>0.0</v>
      </c>
      <c r="AH5" s="4">
        <v>0.0</v>
      </c>
      <c r="AI5" s="4">
        <v>0.0</v>
      </c>
      <c r="AJ5" s="4">
        <v>0.0</v>
      </c>
      <c r="AK5" s="4">
        <v>0.0</v>
      </c>
      <c r="AL5" s="4">
        <v>0.0</v>
      </c>
      <c r="AM5" s="4">
        <v>0.0</v>
      </c>
      <c r="AN5" s="4">
        <v>0.0</v>
      </c>
      <c r="AO5" s="4">
        <v>0.0</v>
      </c>
      <c r="AP5" s="4">
        <v>0.0</v>
      </c>
      <c r="AQ5" s="4">
        <v>0.0</v>
      </c>
      <c r="AR5" s="4">
        <v>3.0</v>
      </c>
      <c r="AS5" s="4">
        <v>0.0</v>
      </c>
      <c r="AT5" s="4">
        <v>1.0</v>
      </c>
      <c r="AU5" s="4">
        <v>0.0</v>
      </c>
      <c r="AV5" s="4">
        <v>0.0</v>
      </c>
      <c r="AW5" s="4">
        <v>0.0</v>
      </c>
      <c r="AX5" s="4">
        <v>1.0</v>
      </c>
      <c r="AY5" s="4">
        <v>0.0</v>
      </c>
    </row>
    <row r="6">
      <c r="A6" s="3" t="s">
        <v>72</v>
      </c>
      <c r="B6" s="4" t="s">
        <v>357</v>
      </c>
      <c r="C6" s="4" t="s">
        <v>358</v>
      </c>
      <c r="D6" s="4" t="s">
        <v>359</v>
      </c>
      <c r="E6" s="4" t="s">
        <v>340</v>
      </c>
      <c r="F6" s="4" t="s">
        <v>341</v>
      </c>
      <c r="G6" s="4" t="s">
        <v>360</v>
      </c>
      <c r="H6" s="4" t="s">
        <v>343</v>
      </c>
      <c r="I6" s="4" t="s">
        <v>344</v>
      </c>
      <c r="J6" s="4" t="s">
        <v>361</v>
      </c>
      <c r="K6" s="4">
        <v>1.0</v>
      </c>
      <c r="L6" s="4">
        <v>48.0</v>
      </c>
      <c r="M6" s="4">
        <v>16.0</v>
      </c>
      <c r="N6" s="4" t="s">
        <v>362</v>
      </c>
      <c r="O6" s="4" t="s">
        <v>383</v>
      </c>
      <c r="P6" s="13">
        <v>0.5090277777777777</v>
      </c>
      <c r="Q6" s="4" t="s">
        <v>365</v>
      </c>
      <c r="R6" s="4" t="s">
        <v>373</v>
      </c>
      <c r="S6" s="4" t="s">
        <v>366</v>
      </c>
      <c r="T6" s="4" t="s">
        <v>384</v>
      </c>
      <c r="U6" s="4" t="s">
        <v>352</v>
      </c>
      <c r="V6" s="4">
        <v>50.0</v>
      </c>
      <c r="W6" s="4" t="s">
        <v>380</v>
      </c>
      <c r="X6" s="4" t="s">
        <v>354</v>
      </c>
      <c r="Y6" s="4" t="s">
        <v>381</v>
      </c>
      <c r="Z6" s="4" t="s">
        <v>368</v>
      </c>
      <c r="AA6" s="4">
        <v>2.0</v>
      </c>
      <c r="AB6" s="4">
        <v>2.0</v>
      </c>
      <c r="AC6" s="4">
        <v>2.0</v>
      </c>
      <c r="AD6" s="4">
        <v>2.0</v>
      </c>
      <c r="AE6" s="4">
        <v>3.0</v>
      </c>
      <c r="AF6" s="4">
        <v>3.0</v>
      </c>
      <c r="AG6" s="4">
        <v>1.0</v>
      </c>
      <c r="AH6" s="4">
        <v>1.0</v>
      </c>
      <c r="AI6" s="4">
        <v>1.0</v>
      </c>
      <c r="AJ6" s="4">
        <v>0.0</v>
      </c>
      <c r="AK6" s="4">
        <v>0.0</v>
      </c>
      <c r="AL6" s="4">
        <v>3.0</v>
      </c>
      <c r="AM6" s="4">
        <v>2.0</v>
      </c>
      <c r="AN6" s="4">
        <v>0.0</v>
      </c>
      <c r="AO6" s="4">
        <v>3.0</v>
      </c>
      <c r="AP6" s="4">
        <v>0.0</v>
      </c>
      <c r="AQ6" s="4">
        <v>0.0</v>
      </c>
      <c r="AR6" s="4">
        <v>0.0</v>
      </c>
      <c r="AS6" s="4">
        <v>0.0</v>
      </c>
      <c r="AT6" s="4">
        <v>1.0</v>
      </c>
      <c r="AU6" s="4">
        <v>3.0</v>
      </c>
      <c r="AV6" s="4">
        <v>2.0</v>
      </c>
      <c r="AW6" s="4">
        <v>0.0</v>
      </c>
      <c r="AX6" s="4">
        <v>1.0</v>
      </c>
      <c r="AY6" s="4">
        <v>0.0</v>
      </c>
    </row>
    <row r="7">
      <c r="A7" s="3" t="s">
        <v>85</v>
      </c>
      <c r="B7" s="4" t="s">
        <v>357</v>
      </c>
      <c r="C7" s="4" t="s">
        <v>358</v>
      </c>
      <c r="D7" s="4" t="s">
        <v>359</v>
      </c>
      <c r="E7" s="4" t="s">
        <v>340</v>
      </c>
      <c r="F7" s="4" t="s">
        <v>369</v>
      </c>
      <c r="G7" s="4" t="s">
        <v>360</v>
      </c>
      <c r="H7" s="4" t="s">
        <v>343</v>
      </c>
      <c r="I7" s="4" t="s">
        <v>344</v>
      </c>
      <c r="J7" s="4" t="s">
        <v>361</v>
      </c>
      <c r="K7" s="4">
        <v>9.0</v>
      </c>
      <c r="L7" s="4">
        <v>72.0</v>
      </c>
      <c r="M7" s="4">
        <v>16.0</v>
      </c>
      <c r="N7" s="4" t="s">
        <v>362</v>
      </c>
      <c r="O7" s="4" t="s">
        <v>363</v>
      </c>
      <c r="P7" s="13">
        <v>0.5090277777777777</v>
      </c>
      <c r="Q7" s="4" t="s">
        <v>366</v>
      </c>
      <c r="R7" s="4" t="s">
        <v>373</v>
      </c>
      <c r="S7" s="4" t="s">
        <v>385</v>
      </c>
      <c r="T7" s="4" t="s">
        <v>384</v>
      </c>
      <c r="U7" s="4" t="s">
        <v>352</v>
      </c>
      <c r="V7" s="4">
        <v>50.0</v>
      </c>
      <c r="W7" s="4" t="s">
        <v>353</v>
      </c>
      <c r="X7" s="4" t="s">
        <v>354</v>
      </c>
      <c r="Y7" s="4" t="s">
        <v>355</v>
      </c>
      <c r="Z7" s="4" t="s">
        <v>382</v>
      </c>
      <c r="AA7" s="4">
        <v>2.0</v>
      </c>
      <c r="AB7" s="4">
        <v>2.0</v>
      </c>
      <c r="AC7" s="4">
        <v>2.0</v>
      </c>
      <c r="AD7" s="4">
        <v>2.0</v>
      </c>
      <c r="AE7" s="4">
        <v>0.0</v>
      </c>
      <c r="AF7" s="4">
        <v>3.0</v>
      </c>
      <c r="AG7" s="4">
        <v>1.0</v>
      </c>
      <c r="AH7" s="4">
        <v>1.0</v>
      </c>
      <c r="AI7" s="4">
        <v>1.0</v>
      </c>
      <c r="AJ7" s="4">
        <v>1.0</v>
      </c>
      <c r="AK7" s="4">
        <v>2.0</v>
      </c>
      <c r="AL7" s="4">
        <v>3.0</v>
      </c>
      <c r="AM7" s="4">
        <v>2.0</v>
      </c>
      <c r="AN7" s="4">
        <v>0.0</v>
      </c>
      <c r="AO7" s="4">
        <v>3.0</v>
      </c>
      <c r="AP7" s="4">
        <v>0.0</v>
      </c>
      <c r="AQ7" s="4">
        <v>0.0</v>
      </c>
      <c r="AR7" s="4">
        <v>0.0</v>
      </c>
      <c r="AS7" s="4">
        <v>0.0</v>
      </c>
      <c r="AT7" s="4">
        <v>1.0</v>
      </c>
      <c r="AU7" s="4">
        <v>0.0</v>
      </c>
      <c r="AV7" s="4">
        <v>2.0</v>
      </c>
      <c r="AW7" s="4">
        <v>1.0</v>
      </c>
      <c r="AX7" s="4">
        <v>1.0</v>
      </c>
      <c r="AY7" s="4">
        <v>1.0</v>
      </c>
    </row>
    <row r="8">
      <c r="A8" s="3" t="s">
        <v>95</v>
      </c>
      <c r="B8" s="4" t="s">
        <v>357</v>
      </c>
      <c r="C8" s="4" t="s">
        <v>358</v>
      </c>
      <c r="D8" s="4" t="s">
        <v>339</v>
      </c>
      <c r="E8" s="4" t="s">
        <v>340</v>
      </c>
      <c r="F8" s="4" t="s">
        <v>341</v>
      </c>
      <c r="G8" s="4" t="s">
        <v>360</v>
      </c>
      <c r="H8" s="4" t="s">
        <v>343</v>
      </c>
      <c r="I8" s="4" t="s">
        <v>344</v>
      </c>
      <c r="J8" s="4" t="s">
        <v>361</v>
      </c>
      <c r="K8" s="4">
        <v>7.0</v>
      </c>
      <c r="L8" s="4">
        <v>72.0</v>
      </c>
      <c r="M8" s="4">
        <v>4.0</v>
      </c>
      <c r="N8" s="4" t="s">
        <v>362</v>
      </c>
      <c r="O8" s="4" t="s">
        <v>363</v>
      </c>
      <c r="P8" s="13">
        <v>0.5090277777777777</v>
      </c>
      <c r="Q8" s="4" t="s">
        <v>348</v>
      </c>
      <c r="R8" s="4" t="s">
        <v>386</v>
      </c>
      <c r="S8" s="4" t="s">
        <v>385</v>
      </c>
      <c r="T8" s="4" t="s">
        <v>384</v>
      </c>
      <c r="U8" s="4" t="s">
        <v>352</v>
      </c>
      <c r="V8" s="4">
        <v>50.0</v>
      </c>
      <c r="W8" s="4" t="s">
        <v>380</v>
      </c>
      <c r="X8" s="4" t="s">
        <v>354</v>
      </c>
      <c r="Y8" s="4" t="s">
        <v>355</v>
      </c>
      <c r="Z8" s="4" t="s">
        <v>382</v>
      </c>
      <c r="AA8" s="4">
        <v>2.0</v>
      </c>
      <c r="AB8" s="4">
        <v>2.0</v>
      </c>
      <c r="AC8" s="4">
        <v>0.0</v>
      </c>
      <c r="AD8" s="4">
        <v>2.0</v>
      </c>
      <c r="AE8" s="4">
        <v>3.0</v>
      </c>
      <c r="AF8" s="4">
        <v>3.0</v>
      </c>
      <c r="AG8" s="4">
        <v>1.0</v>
      </c>
      <c r="AH8" s="4">
        <v>1.0</v>
      </c>
      <c r="AI8" s="4">
        <v>1.0</v>
      </c>
      <c r="AJ8" s="4">
        <v>0.0</v>
      </c>
      <c r="AK8" s="4">
        <v>2.0</v>
      </c>
      <c r="AL8" s="4">
        <v>0.0</v>
      </c>
      <c r="AM8" s="4">
        <v>2.0</v>
      </c>
      <c r="AN8" s="4">
        <v>0.0</v>
      </c>
      <c r="AO8" s="4">
        <v>3.0</v>
      </c>
      <c r="AP8" s="4">
        <v>3.0</v>
      </c>
      <c r="AQ8" s="4">
        <v>0.0</v>
      </c>
      <c r="AR8" s="4">
        <v>0.0</v>
      </c>
      <c r="AS8" s="4">
        <v>0.0</v>
      </c>
      <c r="AT8" s="4">
        <v>1.0</v>
      </c>
      <c r="AU8" s="4">
        <v>0.0</v>
      </c>
      <c r="AV8" s="4">
        <v>2.0</v>
      </c>
      <c r="AW8" s="4">
        <v>0.0</v>
      </c>
      <c r="AX8" s="4">
        <v>1.0</v>
      </c>
      <c r="AY8" s="4">
        <v>1.0</v>
      </c>
    </row>
    <row r="9">
      <c r="A9" s="3" t="s">
        <v>104</v>
      </c>
      <c r="B9" s="4" t="s">
        <v>357</v>
      </c>
      <c r="C9" s="4" t="s">
        <v>387</v>
      </c>
      <c r="D9" s="4" t="s">
        <v>359</v>
      </c>
      <c r="E9" s="4" t="s">
        <v>340</v>
      </c>
      <c r="F9" s="4" t="s">
        <v>369</v>
      </c>
      <c r="G9" s="4" t="s">
        <v>360</v>
      </c>
      <c r="H9" s="4" t="s">
        <v>388</v>
      </c>
      <c r="I9" s="4" t="s">
        <v>344</v>
      </c>
      <c r="J9" s="4" t="s">
        <v>345</v>
      </c>
      <c r="K9" s="4">
        <v>9.0</v>
      </c>
      <c r="L9" s="4">
        <v>72.0</v>
      </c>
      <c r="M9" s="4">
        <v>16.0</v>
      </c>
      <c r="N9" s="4" t="s">
        <v>362</v>
      </c>
      <c r="O9" s="4" t="s">
        <v>363</v>
      </c>
      <c r="P9" s="13">
        <v>0.55</v>
      </c>
      <c r="Q9" s="4" t="s">
        <v>366</v>
      </c>
      <c r="R9" s="4" t="s">
        <v>349</v>
      </c>
      <c r="S9" s="4" t="s">
        <v>389</v>
      </c>
      <c r="T9" s="4" t="s">
        <v>367</v>
      </c>
      <c r="U9" s="4" t="s">
        <v>352</v>
      </c>
      <c r="V9" s="4">
        <v>50.0</v>
      </c>
      <c r="W9" s="4" t="s">
        <v>353</v>
      </c>
      <c r="X9" s="4" t="s">
        <v>390</v>
      </c>
      <c r="Y9" s="4" t="s">
        <v>355</v>
      </c>
      <c r="Z9" s="4" t="s">
        <v>368</v>
      </c>
      <c r="AA9" s="4">
        <v>2.0</v>
      </c>
      <c r="AB9" s="4">
        <v>0.0</v>
      </c>
      <c r="AC9" s="4">
        <v>2.0</v>
      </c>
      <c r="AD9" s="4">
        <v>2.0</v>
      </c>
      <c r="AE9" s="4">
        <v>0.0</v>
      </c>
      <c r="AF9" s="4">
        <v>3.0</v>
      </c>
      <c r="AG9" s="4">
        <v>0.0</v>
      </c>
      <c r="AH9" s="4">
        <v>1.0</v>
      </c>
      <c r="AI9" s="4">
        <v>0.0</v>
      </c>
      <c r="AJ9" s="4">
        <v>1.0</v>
      </c>
      <c r="AK9" s="4">
        <v>2.0</v>
      </c>
      <c r="AL9" s="4">
        <v>3.0</v>
      </c>
      <c r="AM9" s="4">
        <v>2.0</v>
      </c>
      <c r="AN9" s="4">
        <v>0.0</v>
      </c>
      <c r="AO9" s="4">
        <v>0.0</v>
      </c>
      <c r="AP9" s="4">
        <v>0.0</v>
      </c>
      <c r="AQ9" s="4">
        <v>2.0</v>
      </c>
      <c r="AR9" s="4">
        <v>0.0</v>
      </c>
      <c r="AS9" s="4">
        <v>2.0</v>
      </c>
      <c r="AT9" s="4">
        <v>1.0</v>
      </c>
      <c r="AU9" s="4">
        <v>3.0</v>
      </c>
      <c r="AV9" s="4">
        <v>2.0</v>
      </c>
      <c r="AW9" s="4">
        <v>1.0</v>
      </c>
      <c r="AX9" s="4">
        <v>0.0</v>
      </c>
      <c r="AY9" s="4">
        <v>1.0</v>
      </c>
    </row>
    <row r="10">
      <c r="A10" s="3" t="s">
        <v>391</v>
      </c>
      <c r="B10" s="4" t="s">
        <v>357</v>
      </c>
      <c r="C10" s="4" t="s">
        <v>338</v>
      </c>
      <c r="D10" s="4" t="s">
        <v>392</v>
      </c>
      <c r="E10" s="4" t="s">
        <v>393</v>
      </c>
      <c r="F10" s="4" t="s">
        <v>369</v>
      </c>
      <c r="G10" s="4" t="s">
        <v>394</v>
      </c>
      <c r="H10" s="4" t="s">
        <v>388</v>
      </c>
      <c r="I10" s="4" t="s">
        <v>376</v>
      </c>
      <c r="J10" s="4" t="s">
        <v>395</v>
      </c>
      <c r="K10" s="4">
        <v>7.0</v>
      </c>
      <c r="L10" s="4">
        <v>24.0</v>
      </c>
      <c r="M10" s="4">
        <v>36.0</v>
      </c>
      <c r="N10" s="4" t="s">
        <v>396</v>
      </c>
      <c r="O10" s="4" t="s">
        <v>347</v>
      </c>
      <c r="P10" s="13">
        <v>0.55</v>
      </c>
      <c r="Q10" s="4" t="s">
        <v>366</v>
      </c>
      <c r="R10" s="4" t="s">
        <v>373</v>
      </c>
      <c r="S10" s="4" t="s">
        <v>397</v>
      </c>
      <c r="T10" s="4" t="s">
        <v>367</v>
      </c>
      <c r="U10" s="4" t="s">
        <v>398</v>
      </c>
      <c r="V10" s="4">
        <v>40.0</v>
      </c>
      <c r="W10" s="4" t="s">
        <v>399</v>
      </c>
      <c r="X10" s="4" t="s">
        <v>400</v>
      </c>
      <c r="Y10" s="4" t="s">
        <v>401</v>
      </c>
      <c r="Z10" s="4" t="s">
        <v>356</v>
      </c>
      <c r="AA10" s="4">
        <v>2.0</v>
      </c>
      <c r="AB10" s="4">
        <v>0.0</v>
      </c>
      <c r="AC10" s="4">
        <v>0.0</v>
      </c>
      <c r="AD10" s="4">
        <v>0.0</v>
      </c>
      <c r="AE10" s="4">
        <v>0.0</v>
      </c>
      <c r="AF10" s="4">
        <v>0.0</v>
      </c>
      <c r="AG10" s="4">
        <v>0.0</v>
      </c>
      <c r="AH10" s="4">
        <v>0.0</v>
      </c>
      <c r="AI10" s="4">
        <v>0.0</v>
      </c>
      <c r="AJ10" s="4">
        <v>0.0</v>
      </c>
      <c r="AK10" s="4">
        <v>0.0</v>
      </c>
      <c r="AL10" s="4">
        <v>0.0</v>
      </c>
      <c r="AM10" s="4">
        <v>0.0</v>
      </c>
      <c r="AN10" s="4">
        <v>3.0</v>
      </c>
      <c r="AO10" s="4">
        <v>0.0</v>
      </c>
      <c r="AP10" s="4">
        <v>0.0</v>
      </c>
      <c r="AQ10" s="4">
        <v>0.0</v>
      </c>
      <c r="AR10" s="4">
        <v>0.0</v>
      </c>
      <c r="AS10" s="4">
        <v>2.0</v>
      </c>
      <c r="AT10" s="4">
        <v>0.0</v>
      </c>
      <c r="AU10" s="4">
        <v>0.0</v>
      </c>
      <c r="AV10" s="4">
        <v>0.0</v>
      </c>
      <c r="AW10" s="4">
        <v>0.0</v>
      </c>
      <c r="AX10" s="4">
        <v>0.0</v>
      </c>
      <c r="AY10" s="4">
        <v>0.0</v>
      </c>
    </row>
    <row r="11">
      <c r="A11" s="3" t="s">
        <v>115</v>
      </c>
      <c r="B11" s="4" t="s">
        <v>337</v>
      </c>
      <c r="C11" s="4" t="s">
        <v>338</v>
      </c>
      <c r="D11" s="4" t="s">
        <v>402</v>
      </c>
      <c r="E11" s="4" t="s">
        <v>403</v>
      </c>
      <c r="F11" s="4" t="s">
        <v>341</v>
      </c>
      <c r="G11" s="4" t="s">
        <v>394</v>
      </c>
      <c r="H11" s="4" t="s">
        <v>343</v>
      </c>
      <c r="I11" s="4" t="s">
        <v>344</v>
      </c>
      <c r="J11" s="4" t="s">
        <v>395</v>
      </c>
      <c r="K11" s="4">
        <v>7.0</v>
      </c>
      <c r="L11" s="4">
        <v>72.0</v>
      </c>
      <c r="M11" s="4">
        <v>16.0</v>
      </c>
      <c r="N11" s="4" t="s">
        <v>362</v>
      </c>
      <c r="O11" s="4" t="s">
        <v>363</v>
      </c>
      <c r="P11" s="4" t="s">
        <v>372</v>
      </c>
      <c r="Q11" s="4" t="s">
        <v>404</v>
      </c>
      <c r="R11" s="4" t="s">
        <v>349</v>
      </c>
      <c r="S11" s="4" t="s">
        <v>389</v>
      </c>
      <c r="T11" s="4" t="s">
        <v>367</v>
      </c>
      <c r="U11" s="4" t="s">
        <v>398</v>
      </c>
      <c r="V11" s="4">
        <v>50.0</v>
      </c>
      <c r="W11" s="4" t="s">
        <v>353</v>
      </c>
      <c r="X11" s="4" t="s">
        <v>354</v>
      </c>
      <c r="Y11" s="4" t="s">
        <v>405</v>
      </c>
      <c r="Z11" s="4" t="s">
        <v>382</v>
      </c>
      <c r="AA11" s="4">
        <v>0.0</v>
      </c>
      <c r="AB11" s="4">
        <v>0.0</v>
      </c>
      <c r="AC11" s="4">
        <v>0.0</v>
      </c>
      <c r="AD11" s="4">
        <v>0.0</v>
      </c>
      <c r="AE11" s="4">
        <v>3.0</v>
      </c>
      <c r="AF11" s="4">
        <v>0.0</v>
      </c>
      <c r="AG11" s="4">
        <v>1.0</v>
      </c>
      <c r="AH11" s="4">
        <v>1.0</v>
      </c>
      <c r="AI11" s="4">
        <v>0.0</v>
      </c>
      <c r="AJ11" s="4">
        <v>0.0</v>
      </c>
      <c r="AK11" s="4">
        <v>2.0</v>
      </c>
      <c r="AL11" s="4">
        <v>3.0</v>
      </c>
      <c r="AM11" s="4">
        <v>2.0</v>
      </c>
      <c r="AN11" s="4">
        <v>0.0</v>
      </c>
      <c r="AO11" s="4">
        <v>0.0</v>
      </c>
      <c r="AP11" s="4">
        <v>0.0</v>
      </c>
      <c r="AQ11" s="4">
        <v>2.0</v>
      </c>
      <c r="AR11" s="4">
        <v>0.0</v>
      </c>
      <c r="AS11" s="4">
        <v>2.0</v>
      </c>
      <c r="AT11" s="4">
        <v>0.0</v>
      </c>
      <c r="AU11" s="4">
        <v>0.0</v>
      </c>
      <c r="AV11" s="4">
        <v>2.0</v>
      </c>
      <c r="AW11" s="4">
        <v>1.0</v>
      </c>
      <c r="AX11" s="4">
        <v>1.0</v>
      </c>
      <c r="AY11" s="4">
        <v>0.0</v>
      </c>
    </row>
    <row r="12">
      <c r="A12" s="3" t="s">
        <v>126</v>
      </c>
      <c r="B12" s="4" t="s">
        <v>357</v>
      </c>
      <c r="C12" s="4" t="s">
        <v>358</v>
      </c>
      <c r="D12" s="4" t="s">
        <v>339</v>
      </c>
      <c r="E12" s="4" t="s">
        <v>340</v>
      </c>
      <c r="F12" s="4" t="s">
        <v>341</v>
      </c>
      <c r="G12" s="4" t="s">
        <v>360</v>
      </c>
      <c r="H12" s="4" t="s">
        <v>343</v>
      </c>
      <c r="I12" s="4" t="s">
        <v>344</v>
      </c>
      <c r="J12" s="4" t="s">
        <v>361</v>
      </c>
      <c r="K12" s="4">
        <v>9.0</v>
      </c>
      <c r="L12" s="4">
        <v>48.0</v>
      </c>
      <c r="M12" s="4">
        <v>16.0</v>
      </c>
      <c r="N12" s="4" t="s">
        <v>362</v>
      </c>
      <c r="O12" s="4" t="s">
        <v>363</v>
      </c>
      <c r="P12" s="13">
        <v>0.55</v>
      </c>
      <c r="Q12" s="4" t="s">
        <v>366</v>
      </c>
      <c r="R12" s="4" t="s">
        <v>386</v>
      </c>
      <c r="S12" s="4" t="s">
        <v>350</v>
      </c>
      <c r="T12" s="4" t="s">
        <v>384</v>
      </c>
      <c r="U12" s="4" t="s">
        <v>352</v>
      </c>
      <c r="V12" s="4">
        <v>50.0</v>
      </c>
      <c r="W12" s="4" t="s">
        <v>380</v>
      </c>
      <c r="X12" s="4" t="s">
        <v>354</v>
      </c>
      <c r="Y12" s="4" t="s">
        <v>405</v>
      </c>
      <c r="Z12" s="4" t="s">
        <v>382</v>
      </c>
      <c r="AA12" s="4">
        <v>2.0</v>
      </c>
      <c r="AB12" s="4">
        <v>2.0</v>
      </c>
      <c r="AC12" s="4">
        <v>0.0</v>
      </c>
      <c r="AD12" s="4">
        <v>2.0</v>
      </c>
      <c r="AE12" s="4">
        <v>3.0</v>
      </c>
      <c r="AF12" s="4">
        <v>3.0</v>
      </c>
      <c r="AG12" s="4">
        <v>1.0</v>
      </c>
      <c r="AH12" s="4">
        <v>1.0</v>
      </c>
      <c r="AI12" s="4">
        <v>1.0</v>
      </c>
      <c r="AJ12" s="4">
        <v>1.0</v>
      </c>
      <c r="AK12" s="4">
        <v>0.0</v>
      </c>
      <c r="AL12" s="4">
        <v>3.0</v>
      </c>
      <c r="AM12" s="4">
        <v>2.0</v>
      </c>
      <c r="AN12" s="4">
        <v>0.0</v>
      </c>
      <c r="AO12" s="4">
        <v>0.0</v>
      </c>
      <c r="AP12" s="4">
        <v>0.0</v>
      </c>
      <c r="AQ12" s="4">
        <v>0.0</v>
      </c>
      <c r="AR12" s="4">
        <v>3.0</v>
      </c>
      <c r="AS12" s="4">
        <v>0.0</v>
      </c>
      <c r="AT12" s="4">
        <v>1.0</v>
      </c>
      <c r="AU12" s="4">
        <v>0.0</v>
      </c>
      <c r="AV12" s="4">
        <v>2.0</v>
      </c>
      <c r="AW12" s="4">
        <v>0.0</v>
      </c>
      <c r="AX12" s="4">
        <v>1.0</v>
      </c>
      <c r="AY12" s="4">
        <v>0.0</v>
      </c>
    </row>
    <row r="13">
      <c r="A13" s="3" t="s">
        <v>136</v>
      </c>
      <c r="B13" s="4" t="s">
        <v>357</v>
      </c>
      <c r="C13" s="4" t="s">
        <v>358</v>
      </c>
      <c r="D13" s="4" t="s">
        <v>402</v>
      </c>
      <c r="E13" s="4" t="s">
        <v>340</v>
      </c>
      <c r="F13" s="4" t="s">
        <v>369</v>
      </c>
      <c r="G13" s="4" t="s">
        <v>360</v>
      </c>
      <c r="H13" s="4" t="s">
        <v>343</v>
      </c>
      <c r="I13" s="4" t="s">
        <v>344</v>
      </c>
      <c r="J13" s="4" t="s">
        <v>395</v>
      </c>
      <c r="K13" s="4">
        <v>1.0</v>
      </c>
      <c r="L13" s="4">
        <v>48.0</v>
      </c>
      <c r="M13" s="4">
        <v>30.0</v>
      </c>
      <c r="N13" s="4" t="s">
        <v>362</v>
      </c>
      <c r="O13" s="4" t="s">
        <v>383</v>
      </c>
      <c r="P13" s="4" t="s">
        <v>372</v>
      </c>
      <c r="Q13" s="4" t="s">
        <v>404</v>
      </c>
      <c r="R13" s="4" t="s">
        <v>378</v>
      </c>
      <c r="S13" s="4" t="s">
        <v>350</v>
      </c>
      <c r="T13" s="4" t="s">
        <v>367</v>
      </c>
      <c r="U13" s="4" t="s">
        <v>398</v>
      </c>
      <c r="V13" s="4">
        <v>50.0</v>
      </c>
      <c r="W13" s="4" t="s">
        <v>380</v>
      </c>
      <c r="X13" s="4" t="s">
        <v>390</v>
      </c>
      <c r="Y13" s="4" t="s">
        <v>405</v>
      </c>
      <c r="Z13" s="4" t="s">
        <v>382</v>
      </c>
      <c r="AA13" s="4">
        <v>2.0</v>
      </c>
      <c r="AB13" s="4">
        <v>2.0</v>
      </c>
      <c r="AC13" s="4">
        <v>0.0</v>
      </c>
      <c r="AD13" s="4">
        <v>2.0</v>
      </c>
      <c r="AE13" s="4">
        <v>0.0</v>
      </c>
      <c r="AF13" s="4">
        <v>3.0</v>
      </c>
      <c r="AG13" s="4">
        <v>1.0</v>
      </c>
      <c r="AH13" s="4">
        <v>1.0</v>
      </c>
      <c r="AI13" s="4">
        <v>0.0</v>
      </c>
      <c r="AJ13" s="4">
        <v>0.0</v>
      </c>
      <c r="AK13" s="4">
        <v>0.0</v>
      </c>
      <c r="AL13" s="4">
        <v>0.0</v>
      </c>
      <c r="AM13" s="4">
        <v>2.0</v>
      </c>
      <c r="AN13" s="4">
        <v>0.0</v>
      </c>
      <c r="AO13" s="4">
        <v>0.0</v>
      </c>
      <c r="AP13" s="4">
        <v>0.0</v>
      </c>
      <c r="AQ13" s="4">
        <v>0.0</v>
      </c>
      <c r="AR13" s="4">
        <v>3.0</v>
      </c>
      <c r="AS13" s="4">
        <v>2.0</v>
      </c>
      <c r="AT13" s="4">
        <v>0.0</v>
      </c>
      <c r="AU13" s="4">
        <v>0.0</v>
      </c>
      <c r="AV13" s="4">
        <v>2.0</v>
      </c>
      <c r="AW13" s="4">
        <v>0.0</v>
      </c>
      <c r="AX13" s="4">
        <v>0.0</v>
      </c>
      <c r="AY13" s="4">
        <v>0.0</v>
      </c>
    </row>
    <row r="14">
      <c r="A14" s="3" t="s">
        <v>147</v>
      </c>
      <c r="B14" s="4" t="s">
        <v>357</v>
      </c>
      <c r="C14" s="4" t="s">
        <v>406</v>
      </c>
      <c r="D14" s="4" t="s">
        <v>359</v>
      </c>
      <c r="E14" s="4" t="s">
        <v>407</v>
      </c>
      <c r="F14" s="4" t="s">
        <v>408</v>
      </c>
      <c r="G14" s="4" t="s">
        <v>360</v>
      </c>
      <c r="H14" s="4" t="s">
        <v>388</v>
      </c>
      <c r="I14" s="4" t="s">
        <v>376</v>
      </c>
      <c r="J14" s="4" t="s">
        <v>345</v>
      </c>
      <c r="K14" s="4">
        <v>9.0</v>
      </c>
      <c r="L14" s="4">
        <v>72.0</v>
      </c>
      <c r="M14" s="4">
        <v>16.0</v>
      </c>
      <c r="N14" s="4" t="s">
        <v>362</v>
      </c>
      <c r="O14" s="4" t="s">
        <v>363</v>
      </c>
      <c r="P14" s="13">
        <v>0.5090277777777777</v>
      </c>
      <c r="Q14" s="4" t="s">
        <v>365</v>
      </c>
      <c r="R14" s="4" t="s">
        <v>373</v>
      </c>
      <c r="S14" s="4" t="s">
        <v>389</v>
      </c>
      <c r="T14" s="4" t="s">
        <v>379</v>
      </c>
      <c r="U14" s="4" t="s">
        <v>398</v>
      </c>
      <c r="V14" s="4">
        <v>40.0</v>
      </c>
      <c r="W14" s="4" t="s">
        <v>353</v>
      </c>
      <c r="X14" s="4" t="s">
        <v>354</v>
      </c>
      <c r="Y14" s="4" t="s">
        <v>355</v>
      </c>
      <c r="Z14" s="4" t="s">
        <v>356</v>
      </c>
      <c r="AA14" s="4">
        <v>2.0</v>
      </c>
      <c r="AB14" s="4">
        <v>0.0</v>
      </c>
      <c r="AC14" s="4">
        <v>2.0</v>
      </c>
      <c r="AD14" s="4">
        <v>0.0</v>
      </c>
      <c r="AE14" s="4">
        <v>0.0</v>
      </c>
      <c r="AF14" s="4">
        <v>3.0</v>
      </c>
      <c r="AG14" s="4">
        <v>0.0</v>
      </c>
      <c r="AH14" s="4">
        <v>0.0</v>
      </c>
      <c r="AI14" s="4">
        <v>0.0</v>
      </c>
      <c r="AJ14" s="4">
        <v>1.0</v>
      </c>
      <c r="AK14" s="4">
        <v>2.0</v>
      </c>
      <c r="AL14" s="4">
        <v>3.0</v>
      </c>
      <c r="AM14" s="4">
        <v>2.0</v>
      </c>
      <c r="AN14" s="4">
        <v>0.0</v>
      </c>
      <c r="AO14" s="4">
        <v>3.0</v>
      </c>
      <c r="AP14" s="4">
        <v>0.0</v>
      </c>
      <c r="AQ14" s="4">
        <v>0.0</v>
      </c>
      <c r="AR14" s="4">
        <v>0.0</v>
      </c>
      <c r="AS14" s="4">
        <v>0.0</v>
      </c>
      <c r="AT14" s="4">
        <v>0.0</v>
      </c>
      <c r="AU14" s="4">
        <v>0.0</v>
      </c>
      <c r="AV14" s="4">
        <v>0.0</v>
      </c>
      <c r="AW14" s="4">
        <v>1.0</v>
      </c>
      <c r="AX14" s="4">
        <v>1.0</v>
      </c>
      <c r="AY14" s="4">
        <v>1.0</v>
      </c>
    </row>
    <row r="15">
      <c r="A15" s="3" t="s">
        <v>156</v>
      </c>
      <c r="B15" s="4" t="s">
        <v>357</v>
      </c>
      <c r="C15" s="4" t="s">
        <v>358</v>
      </c>
      <c r="D15" s="4" t="s">
        <v>359</v>
      </c>
      <c r="E15" s="4" t="s">
        <v>340</v>
      </c>
      <c r="F15" s="4" t="s">
        <v>341</v>
      </c>
      <c r="G15" s="4" t="s">
        <v>342</v>
      </c>
      <c r="H15" s="4" t="s">
        <v>343</v>
      </c>
      <c r="I15" s="4" t="s">
        <v>344</v>
      </c>
      <c r="J15" s="4" t="s">
        <v>361</v>
      </c>
      <c r="K15" s="4">
        <v>9.0</v>
      </c>
      <c r="L15" s="4">
        <v>48.0</v>
      </c>
      <c r="M15" s="4">
        <v>4.0</v>
      </c>
      <c r="N15" s="4" t="s">
        <v>362</v>
      </c>
      <c r="O15" s="4" t="s">
        <v>363</v>
      </c>
      <c r="P15" s="13">
        <v>0.55</v>
      </c>
      <c r="Q15" s="4" t="s">
        <v>365</v>
      </c>
      <c r="R15" s="4" t="s">
        <v>349</v>
      </c>
      <c r="S15" s="4" t="s">
        <v>385</v>
      </c>
      <c r="T15" s="4" t="s">
        <v>367</v>
      </c>
      <c r="U15" s="4" t="s">
        <v>352</v>
      </c>
      <c r="V15" s="4">
        <v>50.0</v>
      </c>
      <c r="W15" s="4" t="s">
        <v>380</v>
      </c>
      <c r="X15" s="4" t="s">
        <v>400</v>
      </c>
      <c r="Y15" s="4" t="s">
        <v>409</v>
      </c>
      <c r="Z15" s="4" t="s">
        <v>382</v>
      </c>
      <c r="AA15" s="4">
        <v>2.0</v>
      </c>
      <c r="AB15" s="4">
        <v>2.0</v>
      </c>
      <c r="AC15" s="4">
        <v>2.0</v>
      </c>
      <c r="AD15" s="4">
        <v>2.0</v>
      </c>
      <c r="AE15" s="4">
        <v>3.0</v>
      </c>
      <c r="AF15" s="4">
        <v>0.0</v>
      </c>
      <c r="AG15" s="4">
        <v>1.0</v>
      </c>
      <c r="AH15" s="4">
        <v>1.0</v>
      </c>
      <c r="AI15" s="4">
        <v>1.0</v>
      </c>
      <c r="AJ15" s="4">
        <v>1.0</v>
      </c>
      <c r="AK15" s="4">
        <v>0.0</v>
      </c>
      <c r="AL15" s="4">
        <v>0.0</v>
      </c>
      <c r="AM15" s="4">
        <v>2.0</v>
      </c>
      <c r="AN15" s="4">
        <v>0.0</v>
      </c>
      <c r="AO15" s="4">
        <v>0.0</v>
      </c>
      <c r="AP15" s="4">
        <v>0.0</v>
      </c>
      <c r="AQ15" s="4">
        <v>2.0</v>
      </c>
      <c r="AR15" s="4">
        <v>0.0</v>
      </c>
      <c r="AS15" s="4">
        <v>2.0</v>
      </c>
      <c r="AT15" s="4">
        <v>1.0</v>
      </c>
      <c r="AU15" s="4">
        <v>0.0</v>
      </c>
      <c r="AV15" s="4">
        <v>2.0</v>
      </c>
      <c r="AW15" s="4">
        <v>0.0</v>
      </c>
      <c r="AX15" s="4">
        <v>0.0</v>
      </c>
      <c r="AY15" s="4">
        <v>0.0</v>
      </c>
    </row>
    <row r="16">
      <c r="A16" s="3" t="s">
        <v>165</v>
      </c>
      <c r="B16" s="4" t="s">
        <v>357</v>
      </c>
      <c r="C16" s="4" t="s">
        <v>358</v>
      </c>
      <c r="D16" s="4" t="s">
        <v>359</v>
      </c>
      <c r="E16" s="4" t="s">
        <v>340</v>
      </c>
      <c r="F16" s="4" t="s">
        <v>341</v>
      </c>
      <c r="G16" s="4" t="s">
        <v>360</v>
      </c>
      <c r="H16" s="4" t="s">
        <v>343</v>
      </c>
      <c r="I16" s="4" t="s">
        <v>344</v>
      </c>
      <c r="J16" s="4" t="s">
        <v>361</v>
      </c>
      <c r="K16" s="4">
        <v>9.0</v>
      </c>
      <c r="L16" s="4">
        <v>72.0</v>
      </c>
      <c r="M16" s="4">
        <v>16.0</v>
      </c>
      <c r="N16" s="4" t="s">
        <v>346</v>
      </c>
      <c r="O16" s="4" t="s">
        <v>363</v>
      </c>
      <c r="P16" s="4" t="s">
        <v>372</v>
      </c>
      <c r="Q16" s="4" t="s">
        <v>404</v>
      </c>
      <c r="R16" s="4" t="s">
        <v>386</v>
      </c>
      <c r="S16" s="4" t="s">
        <v>350</v>
      </c>
      <c r="T16" s="4" t="s">
        <v>384</v>
      </c>
      <c r="U16" s="4" t="s">
        <v>352</v>
      </c>
      <c r="V16" s="4">
        <v>50.0</v>
      </c>
      <c r="W16" s="4" t="s">
        <v>353</v>
      </c>
      <c r="X16" s="4" t="s">
        <v>354</v>
      </c>
      <c r="Y16" s="4" t="s">
        <v>355</v>
      </c>
      <c r="Z16" s="4" t="s">
        <v>382</v>
      </c>
      <c r="AA16" s="4">
        <v>2.0</v>
      </c>
      <c r="AB16" s="4">
        <v>2.0</v>
      </c>
      <c r="AC16" s="4">
        <v>2.0</v>
      </c>
      <c r="AD16" s="4">
        <v>2.0</v>
      </c>
      <c r="AE16" s="4">
        <v>3.0</v>
      </c>
      <c r="AF16" s="4">
        <v>3.0</v>
      </c>
      <c r="AG16" s="4">
        <v>1.0</v>
      </c>
      <c r="AH16" s="4">
        <v>1.0</v>
      </c>
      <c r="AI16" s="4">
        <v>1.0</v>
      </c>
      <c r="AJ16" s="4">
        <v>1.0</v>
      </c>
      <c r="AK16" s="4">
        <v>2.0</v>
      </c>
      <c r="AL16" s="4">
        <v>3.0</v>
      </c>
      <c r="AM16" s="4">
        <v>0.0</v>
      </c>
      <c r="AN16" s="4">
        <v>0.0</v>
      </c>
      <c r="AO16" s="4">
        <v>0.0</v>
      </c>
      <c r="AP16" s="4">
        <v>0.0</v>
      </c>
      <c r="AQ16" s="4">
        <v>0.0</v>
      </c>
      <c r="AR16" s="4">
        <v>3.0</v>
      </c>
      <c r="AS16" s="4">
        <v>0.0</v>
      </c>
      <c r="AT16" s="4">
        <v>1.0</v>
      </c>
      <c r="AU16" s="4">
        <v>0.0</v>
      </c>
      <c r="AV16" s="4">
        <v>2.0</v>
      </c>
      <c r="AW16" s="4">
        <v>1.0</v>
      </c>
      <c r="AX16" s="4">
        <v>1.0</v>
      </c>
      <c r="AY16" s="4">
        <v>1.0</v>
      </c>
    </row>
    <row r="17">
      <c r="A17" s="3" t="s">
        <v>176</v>
      </c>
      <c r="B17" s="4" t="s">
        <v>410</v>
      </c>
      <c r="C17" s="4" t="s">
        <v>387</v>
      </c>
      <c r="D17" s="4" t="s">
        <v>402</v>
      </c>
      <c r="E17" s="4" t="s">
        <v>407</v>
      </c>
      <c r="F17" s="4" t="s">
        <v>411</v>
      </c>
      <c r="G17" s="4" t="s">
        <v>360</v>
      </c>
      <c r="H17" s="4" t="s">
        <v>375</v>
      </c>
      <c r="I17" s="4" t="s">
        <v>412</v>
      </c>
      <c r="J17" s="4" t="s">
        <v>413</v>
      </c>
      <c r="K17" s="4">
        <v>3.0</v>
      </c>
      <c r="L17" s="4">
        <v>72.0</v>
      </c>
      <c r="M17" s="4">
        <v>30.0</v>
      </c>
      <c r="N17" s="4" t="s">
        <v>362</v>
      </c>
      <c r="O17" s="4" t="s">
        <v>377</v>
      </c>
      <c r="P17" s="4" t="s">
        <v>372</v>
      </c>
      <c r="Q17" s="4" t="s">
        <v>404</v>
      </c>
      <c r="R17" s="4" t="s">
        <v>373</v>
      </c>
      <c r="S17" s="4" t="s">
        <v>385</v>
      </c>
      <c r="T17" s="4" t="s">
        <v>367</v>
      </c>
      <c r="U17" s="4" t="s">
        <v>398</v>
      </c>
      <c r="V17" s="4">
        <v>40.0</v>
      </c>
      <c r="W17" s="4" t="s">
        <v>380</v>
      </c>
      <c r="X17" s="4" t="s">
        <v>354</v>
      </c>
      <c r="Y17" s="4" t="s">
        <v>401</v>
      </c>
      <c r="Z17" s="4" t="s">
        <v>374</v>
      </c>
      <c r="AA17" s="4">
        <v>0.0</v>
      </c>
      <c r="AB17" s="4">
        <v>0.0</v>
      </c>
      <c r="AC17" s="4">
        <v>0.0</v>
      </c>
      <c r="AD17" s="4">
        <v>0.0</v>
      </c>
      <c r="AE17" s="4">
        <v>0.0</v>
      </c>
      <c r="AF17" s="4">
        <v>3.0</v>
      </c>
      <c r="AG17" s="4">
        <v>0.0</v>
      </c>
      <c r="AH17" s="4">
        <v>0.0</v>
      </c>
      <c r="AI17" s="4">
        <v>0.0</v>
      </c>
      <c r="AJ17" s="4">
        <v>0.0</v>
      </c>
      <c r="AK17" s="4">
        <v>2.0</v>
      </c>
      <c r="AL17" s="4">
        <v>0.0</v>
      </c>
      <c r="AM17" s="4">
        <v>2.0</v>
      </c>
      <c r="AN17" s="4">
        <v>0.0</v>
      </c>
      <c r="AO17" s="4">
        <v>0.0</v>
      </c>
      <c r="AP17" s="4">
        <v>0.0</v>
      </c>
      <c r="AQ17" s="4">
        <v>0.0</v>
      </c>
      <c r="AR17" s="4">
        <v>0.0</v>
      </c>
      <c r="AS17" s="4">
        <v>2.0</v>
      </c>
      <c r="AT17" s="4">
        <v>0.0</v>
      </c>
      <c r="AU17" s="4">
        <v>0.0</v>
      </c>
      <c r="AV17" s="4">
        <v>0.0</v>
      </c>
      <c r="AW17" s="4">
        <v>0.0</v>
      </c>
      <c r="AX17" s="4">
        <v>1.0</v>
      </c>
      <c r="AY17" s="4">
        <v>0.0</v>
      </c>
    </row>
    <row r="18">
      <c r="A18" s="3" t="s">
        <v>185</v>
      </c>
      <c r="B18" s="4" t="s">
        <v>357</v>
      </c>
      <c r="C18" s="4" t="s">
        <v>358</v>
      </c>
      <c r="D18" s="4" t="s">
        <v>359</v>
      </c>
      <c r="E18" s="4" t="s">
        <v>403</v>
      </c>
      <c r="F18" s="4" t="s">
        <v>341</v>
      </c>
      <c r="G18" s="4" t="s">
        <v>360</v>
      </c>
      <c r="H18" s="4" t="s">
        <v>343</v>
      </c>
      <c r="I18" s="4" t="s">
        <v>412</v>
      </c>
      <c r="J18" s="4" t="s">
        <v>361</v>
      </c>
      <c r="K18" s="4">
        <v>9.0</v>
      </c>
      <c r="L18" s="4">
        <v>72.0</v>
      </c>
      <c r="M18" s="4">
        <v>16.0</v>
      </c>
      <c r="N18" s="4" t="s">
        <v>396</v>
      </c>
      <c r="O18" s="4" t="s">
        <v>414</v>
      </c>
      <c r="P18" s="4" t="s">
        <v>372</v>
      </c>
      <c r="Q18" s="4" t="s">
        <v>365</v>
      </c>
      <c r="R18" s="4" t="s">
        <v>386</v>
      </c>
      <c r="S18" s="4" t="s">
        <v>350</v>
      </c>
      <c r="T18" s="4" t="s">
        <v>379</v>
      </c>
      <c r="U18" s="4" t="s">
        <v>415</v>
      </c>
      <c r="V18" s="4">
        <v>50.0</v>
      </c>
      <c r="W18" s="4" t="s">
        <v>353</v>
      </c>
      <c r="X18" s="4" t="s">
        <v>354</v>
      </c>
      <c r="Y18" s="4" t="s">
        <v>355</v>
      </c>
      <c r="Z18" s="4" t="s">
        <v>382</v>
      </c>
      <c r="AA18" s="4">
        <v>2.0</v>
      </c>
      <c r="AB18" s="4">
        <v>2.0</v>
      </c>
      <c r="AC18" s="4">
        <v>2.0</v>
      </c>
      <c r="AD18" s="4">
        <v>0.0</v>
      </c>
      <c r="AE18" s="4">
        <v>3.0</v>
      </c>
      <c r="AF18" s="4">
        <v>3.0</v>
      </c>
      <c r="AG18" s="4">
        <v>1.0</v>
      </c>
      <c r="AH18" s="4">
        <v>0.0</v>
      </c>
      <c r="AI18" s="4">
        <v>1.0</v>
      </c>
      <c r="AJ18" s="4">
        <v>1.0</v>
      </c>
      <c r="AK18" s="4">
        <v>2.0</v>
      </c>
      <c r="AL18" s="4">
        <v>3.0</v>
      </c>
      <c r="AM18" s="4">
        <v>0.0</v>
      </c>
      <c r="AN18" s="4">
        <v>0.0</v>
      </c>
      <c r="AO18" s="4">
        <v>0.0</v>
      </c>
      <c r="AP18" s="4">
        <v>0.0</v>
      </c>
      <c r="AQ18" s="4">
        <v>0.0</v>
      </c>
      <c r="AR18" s="4">
        <v>3.0</v>
      </c>
      <c r="AS18" s="4">
        <v>0.0</v>
      </c>
      <c r="AT18" s="4">
        <v>0.0</v>
      </c>
      <c r="AU18" s="4">
        <v>0.0</v>
      </c>
      <c r="AV18" s="4">
        <v>2.0</v>
      </c>
      <c r="AW18" s="4">
        <v>1.0</v>
      </c>
      <c r="AX18" s="4">
        <v>1.0</v>
      </c>
      <c r="AY18" s="4">
        <v>1.0</v>
      </c>
    </row>
    <row r="19">
      <c r="A19" s="3" t="s">
        <v>195</v>
      </c>
      <c r="B19" s="4" t="s">
        <v>357</v>
      </c>
      <c r="C19" s="4" t="s">
        <v>358</v>
      </c>
      <c r="D19" s="4" t="s">
        <v>359</v>
      </c>
      <c r="E19" s="4" t="s">
        <v>340</v>
      </c>
      <c r="F19" s="4" t="s">
        <v>341</v>
      </c>
      <c r="G19" s="4" t="s">
        <v>360</v>
      </c>
      <c r="H19" s="4" t="s">
        <v>343</v>
      </c>
      <c r="I19" s="4" t="s">
        <v>344</v>
      </c>
      <c r="J19" s="4" t="s">
        <v>413</v>
      </c>
      <c r="K19" s="4">
        <v>7.0</v>
      </c>
      <c r="L19" s="4">
        <v>48.0</v>
      </c>
      <c r="M19" s="4">
        <v>36.0</v>
      </c>
      <c r="N19" s="4" t="s">
        <v>396</v>
      </c>
      <c r="O19" s="4" t="s">
        <v>377</v>
      </c>
      <c r="P19" s="13">
        <v>0.55</v>
      </c>
      <c r="Q19" s="4" t="s">
        <v>348</v>
      </c>
      <c r="R19" s="4" t="s">
        <v>349</v>
      </c>
      <c r="S19" s="4" t="s">
        <v>397</v>
      </c>
      <c r="T19" s="4" t="s">
        <v>384</v>
      </c>
      <c r="U19" s="4" t="s">
        <v>352</v>
      </c>
      <c r="V19" s="4">
        <v>50.0</v>
      </c>
      <c r="W19" s="4" t="s">
        <v>353</v>
      </c>
      <c r="X19" s="4" t="s">
        <v>354</v>
      </c>
      <c r="Y19" s="4" t="s">
        <v>405</v>
      </c>
      <c r="Z19" s="4" t="s">
        <v>382</v>
      </c>
      <c r="AA19" s="4">
        <v>2.0</v>
      </c>
      <c r="AB19" s="4">
        <v>2.0</v>
      </c>
      <c r="AC19" s="4">
        <v>2.0</v>
      </c>
      <c r="AD19" s="4">
        <v>2.0</v>
      </c>
      <c r="AE19" s="4">
        <v>3.0</v>
      </c>
      <c r="AF19" s="4">
        <v>3.0</v>
      </c>
      <c r="AG19" s="4">
        <v>1.0</v>
      </c>
      <c r="AH19" s="4">
        <v>1.0</v>
      </c>
      <c r="AI19" s="4">
        <v>0.0</v>
      </c>
      <c r="AJ19" s="4">
        <v>0.0</v>
      </c>
      <c r="AK19" s="4">
        <v>0.0</v>
      </c>
      <c r="AL19" s="4">
        <v>0.0</v>
      </c>
      <c r="AM19" s="4">
        <v>0.0</v>
      </c>
      <c r="AN19" s="4">
        <v>0.0</v>
      </c>
      <c r="AO19" s="4">
        <v>0.0</v>
      </c>
      <c r="AP19" s="4">
        <v>3.0</v>
      </c>
      <c r="AQ19" s="4">
        <v>2.0</v>
      </c>
      <c r="AR19" s="4">
        <v>0.0</v>
      </c>
      <c r="AS19" s="4">
        <v>0.0</v>
      </c>
      <c r="AT19" s="4">
        <v>1.0</v>
      </c>
      <c r="AU19" s="4">
        <v>0.0</v>
      </c>
      <c r="AV19" s="4">
        <v>2.0</v>
      </c>
      <c r="AW19" s="4">
        <v>1.0</v>
      </c>
      <c r="AX19" s="4">
        <v>1.0</v>
      </c>
      <c r="AY19" s="4">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26" width="3.38"/>
  </cols>
  <sheetData>
    <row r="1">
      <c r="A1" s="14" t="s">
        <v>1</v>
      </c>
      <c r="B1" s="14" t="s">
        <v>0</v>
      </c>
      <c r="C1" s="14" t="s">
        <v>416</v>
      </c>
      <c r="D1" s="14" t="s">
        <v>417</v>
      </c>
      <c r="E1" s="14" t="s">
        <v>418</v>
      </c>
      <c r="F1" s="14" t="s">
        <v>419</v>
      </c>
      <c r="G1" s="15" t="s">
        <v>420</v>
      </c>
      <c r="H1" s="16" t="s">
        <v>421</v>
      </c>
      <c r="I1" s="17" t="s">
        <v>422</v>
      </c>
      <c r="J1" s="18" t="s">
        <v>423</v>
      </c>
      <c r="K1" s="15" t="s">
        <v>424</v>
      </c>
      <c r="L1" s="15" t="s">
        <v>425</v>
      </c>
      <c r="M1" s="15" t="s">
        <v>426</v>
      </c>
      <c r="N1" s="15" t="s">
        <v>427</v>
      </c>
      <c r="O1" s="16" t="s">
        <v>428</v>
      </c>
      <c r="P1" s="16" t="s">
        <v>429</v>
      </c>
      <c r="Q1" s="16" t="s">
        <v>430</v>
      </c>
      <c r="R1" s="16" t="s">
        <v>431</v>
      </c>
      <c r="S1" s="17" t="s">
        <v>432</v>
      </c>
      <c r="T1" s="17" t="s">
        <v>433</v>
      </c>
      <c r="U1" s="17" t="s">
        <v>434</v>
      </c>
      <c r="V1" s="17" t="s">
        <v>435</v>
      </c>
      <c r="W1" s="18" t="s">
        <v>436</v>
      </c>
      <c r="X1" s="18" t="s">
        <v>437</v>
      </c>
      <c r="Y1" s="18" t="s">
        <v>438</v>
      </c>
      <c r="Z1" s="18" t="s">
        <v>439</v>
      </c>
      <c r="AA1" s="14" t="s">
        <v>440</v>
      </c>
      <c r="AB1" s="15" t="s">
        <v>441</v>
      </c>
      <c r="AC1" s="15" t="s">
        <v>442</v>
      </c>
      <c r="AD1" s="16" t="s">
        <v>443</v>
      </c>
      <c r="AE1" s="16" t="s">
        <v>444</v>
      </c>
      <c r="AF1" s="17" t="s">
        <v>445</v>
      </c>
      <c r="AG1" s="17" t="s">
        <v>446</v>
      </c>
      <c r="AH1" s="18" t="s">
        <v>447</v>
      </c>
      <c r="AI1" s="18" t="s">
        <v>448</v>
      </c>
    </row>
    <row r="2">
      <c r="A2" s="14" t="s">
        <v>449</v>
      </c>
      <c r="B2" s="14" t="s">
        <v>16</v>
      </c>
      <c r="C2" s="14">
        <v>34.0</v>
      </c>
      <c r="D2" s="14">
        <v>122.0</v>
      </c>
      <c r="E2" s="14" t="s">
        <v>450</v>
      </c>
      <c r="F2" s="14">
        <v>34.0</v>
      </c>
      <c r="G2" s="14">
        <v>16.0</v>
      </c>
      <c r="H2" s="14">
        <v>9.0</v>
      </c>
      <c r="I2" s="14">
        <v>6.0</v>
      </c>
      <c r="J2" s="14">
        <v>3.0</v>
      </c>
      <c r="K2" s="14">
        <v>4.0</v>
      </c>
      <c r="L2" s="14">
        <v>4.0</v>
      </c>
      <c r="M2" s="14">
        <v>4.0</v>
      </c>
      <c r="N2" s="14">
        <v>4.0</v>
      </c>
      <c r="O2" s="14">
        <v>3.0</v>
      </c>
      <c r="P2" s="14">
        <v>0.0</v>
      </c>
      <c r="Q2" s="14">
        <v>3.0</v>
      </c>
      <c r="R2" s="14">
        <v>3.0</v>
      </c>
      <c r="S2" s="14">
        <v>2.0</v>
      </c>
      <c r="T2" s="14">
        <v>0.0</v>
      </c>
      <c r="U2" s="14">
        <v>2.0</v>
      </c>
      <c r="V2" s="14">
        <v>2.0</v>
      </c>
      <c r="W2" s="14">
        <v>0.0</v>
      </c>
      <c r="X2" s="14">
        <v>1.0</v>
      </c>
      <c r="Y2" s="14">
        <v>1.0</v>
      </c>
      <c r="Z2" s="14">
        <v>1.0</v>
      </c>
      <c r="AA2" s="14">
        <v>0.0</v>
      </c>
      <c r="AB2" s="14">
        <v>0.0</v>
      </c>
      <c r="AC2" s="14">
        <v>0.0</v>
      </c>
      <c r="AD2" s="14">
        <v>0.0</v>
      </c>
      <c r="AE2" s="14">
        <v>0.0</v>
      </c>
      <c r="AF2" s="14">
        <v>0.0</v>
      </c>
      <c r="AG2" s="14">
        <v>0.0</v>
      </c>
      <c r="AH2" s="14">
        <v>0.0</v>
      </c>
      <c r="AI2" s="14">
        <v>0.0</v>
      </c>
    </row>
    <row r="3">
      <c r="A3" s="14" t="s">
        <v>33</v>
      </c>
      <c r="B3" s="14" t="s">
        <v>32</v>
      </c>
      <c r="C3" s="14">
        <v>34.0</v>
      </c>
      <c r="D3" s="14">
        <v>122.0</v>
      </c>
      <c r="E3" s="14" t="s">
        <v>378</v>
      </c>
      <c r="F3" s="14">
        <v>34.0</v>
      </c>
      <c r="G3" s="14">
        <v>16.0</v>
      </c>
      <c r="H3" s="14">
        <v>9.0</v>
      </c>
      <c r="I3" s="14">
        <v>6.0</v>
      </c>
      <c r="J3" s="14">
        <v>3.0</v>
      </c>
      <c r="K3" s="14">
        <v>4.0</v>
      </c>
      <c r="L3" s="14">
        <v>4.0</v>
      </c>
      <c r="M3" s="14">
        <v>4.0</v>
      </c>
      <c r="N3" s="14">
        <v>4.0</v>
      </c>
      <c r="O3" s="14">
        <v>3.0</v>
      </c>
      <c r="P3" s="14">
        <v>0.0</v>
      </c>
      <c r="Q3" s="14">
        <v>3.0</v>
      </c>
      <c r="R3" s="14">
        <v>3.0</v>
      </c>
      <c r="S3" s="14">
        <v>2.0</v>
      </c>
      <c r="T3" s="14">
        <v>0.0</v>
      </c>
      <c r="U3" s="14">
        <v>2.0</v>
      </c>
      <c r="V3" s="14">
        <v>2.0</v>
      </c>
      <c r="W3" s="14">
        <v>0.0</v>
      </c>
      <c r="X3" s="14">
        <v>1.0</v>
      </c>
      <c r="Y3" s="14">
        <v>1.0</v>
      </c>
      <c r="Z3" s="14">
        <v>1.0</v>
      </c>
      <c r="AA3" s="14">
        <v>0.0</v>
      </c>
      <c r="AB3" s="14">
        <v>0.0</v>
      </c>
      <c r="AC3" s="14">
        <v>0.0</v>
      </c>
      <c r="AD3" s="14">
        <v>0.0</v>
      </c>
      <c r="AE3" s="14">
        <v>0.0</v>
      </c>
      <c r="AF3" s="14">
        <v>0.0</v>
      </c>
      <c r="AG3" s="14">
        <v>0.0</v>
      </c>
      <c r="AH3" s="14">
        <v>0.0</v>
      </c>
      <c r="AI3" s="14">
        <v>0.0</v>
      </c>
    </row>
    <row r="4">
      <c r="A4" s="14" t="s">
        <v>50</v>
      </c>
      <c r="B4" s="14" t="s">
        <v>49</v>
      </c>
      <c r="C4" s="14">
        <v>19.0</v>
      </c>
      <c r="D4" s="14">
        <v>122.0</v>
      </c>
      <c r="E4" s="14" t="s">
        <v>451</v>
      </c>
      <c r="F4" s="14">
        <v>19.0</v>
      </c>
      <c r="G4" s="14">
        <v>8.0</v>
      </c>
      <c r="H4" s="14">
        <v>9.0</v>
      </c>
      <c r="I4" s="14">
        <v>0.0</v>
      </c>
      <c r="J4" s="14">
        <v>2.0</v>
      </c>
      <c r="K4" s="14">
        <v>0.0</v>
      </c>
      <c r="L4" s="14">
        <v>4.0</v>
      </c>
      <c r="M4" s="14">
        <v>4.0</v>
      </c>
      <c r="N4" s="14">
        <v>0.0</v>
      </c>
      <c r="O4" s="14">
        <v>3.0</v>
      </c>
      <c r="P4" s="14">
        <v>0.0</v>
      </c>
      <c r="Q4" s="14">
        <v>3.0</v>
      </c>
      <c r="R4" s="14">
        <v>3.0</v>
      </c>
      <c r="S4" s="14">
        <v>0.0</v>
      </c>
      <c r="T4" s="14">
        <v>0.0</v>
      </c>
      <c r="U4" s="14">
        <v>0.0</v>
      </c>
      <c r="V4" s="14">
        <v>0.0</v>
      </c>
      <c r="W4" s="14">
        <v>0.0</v>
      </c>
      <c r="X4" s="14">
        <v>1.0</v>
      </c>
      <c r="Y4" s="14">
        <v>1.0</v>
      </c>
      <c r="Z4" s="14">
        <v>0.0</v>
      </c>
      <c r="AA4" s="14">
        <v>0.0</v>
      </c>
      <c r="AB4" s="14">
        <v>0.0</v>
      </c>
      <c r="AC4" s="14">
        <v>0.0</v>
      </c>
      <c r="AD4" s="14">
        <v>0.0</v>
      </c>
      <c r="AE4" s="14">
        <v>0.0</v>
      </c>
      <c r="AF4" s="14">
        <v>0.0</v>
      </c>
      <c r="AG4" s="14">
        <v>0.0</v>
      </c>
      <c r="AH4" s="14">
        <v>0.0</v>
      </c>
      <c r="AI4" s="14">
        <v>0.0</v>
      </c>
    </row>
    <row r="5">
      <c r="A5" s="14" t="s">
        <v>61</v>
      </c>
      <c r="B5" s="14" t="s">
        <v>60</v>
      </c>
      <c r="C5" s="14">
        <v>53.0</v>
      </c>
      <c r="D5" s="14">
        <v>122.0</v>
      </c>
      <c r="E5" s="14" t="s">
        <v>452</v>
      </c>
      <c r="F5" s="14">
        <v>15.0</v>
      </c>
      <c r="G5" s="14">
        <v>4.0</v>
      </c>
      <c r="H5" s="14">
        <v>6.0</v>
      </c>
      <c r="I5" s="14">
        <v>4.0</v>
      </c>
      <c r="J5" s="14">
        <v>1.0</v>
      </c>
      <c r="K5" s="14">
        <v>0.0</v>
      </c>
      <c r="L5" s="14">
        <v>0.0</v>
      </c>
      <c r="M5" s="14">
        <v>4.0</v>
      </c>
      <c r="N5" s="14">
        <v>0.0</v>
      </c>
      <c r="O5" s="14">
        <v>0.0</v>
      </c>
      <c r="P5" s="14">
        <v>3.0</v>
      </c>
      <c r="Q5" s="14">
        <v>3.0</v>
      </c>
      <c r="R5" s="14">
        <v>0.0</v>
      </c>
      <c r="S5" s="14">
        <v>2.0</v>
      </c>
      <c r="T5" s="14">
        <v>2.0</v>
      </c>
      <c r="U5" s="14">
        <v>0.0</v>
      </c>
      <c r="V5" s="14">
        <v>0.0</v>
      </c>
      <c r="W5" s="14">
        <v>0.0</v>
      </c>
      <c r="X5" s="14">
        <v>1.0</v>
      </c>
      <c r="Y5" s="14">
        <v>0.0</v>
      </c>
      <c r="Z5" s="14">
        <v>0.0</v>
      </c>
      <c r="AA5" s="14">
        <v>38.0</v>
      </c>
      <c r="AB5" s="14">
        <v>0.0</v>
      </c>
      <c r="AC5" s="14">
        <v>16.0</v>
      </c>
      <c r="AD5" s="14">
        <v>0.0</v>
      </c>
      <c r="AE5" s="14">
        <v>9.0</v>
      </c>
      <c r="AF5" s="14">
        <v>0.0</v>
      </c>
      <c r="AG5" s="14">
        <v>10.0</v>
      </c>
      <c r="AH5" s="14">
        <v>3.0</v>
      </c>
      <c r="AI5" s="14">
        <v>0.0</v>
      </c>
    </row>
    <row r="6">
      <c r="A6" s="14" t="s">
        <v>73</v>
      </c>
      <c r="B6" s="14" t="s">
        <v>72</v>
      </c>
      <c r="C6" s="14">
        <v>44.0</v>
      </c>
      <c r="D6" s="14">
        <v>122.0</v>
      </c>
      <c r="E6" s="14" t="s">
        <v>453</v>
      </c>
      <c r="F6" s="14">
        <v>12.0</v>
      </c>
      <c r="G6" s="14">
        <v>8.0</v>
      </c>
      <c r="H6" s="14">
        <v>3.0</v>
      </c>
      <c r="I6" s="14">
        <v>0.0</v>
      </c>
      <c r="J6" s="14">
        <v>1.0</v>
      </c>
      <c r="K6" s="14">
        <v>0.0</v>
      </c>
      <c r="L6" s="14">
        <v>0.0</v>
      </c>
      <c r="M6" s="14">
        <v>4.0</v>
      </c>
      <c r="N6" s="14">
        <v>4.0</v>
      </c>
      <c r="O6" s="14">
        <v>0.0</v>
      </c>
      <c r="P6" s="14">
        <v>3.0</v>
      </c>
      <c r="Q6" s="14">
        <v>0.0</v>
      </c>
      <c r="R6" s="14">
        <v>0.0</v>
      </c>
      <c r="S6" s="14">
        <v>0.0</v>
      </c>
      <c r="T6" s="14">
        <v>0.0</v>
      </c>
      <c r="U6" s="14">
        <v>0.0</v>
      </c>
      <c r="V6" s="14">
        <v>0.0</v>
      </c>
      <c r="W6" s="14">
        <v>0.0</v>
      </c>
      <c r="X6" s="14">
        <v>0.0</v>
      </c>
      <c r="Y6" s="14">
        <v>0.0</v>
      </c>
      <c r="Z6" s="14">
        <v>1.0</v>
      </c>
      <c r="AA6" s="14">
        <v>32.0</v>
      </c>
      <c r="AB6" s="14">
        <v>16.0</v>
      </c>
      <c r="AC6" s="14">
        <v>16.0</v>
      </c>
      <c r="AD6" s="14">
        <v>0.0</v>
      </c>
      <c r="AE6" s="14">
        <v>0.0</v>
      </c>
      <c r="AF6" s="14">
        <v>0.0</v>
      </c>
      <c r="AG6" s="14">
        <v>0.0</v>
      </c>
      <c r="AH6" s="14">
        <v>0.0</v>
      </c>
      <c r="AI6" s="14">
        <v>0.0</v>
      </c>
    </row>
    <row r="7">
      <c r="A7" s="14" t="s">
        <v>454</v>
      </c>
      <c r="B7" s="14" t="s">
        <v>85</v>
      </c>
      <c r="C7" s="14">
        <v>32.0</v>
      </c>
      <c r="D7" s="14">
        <v>122.0</v>
      </c>
      <c r="E7" s="14" t="s">
        <v>455</v>
      </c>
      <c r="F7" s="14">
        <v>21.0</v>
      </c>
      <c r="G7" s="14">
        <v>8.0</v>
      </c>
      <c r="H7" s="14">
        <v>9.0</v>
      </c>
      <c r="I7" s="14">
        <v>2.0</v>
      </c>
      <c r="J7" s="14">
        <v>2.0</v>
      </c>
      <c r="K7" s="14">
        <v>0.0</v>
      </c>
      <c r="L7" s="14">
        <v>4.0</v>
      </c>
      <c r="M7" s="14">
        <v>4.0</v>
      </c>
      <c r="N7" s="14">
        <v>0.0</v>
      </c>
      <c r="O7" s="14">
        <v>3.0</v>
      </c>
      <c r="P7" s="14">
        <v>3.0</v>
      </c>
      <c r="Q7" s="14">
        <v>3.0</v>
      </c>
      <c r="R7" s="14">
        <v>0.0</v>
      </c>
      <c r="S7" s="14">
        <v>2.0</v>
      </c>
      <c r="T7" s="14">
        <v>0.0</v>
      </c>
      <c r="U7" s="14">
        <v>0.0</v>
      </c>
      <c r="V7" s="14">
        <v>0.0</v>
      </c>
      <c r="W7" s="14">
        <v>0.0</v>
      </c>
      <c r="X7" s="14">
        <v>1.0</v>
      </c>
      <c r="Y7" s="14">
        <v>0.0</v>
      </c>
      <c r="Z7" s="14">
        <v>1.0</v>
      </c>
      <c r="AA7" s="14">
        <v>11.0</v>
      </c>
      <c r="AB7" s="14">
        <v>8.0</v>
      </c>
      <c r="AC7" s="14">
        <v>0.0</v>
      </c>
      <c r="AD7" s="14">
        <v>0.0</v>
      </c>
      <c r="AE7" s="14">
        <v>0.0</v>
      </c>
      <c r="AF7" s="14">
        <v>0.0</v>
      </c>
      <c r="AG7" s="14">
        <v>0.0</v>
      </c>
      <c r="AH7" s="14">
        <v>0.0</v>
      </c>
      <c r="AI7" s="14">
        <v>3.0</v>
      </c>
    </row>
    <row r="8">
      <c r="A8" s="14" t="s">
        <v>96</v>
      </c>
      <c r="B8" s="14" t="s">
        <v>95</v>
      </c>
      <c r="C8" s="14">
        <v>37.0</v>
      </c>
      <c r="D8" s="14">
        <v>122.0</v>
      </c>
      <c r="E8" s="14" t="s">
        <v>456</v>
      </c>
      <c r="F8" s="14">
        <v>37.0</v>
      </c>
      <c r="G8" s="14">
        <v>16.0</v>
      </c>
      <c r="H8" s="14">
        <v>12.0</v>
      </c>
      <c r="I8" s="14">
        <v>6.0</v>
      </c>
      <c r="J8" s="14">
        <v>3.0</v>
      </c>
      <c r="K8" s="14">
        <v>4.0</v>
      </c>
      <c r="L8" s="14">
        <v>4.0</v>
      </c>
      <c r="M8" s="14">
        <v>4.0</v>
      </c>
      <c r="N8" s="14">
        <v>4.0</v>
      </c>
      <c r="O8" s="14">
        <v>3.0</v>
      </c>
      <c r="P8" s="14">
        <v>3.0</v>
      </c>
      <c r="Q8" s="14">
        <v>3.0</v>
      </c>
      <c r="R8" s="14">
        <v>3.0</v>
      </c>
      <c r="S8" s="14">
        <v>2.0</v>
      </c>
      <c r="T8" s="14">
        <v>0.0</v>
      </c>
      <c r="U8" s="14">
        <v>2.0</v>
      </c>
      <c r="V8" s="14">
        <v>2.0</v>
      </c>
      <c r="W8" s="14">
        <v>0.0</v>
      </c>
      <c r="X8" s="14">
        <v>1.0</v>
      </c>
      <c r="Y8" s="14">
        <v>1.0</v>
      </c>
      <c r="Z8" s="14">
        <v>1.0</v>
      </c>
      <c r="AA8" s="14">
        <v>0.0</v>
      </c>
      <c r="AB8" s="14">
        <v>0.0</v>
      </c>
      <c r="AC8" s="14">
        <v>0.0</v>
      </c>
      <c r="AD8" s="14">
        <v>0.0</v>
      </c>
      <c r="AE8" s="14">
        <v>0.0</v>
      </c>
      <c r="AF8" s="14">
        <v>0.0</v>
      </c>
      <c r="AG8" s="14">
        <v>0.0</v>
      </c>
      <c r="AH8" s="14">
        <v>0.0</v>
      </c>
      <c r="AI8" s="14">
        <v>0.0</v>
      </c>
    </row>
    <row r="9">
      <c r="A9" s="14" t="s">
        <v>457</v>
      </c>
      <c r="B9" s="14" t="s">
        <v>104</v>
      </c>
      <c r="C9" s="14">
        <v>23.0</v>
      </c>
      <c r="D9" s="14">
        <v>122.0</v>
      </c>
      <c r="E9" s="14" t="s">
        <v>450</v>
      </c>
      <c r="F9" s="14">
        <v>20.0</v>
      </c>
      <c r="G9" s="14">
        <v>8.0</v>
      </c>
      <c r="H9" s="14">
        <v>6.0</v>
      </c>
      <c r="I9" s="14">
        <v>4.0</v>
      </c>
      <c r="J9" s="14">
        <v>2.0</v>
      </c>
      <c r="K9" s="14">
        <v>0.0</v>
      </c>
      <c r="L9" s="14">
        <v>4.0</v>
      </c>
      <c r="M9" s="14">
        <v>4.0</v>
      </c>
      <c r="N9" s="14">
        <v>0.0</v>
      </c>
      <c r="O9" s="14">
        <v>3.0</v>
      </c>
      <c r="P9" s="14">
        <v>0.0</v>
      </c>
      <c r="Q9" s="14">
        <v>3.0</v>
      </c>
      <c r="R9" s="14">
        <v>0.0</v>
      </c>
      <c r="S9" s="14">
        <v>2.0</v>
      </c>
      <c r="T9" s="14">
        <v>0.0</v>
      </c>
      <c r="U9" s="14">
        <v>2.0</v>
      </c>
      <c r="V9" s="14">
        <v>0.0</v>
      </c>
      <c r="W9" s="14">
        <v>1.0</v>
      </c>
      <c r="X9" s="14">
        <v>0.0</v>
      </c>
      <c r="Y9" s="14">
        <v>1.0</v>
      </c>
      <c r="Z9" s="14">
        <v>0.0</v>
      </c>
      <c r="AA9" s="14">
        <v>3.0</v>
      </c>
      <c r="AB9" s="14">
        <v>0.0</v>
      </c>
      <c r="AC9" s="14">
        <v>0.0</v>
      </c>
      <c r="AD9" s="14">
        <v>0.0</v>
      </c>
      <c r="AE9" s="14">
        <v>0.0</v>
      </c>
      <c r="AF9" s="14">
        <v>0.0</v>
      </c>
      <c r="AG9" s="14">
        <v>0.0</v>
      </c>
      <c r="AH9" s="14">
        <v>0.0</v>
      </c>
      <c r="AI9" s="14">
        <v>3.0</v>
      </c>
    </row>
    <row r="10">
      <c r="A10" s="14" t="s">
        <v>458</v>
      </c>
      <c r="B10" s="14" t="s">
        <v>115</v>
      </c>
      <c r="C10" s="14">
        <v>6.0</v>
      </c>
      <c r="D10" s="14">
        <v>122.0</v>
      </c>
      <c r="E10" s="14" t="s">
        <v>378</v>
      </c>
      <c r="F10" s="14">
        <v>6.0</v>
      </c>
      <c r="G10" s="14">
        <v>4.0</v>
      </c>
      <c r="H10" s="14">
        <v>0.0</v>
      </c>
      <c r="I10" s="14">
        <v>0.0</v>
      </c>
      <c r="J10" s="14">
        <v>2.0</v>
      </c>
      <c r="K10" s="14">
        <v>0.0</v>
      </c>
      <c r="L10" s="14">
        <v>0.0</v>
      </c>
      <c r="M10" s="14">
        <v>4.0</v>
      </c>
      <c r="N10" s="14">
        <v>0.0</v>
      </c>
      <c r="O10" s="14">
        <v>0.0</v>
      </c>
      <c r="P10" s="14">
        <v>0.0</v>
      </c>
      <c r="Q10" s="14">
        <v>0.0</v>
      </c>
      <c r="R10" s="14">
        <v>0.0</v>
      </c>
      <c r="S10" s="14">
        <v>0.0</v>
      </c>
      <c r="T10" s="14">
        <v>0.0</v>
      </c>
      <c r="U10" s="14">
        <v>0.0</v>
      </c>
      <c r="V10" s="14">
        <v>0.0</v>
      </c>
      <c r="W10" s="14">
        <v>0.0</v>
      </c>
      <c r="X10" s="14">
        <v>1.0</v>
      </c>
      <c r="Y10" s="14">
        <v>1.0</v>
      </c>
      <c r="Z10" s="14">
        <v>0.0</v>
      </c>
      <c r="AA10" s="14">
        <v>0.0</v>
      </c>
      <c r="AB10" s="14">
        <v>0.0</v>
      </c>
      <c r="AC10" s="14">
        <v>0.0</v>
      </c>
      <c r="AD10" s="14">
        <v>0.0</v>
      </c>
      <c r="AE10" s="14">
        <v>0.0</v>
      </c>
      <c r="AF10" s="14">
        <v>0.0</v>
      </c>
      <c r="AG10" s="14">
        <v>0.0</v>
      </c>
      <c r="AH10" s="14">
        <v>0.0</v>
      </c>
      <c r="AI10" s="14">
        <v>0.0</v>
      </c>
    </row>
    <row r="11">
      <c r="A11" s="14" t="s">
        <v>459</v>
      </c>
      <c r="B11" s="14" t="s">
        <v>126</v>
      </c>
      <c r="C11" s="14">
        <v>30.0</v>
      </c>
      <c r="D11" s="14">
        <v>122.0</v>
      </c>
      <c r="E11" s="14" t="s">
        <v>378</v>
      </c>
      <c r="F11" s="14">
        <v>30.0</v>
      </c>
      <c r="G11" s="14">
        <v>8.0</v>
      </c>
      <c r="H11" s="14">
        <v>12.0</v>
      </c>
      <c r="I11" s="14">
        <v>6.0</v>
      </c>
      <c r="J11" s="14">
        <v>4.0</v>
      </c>
      <c r="K11" s="14">
        <v>0.0</v>
      </c>
      <c r="L11" s="14">
        <v>4.0</v>
      </c>
      <c r="M11" s="14">
        <v>4.0</v>
      </c>
      <c r="N11" s="14">
        <v>0.0</v>
      </c>
      <c r="O11" s="14">
        <v>3.0</v>
      </c>
      <c r="P11" s="14">
        <v>3.0</v>
      </c>
      <c r="Q11" s="14">
        <v>3.0</v>
      </c>
      <c r="R11" s="14">
        <v>3.0</v>
      </c>
      <c r="S11" s="14">
        <v>2.0</v>
      </c>
      <c r="T11" s="14">
        <v>0.0</v>
      </c>
      <c r="U11" s="14">
        <v>2.0</v>
      </c>
      <c r="V11" s="14">
        <v>2.0</v>
      </c>
      <c r="W11" s="14">
        <v>1.0</v>
      </c>
      <c r="X11" s="14">
        <v>1.0</v>
      </c>
      <c r="Y11" s="14">
        <v>1.0</v>
      </c>
      <c r="Z11" s="14">
        <v>1.0</v>
      </c>
      <c r="AA11" s="14">
        <v>0.0</v>
      </c>
      <c r="AB11" s="14">
        <v>0.0</v>
      </c>
      <c r="AC11" s="14">
        <v>0.0</v>
      </c>
      <c r="AD11" s="14">
        <v>0.0</v>
      </c>
      <c r="AE11" s="14">
        <v>0.0</v>
      </c>
      <c r="AF11" s="14">
        <v>0.0</v>
      </c>
      <c r="AG11" s="14">
        <v>0.0</v>
      </c>
      <c r="AH11" s="14">
        <v>0.0</v>
      </c>
      <c r="AI11" s="14">
        <v>0.0</v>
      </c>
    </row>
    <row r="12">
      <c r="A12" s="14" t="s">
        <v>137</v>
      </c>
      <c r="B12" s="14" t="s">
        <v>136</v>
      </c>
      <c r="C12" s="14">
        <v>18.0</v>
      </c>
      <c r="D12" s="14">
        <v>122.0</v>
      </c>
      <c r="E12" s="14" t="s">
        <v>460</v>
      </c>
      <c r="F12" s="14">
        <v>18.0</v>
      </c>
      <c r="G12" s="14">
        <v>8.0</v>
      </c>
      <c r="H12" s="14">
        <v>3.0</v>
      </c>
      <c r="I12" s="14">
        <v>4.0</v>
      </c>
      <c r="J12" s="14">
        <v>3.0</v>
      </c>
      <c r="K12" s="14">
        <v>0.0</v>
      </c>
      <c r="L12" s="14">
        <v>4.0</v>
      </c>
      <c r="M12" s="14">
        <v>4.0</v>
      </c>
      <c r="N12" s="14">
        <v>0.0</v>
      </c>
      <c r="O12" s="14">
        <v>0.0</v>
      </c>
      <c r="P12" s="14">
        <v>3.0</v>
      </c>
      <c r="Q12" s="14">
        <v>0.0</v>
      </c>
      <c r="R12" s="14">
        <v>0.0</v>
      </c>
      <c r="S12" s="14">
        <v>2.0</v>
      </c>
      <c r="T12" s="14">
        <v>0.0</v>
      </c>
      <c r="U12" s="14">
        <v>0.0</v>
      </c>
      <c r="V12" s="14">
        <v>2.0</v>
      </c>
      <c r="W12" s="14">
        <v>1.0</v>
      </c>
      <c r="X12" s="14">
        <v>1.0</v>
      </c>
      <c r="Y12" s="14">
        <v>0.0</v>
      </c>
      <c r="Z12" s="14">
        <v>1.0</v>
      </c>
      <c r="AA12" s="14">
        <v>0.0</v>
      </c>
      <c r="AB12" s="14">
        <v>0.0</v>
      </c>
      <c r="AC12" s="14">
        <v>0.0</v>
      </c>
      <c r="AD12" s="14">
        <v>0.0</v>
      </c>
      <c r="AE12" s="14">
        <v>0.0</v>
      </c>
      <c r="AF12" s="14">
        <v>0.0</v>
      </c>
      <c r="AG12" s="14">
        <v>0.0</v>
      </c>
      <c r="AH12" s="14">
        <v>0.0</v>
      </c>
      <c r="AI12" s="14">
        <v>0.0</v>
      </c>
    </row>
    <row r="13">
      <c r="A13" s="14" t="s">
        <v>148</v>
      </c>
      <c r="B13" s="14" t="s">
        <v>147</v>
      </c>
      <c r="C13" s="14">
        <v>16.0</v>
      </c>
      <c r="D13" s="14">
        <v>122.0</v>
      </c>
      <c r="E13" s="14" t="s">
        <v>378</v>
      </c>
      <c r="F13" s="14">
        <v>16.0</v>
      </c>
      <c r="G13" s="14">
        <v>12.0</v>
      </c>
      <c r="H13" s="14">
        <v>0.0</v>
      </c>
      <c r="I13" s="14">
        <v>2.0</v>
      </c>
      <c r="J13" s="14">
        <v>2.0</v>
      </c>
      <c r="K13" s="14">
        <v>0.0</v>
      </c>
      <c r="L13" s="14">
        <v>4.0</v>
      </c>
      <c r="M13" s="14">
        <v>4.0</v>
      </c>
      <c r="N13" s="14">
        <v>4.0</v>
      </c>
      <c r="O13" s="14">
        <v>0.0</v>
      </c>
      <c r="P13" s="14">
        <v>0.0</v>
      </c>
      <c r="Q13" s="14">
        <v>0.0</v>
      </c>
      <c r="R13" s="14">
        <v>0.0</v>
      </c>
      <c r="S13" s="14">
        <v>2.0</v>
      </c>
      <c r="T13" s="14">
        <v>0.0</v>
      </c>
      <c r="U13" s="14">
        <v>0.0</v>
      </c>
      <c r="V13" s="14">
        <v>0.0</v>
      </c>
      <c r="W13" s="14">
        <v>0.0</v>
      </c>
      <c r="X13" s="14">
        <v>1.0</v>
      </c>
      <c r="Y13" s="14">
        <v>0.0</v>
      </c>
      <c r="Z13" s="14">
        <v>1.0</v>
      </c>
      <c r="AA13" s="14">
        <v>0.0</v>
      </c>
      <c r="AB13" s="14">
        <v>0.0</v>
      </c>
      <c r="AC13" s="14">
        <v>0.0</v>
      </c>
      <c r="AD13" s="14">
        <v>0.0</v>
      </c>
      <c r="AE13" s="14">
        <v>0.0</v>
      </c>
      <c r="AF13" s="14">
        <v>0.0</v>
      </c>
      <c r="AG13" s="14">
        <v>0.0</v>
      </c>
      <c r="AH13" s="14">
        <v>0.0</v>
      </c>
      <c r="AI13" s="14">
        <v>0.0</v>
      </c>
    </row>
    <row r="14">
      <c r="A14" s="14" t="s">
        <v>461</v>
      </c>
      <c r="B14" s="14" t="s">
        <v>156</v>
      </c>
      <c r="C14" s="14">
        <v>25.0</v>
      </c>
      <c r="D14" s="14">
        <v>122.0</v>
      </c>
      <c r="E14" s="14" t="s">
        <v>450</v>
      </c>
      <c r="F14" s="14">
        <v>25.0</v>
      </c>
      <c r="G14" s="14">
        <v>4.0</v>
      </c>
      <c r="H14" s="14">
        <v>12.0</v>
      </c>
      <c r="I14" s="14">
        <v>6.0</v>
      </c>
      <c r="J14" s="14">
        <v>3.0</v>
      </c>
      <c r="K14" s="14">
        <v>4.0</v>
      </c>
      <c r="L14" s="14">
        <v>0.0</v>
      </c>
      <c r="M14" s="14">
        <v>0.0</v>
      </c>
      <c r="N14" s="14">
        <v>0.0</v>
      </c>
      <c r="O14" s="14">
        <v>3.0</v>
      </c>
      <c r="P14" s="14">
        <v>3.0</v>
      </c>
      <c r="Q14" s="14">
        <v>3.0</v>
      </c>
      <c r="R14" s="14">
        <v>3.0</v>
      </c>
      <c r="S14" s="14">
        <v>0.0</v>
      </c>
      <c r="T14" s="14">
        <v>2.0</v>
      </c>
      <c r="U14" s="14">
        <v>2.0</v>
      </c>
      <c r="V14" s="14">
        <v>2.0</v>
      </c>
      <c r="W14" s="14">
        <v>0.0</v>
      </c>
      <c r="X14" s="14">
        <v>1.0</v>
      </c>
      <c r="Y14" s="14">
        <v>1.0</v>
      </c>
      <c r="Z14" s="14">
        <v>1.0</v>
      </c>
      <c r="AA14" s="14">
        <v>0.0</v>
      </c>
      <c r="AB14" s="14">
        <v>0.0</v>
      </c>
      <c r="AC14" s="14">
        <v>0.0</v>
      </c>
      <c r="AD14" s="14">
        <v>0.0</v>
      </c>
      <c r="AE14" s="14">
        <v>0.0</v>
      </c>
      <c r="AF14" s="14">
        <v>0.0</v>
      </c>
      <c r="AG14" s="14">
        <v>0.0</v>
      </c>
      <c r="AH14" s="14">
        <v>0.0</v>
      </c>
      <c r="AI14" s="14">
        <v>0.0</v>
      </c>
    </row>
    <row r="15">
      <c r="A15" s="14" t="s">
        <v>166</v>
      </c>
      <c r="B15" s="14" t="s">
        <v>165</v>
      </c>
      <c r="C15" s="14">
        <v>56.0</v>
      </c>
      <c r="D15" s="14">
        <v>122.0</v>
      </c>
      <c r="E15" s="14" t="s">
        <v>462</v>
      </c>
      <c r="F15" s="14">
        <v>34.0</v>
      </c>
      <c r="G15" s="14">
        <v>16.0</v>
      </c>
      <c r="H15" s="14">
        <v>12.0</v>
      </c>
      <c r="I15" s="14">
        <v>4.0</v>
      </c>
      <c r="J15" s="14">
        <v>2.0</v>
      </c>
      <c r="K15" s="14">
        <v>4.0</v>
      </c>
      <c r="L15" s="14">
        <v>4.0</v>
      </c>
      <c r="M15" s="14">
        <v>4.0</v>
      </c>
      <c r="N15" s="14">
        <v>4.0</v>
      </c>
      <c r="O15" s="14">
        <v>3.0</v>
      </c>
      <c r="P15" s="14">
        <v>3.0</v>
      </c>
      <c r="Q15" s="14">
        <v>3.0</v>
      </c>
      <c r="R15" s="14">
        <v>3.0</v>
      </c>
      <c r="S15" s="14">
        <v>0.0</v>
      </c>
      <c r="T15" s="14">
        <v>0.0</v>
      </c>
      <c r="U15" s="14">
        <v>2.0</v>
      </c>
      <c r="V15" s="14">
        <v>2.0</v>
      </c>
      <c r="W15" s="14">
        <v>0.0</v>
      </c>
      <c r="X15" s="14">
        <v>1.0</v>
      </c>
      <c r="Y15" s="14">
        <v>0.0</v>
      </c>
      <c r="Z15" s="14">
        <v>1.0</v>
      </c>
      <c r="AA15" s="14">
        <v>22.0</v>
      </c>
      <c r="AB15" s="14">
        <v>0.0</v>
      </c>
      <c r="AC15" s="14">
        <v>0.0</v>
      </c>
      <c r="AD15" s="14">
        <v>9.0</v>
      </c>
      <c r="AE15" s="14">
        <v>0.0</v>
      </c>
      <c r="AF15" s="14">
        <v>0.0</v>
      </c>
      <c r="AG15" s="14">
        <v>10.0</v>
      </c>
      <c r="AH15" s="14">
        <v>0.0</v>
      </c>
      <c r="AI15" s="14">
        <v>3.0</v>
      </c>
    </row>
    <row r="16">
      <c r="A16" s="14" t="s">
        <v>463</v>
      </c>
      <c r="B16" s="14" t="s">
        <v>176</v>
      </c>
      <c r="C16" s="14">
        <v>9.0</v>
      </c>
      <c r="D16" s="14">
        <v>122.0</v>
      </c>
      <c r="E16" s="14" t="s">
        <v>378</v>
      </c>
      <c r="F16" s="14">
        <v>9.0</v>
      </c>
      <c r="G16" s="14">
        <v>4.0</v>
      </c>
      <c r="H16" s="14">
        <v>0.0</v>
      </c>
      <c r="I16" s="14">
        <v>4.0</v>
      </c>
      <c r="J16" s="14">
        <v>1.0</v>
      </c>
      <c r="K16" s="14">
        <v>0.0</v>
      </c>
      <c r="L16" s="14">
        <v>4.0</v>
      </c>
      <c r="M16" s="14">
        <v>0.0</v>
      </c>
      <c r="N16" s="14">
        <v>0.0</v>
      </c>
      <c r="O16" s="14">
        <v>0.0</v>
      </c>
      <c r="P16" s="14">
        <v>0.0</v>
      </c>
      <c r="Q16" s="14">
        <v>0.0</v>
      </c>
      <c r="R16" s="14">
        <v>0.0</v>
      </c>
      <c r="S16" s="14">
        <v>0.0</v>
      </c>
      <c r="T16" s="14">
        <v>2.0</v>
      </c>
      <c r="U16" s="14">
        <v>2.0</v>
      </c>
      <c r="V16" s="14">
        <v>0.0</v>
      </c>
      <c r="W16" s="14">
        <v>0.0</v>
      </c>
      <c r="X16" s="14">
        <v>0.0</v>
      </c>
      <c r="Y16" s="14">
        <v>1.0</v>
      </c>
      <c r="Z16" s="14">
        <v>0.0</v>
      </c>
      <c r="AA16" s="14">
        <v>0.0</v>
      </c>
      <c r="AB16" s="14">
        <v>0.0</v>
      </c>
      <c r="AC16" s="14">
        <v>0.0</v>
      </c>
      <c r="AD16" s="14">
        <v>0.0</v>
      </c>
      <c r="AE16" s="14">
        <v>0.0</v>
      </c>
      <c r="AF16" s="14">
        <v>0.0</v>
      </c>
      <c r="AG16" s="14">
        <v>0.0</v>
      </c>
      <c r="AH16" s="14">
        <v>0.0</v>
      </c>
      <c r="AI16" s="14">
        <v>0.0</v>
      </c>
    </row>
    <row r="17">
      <c r="A17" s="14" t="s">
        <v>186</v>
      </c>
      <c r="B17" s="14" t="s">
        <v>185</v>
      </c>
      <c r="C17" s="14">
        <v>26.0</v>
      </c>
      <c r="D17" s="14">
        <v>122.0</v>
      </c>
      <c r="E17" s="14" t="s">
        <v>464</v>
      </c>
      <c r="F17" s="14">
        <v>26.0</v>
      </c>
      <c r="G17" s="14">
        <v>8.0</v>
      </c>
      <c r="H17" s="14">
        <v>9.0</v>
      </c>
      <c r="I17" s="14">
        <v>6.0</v>
      </c>
      <c r="J17" s="14">
        <v>3.0</v>
      </c>
      <c r="K17" s="14">
        <v>0.0</v>
      </c>
      <c r="L17" s="14">
        <v>4.0</v>
      </c>
      <c r="M17" s="14">
        <v>0.0</v>
      </c>
      <c r="N17" s="14">
        <v>4.0</v>
      </c>
      <c r="O17" s="14">
        <v>3.0</v>
      </c>
      <c r="P17" s="14">
        <v>0.0</v>
      </c>
      <c r="Q17" s="14">
        <v>3.0</v>
      </c>
      <c r="R17" s="14">
        <v>3.0</v>
      </c>
      <c r="S17" s="14">
        <v>2.0</v>
      </c>
      <c r="T17" s="14">
        <v>2.0</v>
      </c>
      <c r="U17" s="14">
        <v>2.0</v>
      </c>
      <c r="V17" s="14">
        <v>0.0</v>
      </c>
      <c r="W17" s="14">
        <v>0.0</v>
      </c>
      <c r="X17" s="14">
        <v>1.0</v>
      </c>
      <c r="Y17" s="14">
        <v>1.0</v>
      </c>
      <c r="Z17" s="14">
        <v>1.0</v>
      </c>
      <c r="AA17" s="14">
        <v>0.0</v>
      </c>
      <c r="AB17" s="14">
        <v>0.0</v>
      </c>
      <c r="AC17" s="14">
        <v>0.0</v>
      </c>
      <c r="AD17" s="14">
        <v>0.0</v>
      </c>
      <c r="AE17" s="14">
        <v>0.0</v>
      </c>
      <c r="AF17" s="14">
        <v>0.0</v>
      </c>
      <c r="AG17" s="14">
        <v>0.0</v>
      </c>
      <c r="AH17" s="14">
        <v>0.0</v>
      </c>
      <c r="AI17" s="14">
        <v>0.0</v>
      </c>
    </row>
    <row r="18">
      <c r="A18" s="14" t="s">
        <v>465</v>
      </c>
      <c r="B18" s="14" t="s">
        <v>195</v>
      </c>
      <c r="C18" s="14">
        <v>34.0</v>
      </c>
      <c r="D18" s="14">
        <v>122.0</v>
      </c>
      <c r="E18" s="14" t="s">
        <v>466</v>
      </c>
      <c r="F18" s="14">
        <v>34.0</v>
      </c>
      <c r="G18" s="14">
        <v>16.0</v>
      </c>
      <c r="H18" s="14">
        <v>9.0</v>
      </c>
      <c r="I18" s="14">
        <v>6.0</v>
      </c>
      <c r="J18" s="14">
        <v>3.0</v>
      </c>
      <c r="K18" s="14">
        <v>4.0</v>
      </c>
      <c r="L18" s="14">
        <v>4.0</v>
      </c>
      <c r="M18" s="14">
        <v>4.0</v>
      </c>
      <c r="N18" s="14">
        <v>4.0</v>
      </c>
      <c r="O18" s="14">
        <v>3.0</v>
      </c>
      <c r="P18" s="14">
        <v>0.0</v>
      </c>
      <c r="Q18" s="14">
        <v>3.0</v>
      </c>
      <c r="R18" s="14">
        <v>3.0</v>
      </c>
      <c r="S18" s="14">
        <v>2.0</v>
      </c>
      <c r="T18" s="14">
        <v>0.0</v>
      </c>
      <c r="U18" s="14">
        <v>2.0</v>
      </c>
      <c r="V18" s="14">
        <v>2.0</v>
      </c>
      <c r="W18" s="14">
        <v>1.0</v>
      </c>
      <c r="X18" s="14">
        <v>0.0</v>
      </c>
      <c r="Y18" s="14">
        <v>1.0</v>
      </c>
      <c r="Z18" s="14">
        <v>1.0</v>
      </c>
      <c r="AA18" s="14">
        <v>0.0</v>
      </c>
      <c r="AB18" s="14">
        <v>0.0</v>
      </c>
      <c r="AC18" s="14">
        <v>0.0</v>
      </c>
      <c r="AD18" s="14">
        <v>0.0</v>
      </c>
      <c r="AE18" s="14">
        <v>0.0</v>
      </c>
      <c r="AF18" s="14">
        <v>0.0</v>
      </c>
      <c r="AG18" s="14">
        <v>0.0</v>
      </c>
      <c r="AH18" s="14">
        <v>0.0</v>
      </c>
      <c r="AI18" s="14">
        <v>0.0</v>
      </c>
    </row>
  </sheetData>
  <autoFilter ref="$A$1:$AI$18">
    <sortState ref="A1:AI18">
      <sortCondition ref="A1:A18"/>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15.25"/>
  </cols>
  <sheetData>
    <row r="1">
      <c r="A1" s="1" t="s">
        <v>0</v>
      </c>
      <c r="B1" s="2" t="s">
        <v>467</v>
      </c>
      <c r="C1" s="2" t="s">
        <v>1</v>
      </c>
      <c r="D1" s="19" t="s">
        <v>468</v>
      </c>
      <c r="E1" s="20" t="s">
        <v>469</v>
      </c>
      <c r="F1" s="21" t="s">
        <v>470</v>
      </c>
      <c r="G1" s="22" t="s">
        <v>471</v>
      </c>
      <c r="H1" s="23" t="s">
        <v>472</v>
      </c>
      <c r="I1" s="24" t="s">
        <v>473</v>
      </c>
      <c r="J1" s="25" t="s">
        <v>474</v>
      </c>
      <c r="K1" s="26" t="s">
        <v>475</v>
      </c>
      <c r="L1" s="27" t="s">
        <v>476</v>
      </c>
      <c r="M1" s="28" t="s">
        <v>477</v>
      </c>
      <c r="N1" s="28" t="s">
        <v>478</v>
      </c>
      <c r="O1" s="29" t="s">
        <v>479</v>
      </c>
      <c r="P1" s="30" t="s">
        <v>480</v>
      </c>
      <c r="Q1" s="31" t="s">
        <v>481</v>
      </c>
      <c r="R1" s="32" t="s">
        <v>482</v>
      </c>
      <c r="S1" s="33" t="s">
        <v>483</v>
      </c>
      <c r="T1" s="34" t="s">
        <v>484</v>
      </c>
      <c r="U1" s="35" t="s">
        <v>485</v>
      </c>
      <c r="V1" s="35" t="s">
        <v>486</v>
      </c>
      <c r="W1" s="36" t="s">
        <v>487</v>
      </c>
      <c r="X1" s="37" t="s">
        <v>488</v>
      </c>
      <c r="Y1" s="37" t="s">
        <v>489</v>
      </c>
      <c r="Z1" s="37" t="s">
        <v>490</v>
      </c>
      <c r="AA1" s="37" t="s">
        <v>491</v>
      </c>
      <c r="AB1" s="37" t="s">
        <v>492</v>
      </c>
      <c r="AC1" s="37" t="s">
        <v>493</v>
      </c>
      <c r="AD1" s="37" t="s">
        <v>494</v>
      </c>
      <c r="AE1" s="37" t="s">
        <v>495</v>
      </c>
      <c r="AF1" s="37" t="s">
        <v>496</v>
      </c>
      <c r="AG1" s="2" t="s">
        <v>497</v>
      </c>
      <c r="AH1" s="2" t="s">
        <v>498</v>
      </c>
      <c r="AI1" s="2" t="s">
        <v>499</v>
      </c>
      <c r="AJ1" s="2" t="s">
        <v>500</v>
      </c>
      <c r="AK1" s="38" t="s">
        <v>501</v>
      </c>
      <c r="AL1" s="39" t="s">
        <v>502</v>
      </c>
      <c r="AM1" s="40" t="s">
        <v>503</v>
      </c>
      <c r="AN1" s="40" t="s">
        <v>504</v>
      </c>
      <c r="AO1" s="38" t="s">
        <v>505</v>
      </c>
      <c r="AP1" s="38" t="s">
        <v>506</v>
      </c>
      <c r="AQ1" s="38" t="s">
        <v>507</v>
      </c>
      <c r="AR1" s="38" t="s">
        <v>508</v>
      </c>
      <c r="AS1" s="38" t="s">
        <v>509</v>
      </c>
      <c r="AT1" s="38" t="s">
        <v>510</v>
      </c>
      <c r="AU1" s="38" t="s">
        <v>511</v>
      </c>
      <c r="AV1" s="38" t="s">
        <v>512</v>
      </c>
      <c r="AW1" s="38" t="s">
        <v>513</v>
      </c>
      <c r="AX1" s="38"/>
    </row>
    <row r="2">
      <c r="A2" s="3" t="s">
        <v>16</v>
      </c>
      <c r="B2" s="4" t="s">
        <v>17</v>
      </c>
      <c r="C2" s="4" t="str">
        <f t="shared" ref="C2:C18" si="2">UPPER(B2)</f>
        <v>ABIJITH BARATH C</v>
      </c>
      <c r="D2" s="41">
        <f>COUNTIF(DISC!B2:AK2,4)</f>
        <v>4</v>
      </c>
      <c r="E2" s="41">
        <f>COUNTIF(DISC!B2:AK2,3)</f>
        <v>0</v>
      </c>
      <c r="F2" s="41">
        <f>COUNTIF(DISC!B2:AK2,2)</f>
        <v>8</v>
      </c>
      <c r="G2" s="41">
        <f>COUNTIF(DISC!B2:AK2,1)</f>
        <v>6</v>
      </c>
      <c r="H2" s="41">
        <f t="shared" ref="H2:H18" si="3">SUM(D2:G2)</f>
        <v>18</v>
      </c>
      <c r="I2" s="41">
        <f t="shared" ref="I2:I18" si="4">IFERROR(ROUND((D2/H2)*100, 0), 0)
</f>
        <v>22</v>
      </c>
      <c r="J2" s="41">
        <f t="shared" ref="J2:J18" si="5">IFERROR(ROUND((E2/H2)*100, 0), 0)
</f>
        <v>0</v>
      </c>
      <c r="K2" s="41">
        <f t="shared" ref="K2:K18" si="6">IFERROR(ROUND((F2/H2)*100, 0), 0)
</f>
        <v>44</v>
      </c>
      <c r="L2" s="41">
        <f t="shared" ref="L2:L18" si="7">IFERROR(ROUND((G2/H2)*100, 0), 0)
</f>
        <v>33</v>
      </c>
      <c r="M2" s="41" t="str">
        <f>IFERROR(__xludf.DUMMYFUNCTION("IF(LARGE(D2:G2, 1) = LARGE(D2:G2, 2), 
    TEXTJOIN("", "", TRUE, FILTER(D$1:G$1, D2:G2 &gt;= LARGE(D2:G2, 2))), 
    INDEX(D$1:G$1, MATCH(LARGE(D2:G2, 1), D2:G2, 0)) &amp; "", "" &amp; INDEX(D$1:G$1, MATCH(LARGE(D2:G2, 2), D2:G2, 0))
)"),"Steadiness, Compliance")</f>
        <v>Steadiness, Compliance</v>
      </c>
      <c r="N2" s="41" t="str">
        <f t="shared" ref="N2:N18" si="8">SWITCH(M2,"Dominance, Influence", "You are assertive and engaging, combining your goal-driven mindset with the ability to inspire and energize others.", "Dominance, Steadiness", "You are results-oriented yet calm, balancing your ambition with a supportive approach to maintain harmony.","Dominance, Compliance", "You are decisive and detail-oriented, combining bold decision-making with analytical precision.","Influence, Dominance","You are enthusiastic and persuasive, pairing your charm with a determined focus on achieving results.","Influence, Steadiness","You are sociable and empathetic, creating positive connections while offering steady, reliable support.","Influence, Compliance","You are creative and structured, balancing your enthusiasm for people with a commitment to quality and detail.","Steadiness, Dominance","You are patient yet assertive, offering consistent support while taking charge when needed.","Steadiness, Influence","You are reliable and encouraging, bringing a steady presence while inspiring others with positivity.","Steadiness, Compliance","You are calm and precise, combining a consistent demeanor with a meticulous focus on quality and process.","Compliance, Dominance","You are analytical and bold, pairing careful planning with decisive action to achieve results efficiently.","Compliance, Influence","You are detail-oriented and charismatic, combining a methodical approach with a knack for engaging and motivating others.","Compliance, Steadiness","You are systematic and dependable, focusing on high standards while maintaining a steady and reliable demeanor.","other")</f>
        <v>You are calm and precise, combining a consistent demeanor with a meticulous focus on quality and process.</v>
      </c>
      <c r="O2" s="41">
        <f>Aptitude!AG2+Aptitude!AH2+Aptitude!AI2</f>
        <v>2</v>
      </c>
      <c r="P2" s="41">
        <f>Aptitude!AA2+Aptitude!AB2+Aptitude!AC2+Aptitude!AD2</f>
        <v>2</v>
      </c>
      <c r="Q2" s="41">
        <f>Aptitude!AE2+Aptitude!AF2</f>
        <v>3</v>
      </c>
      <c r="R2" s="41">
        <f>Aptitude!AJ2+Aptitude!AT2+Aptitude!AW2+Aptitude!AX2+Aptitude!AY2</f>
        <v>5</v>
      </c>
      <c r="S2" s="41">
        <f>Aptitude!AK2+Aptitude!AV2</f>
        <v>2</v>
      </c>
      <c r="T2" s="41">
        <f>Aptitude!AL2+Aptitude!AU2</f>
        <v>0</v>
      </c>
      <c r="U2" s="41">
        <f t="shared" ref="U2:U18" si="9">0</f>
        <v>0</v>
      </c>
      <c r="V2" s="41">
        <f>Aptitude!AM2+Aptitude!AQ2+Aptitude!AS2</f>
        <v>2</v>
      </c>
      <c r="W2" s="41">
        <f>Aptitude!AN2+Aptitude!AP2+Aptitude!AO2+Aptitude!AR2</f>
        <v>9</v>
      </c>
      <c r="X2" s="41">
        <f t="shared" ref="X2:X18" si="10">SUM(O2:W2)</f>
        <v>25</v>
      </c>
      <c r="Y2" s="41" t="str">
        <f t="shared" ref="Y2:Y18" si="11">IF(X2&lt;=8, "L1 - Below Average", IF(X2&lt;=26, "L2 - Above Average", IF(X2&lt;=50, "L3 - Exceptional", "Out of Range")))</f>
        <v>L2 - Above Average</v>
      </c>
      <c r="Z2" s="41" t="str">
        <f t="shared" ref="Z2:Z18" si="12">IF((O2+P2+Q2)&lt;=3, "L1 - Below Average", IF((O2+P2+Q2)&lt;=11, "L2 - Above Average", IF((O2+P2+Q2)&lt;=17, "L3 - Exceptional", "Out of Range")))</f>
        <v>L2 - Above Average</v>
      </c>
      <c r="AA2" s="41" t="str">
        <f t="shared" ref="AA2:AA18" si="13">IF((R2+S2+T2)&lt;=5, "L1 - Below Average", IF((R2+S2+T2)&lt;=9, "L2 - Above Average", IF((R2+S2+T2)&lt;=15, "L3 - Exceptional", "Out of Range")))</f>
        <v>L2 - Above Average</v>
      </c>
      <c r="AB2" s="41" t="str">
        <f t="shared" ref="AB2:AB18" si="14">IF((U2+V2+W2)&lt;=4, "L1 - Below Average", IF(CS2&lt;=6, "L2 - Above Average", IF(CS2&lt;=18, "L3 - Exceptional", "Out of Range")))</f>
        <v>L2 - Above Average</v>
      </c>
      <c r="AC2" s="41" t="str">
        <f t="shared" ref="AC2:AC18" si="15">SWITCH(Y2,"L1 - Below Average", "Your verbal skills are on the right track, but some areas may need extra attention. With focused practice, you can improve your vocabulary, comprehension, and communication skills.","L2 - Above Average","You’ve displayed strong verbal reasoning abilities, understanding complex texts and articulating ideas clearly. Continue to expand your vocabulary and comprehension to stay sharp.","L3 - Exceptional","Outstanding verbal skills! Your ability to understand, interpret, and express ideas through words is exceptional. Keep pushing the limits to master even more advanced language tasks.","other")</f>
        <v>You’ve displayed strong verbal reasoning abilities, understanding complex texts and articulating ideas clearly. Continue to expand your vocabulary and comprehension to stay sharp.</v>
      </c>
      <c r="AD2" s="41" t="str">
        <f t="shared" ref="AD2:AE2" si="1">SWITCH(AA2,"L1 -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E2" s="41" t="str">
        <f t="shared" si="1"/>
        <v>You’ve demonstrated a solid grasp of quantitative reasoning and problem-solving. Keep refining your skills for even greater efficiency and speed in tackling complex problems.</v>
      </c>
      <c r="AF2" s="41" t="str">
        <f t="shared" ref="AF2:AF18" si="17">SWITCH(Y2,"L1 - Below Average", "You’ve made a solid start, but there’s room for growth in all areas of aptitude. With continued effort and practice, you’ll see significant improvement. Stay focused and keep working on strengthening your skills.","L2 - Above Average","You have a strong foundation and are performing well across all categories. Keep up the great work and aim for continuous improvement to achieve even higher levels of performance.","L3 - Exceptional","Your aptitude is exceptional across all categories! You are excelling and have the potential to perform at the highest levels. Keep challenging yourself, and consider exploring more advanced materials to maintain your performance.","other")</f>
        <v>You have a strong foundation and are performing well across all categories. Keep up the great work and aim for continuous improvement to achieve even higher levels of performance.</v>
      </c>
      <c r="AG2" s="41">
        <f>'Knowledge and Skill'!G2</f>
        <v>16</v>
      </c>
      <c r="AH2" s="41">
        <f>'Knowledge and Skill'!H2</f>
        <v>9</v>
      </c>
      <c r="AI2" s="41">
        <f>'Knowledge and Skill'!I2</f>
        <v>6</v>
      </c>
      <c r="AJ2" s="41">
        <f>'Knowledge and Skill'!J2</f>
        <v>3</v>
      </c>
      <c r="AK2" s="41">
        <f>'Knowledge and Skill'!F2/40*10</f>
        <v>8.5</v>
      </c>
      <c r="AL2" s="41" t="str">
        <f t="shared" ref="AL2:AL18" si="18">IF(AK2&lt;=1, "L4 - Basics", IF(AK2&lt;=3, "L3 - GSI", IF(AK2&lt;=6, "L2 - GCC", "L1 - MAANG")))</f>
        <v>L1 - MAANG</v>
      </c>
      <c r="AM2" s="41" t="str">
        <f t="shared" ref="AM2:AM18" si="19">SWITCH(AL2,"L1 - MAANG", "L1","L2 - GCC","L2","L3 - GSI","L3","L4 - Basics","L4","-")</f>
        <v>L1</v>
      </c>
      <c r="AN2" s="41" t="str">
        <f t="shared" ref="AN2:AN18" si="20">SWITCH(AL2,"L1 - MAANG", "MAANG","L2 - GCC","GCC","L3 - GSI","GSI","L4 - Basics","BASIC","-")</f>
        <v>MAANG</v>
      </c>
      <c r="AO2" s="41" t="str">
        <f t="shared" ref="AO2:AO18" si="21">SWITCH(AL2,"L1 - MAANG", "Top-tier companies like MAANG and high-performing teams in GCCs. ","L2 - GCC","Roles in GCCs, GSIs or mid-tier product companies.","L3 - GSI","Entry-level roles in service-based companies or startups.","L4 - Basics","Technical support, manual testing, or internships.","other")</f>
        <v>Top-tier companies like MAANG and high-performing teams in GCCs. </v>
      </c>
      <c r="AP2" s="41" t="str">
        <f t="shared" ref="AP2:AP18" si="22">SWITCH(AL2,"L1 - MAANG", "Your advanced knowledge makes you ideal for roles like Software Engineer, Algorithm Developer, or Data Scientist in challenging, high-impact environments.","L2 - GCC","Your solid understanding of algorithms and data structures fits roles like Backend Developer or Application Engineer.","L3 - GSI","You currently fit roles such as Junior Developer, Support Engineer, or Test Engineer. Build on your fundamentals to grow into advanced positions.","L4 - Basics","Focus on improving syntax, debugging, and algorithms to advance your career.","other")</f>
        <v>Your advanced knowledge makes you ideal for roles like Software Engineer, Algorithm Developer, or Data Scientist in challenging, high-impact environments.</v>
      </c>
      <c r="AQ2" s="41">
        <f>'Knowledge and Skill'!AB2+'Knowledge and Skill'!AC2</f>
        <v>0</v>
      </c>
      <c r="AR2" s="41">
        <f>'Knowledge and Skill'!AD2+'Knowledge and Skill'!AE2</f>
        <v>0</v>
      </c>
      <c r="AS2" s="41">
        <f>'Knowledge and Skill'!AF2+'Knowledge and Skill'!AG2</f>
        <v>0</v>
      </c>
      <c r="AT2" s="41">
        <f>'Knowledge and Skill'!AH2+'Knowledge and Skill'!AI2</f>
        <v>0</v>
      </c>
      <c r="AU2" s="41">
        <f>'Knowledge and Skill'!AA2</f>
        <v>0</v>
      </c>
      <c r="AV2" s="41" t="str">
        <f t="shared" ref="AV2:AV18" si="23">if(AU2&lt;=6,"Level 1", if(AU2&lt;=26,"Level 2",IF(AU2&lt;=50,"Level 3","Level 4")))</f>
        <v>Level 1</v>
      </c>
      <c r="AW2" s="41" t="str">
        <f t="shared" ref="AW2:AW18" si="24">SWITCH(AV2,"Level 1", "At this stage, your coding skills are still in the foundational phase. You’ve demonstrated an understanding of basic programming concepts such as matrix manipulation and binary string operations. 
You’ll need to strengthen your problem-solving skills, pa"&amp;"rticularly in more complex algorithmic challenges. Focus on improving your logic, learning advanced data structures, and refining your coding techniques to move to the next level.","Level 2","You’ve made good progress! You’re now able to solve intermediate problems, including string manipulations and array-based challenges. Your current level shows that you can think logically and apply algorithms to solve problems with moderate complexity. Co"&amp;"mpanies like MAANG, GCC, and GSI will value your ability to handle these types of tasks, but there is still room for growth. To be a strong contender, continue working on optimizing your solutions and tackling more challenging problems to demonstrate your"&amp;" readiness for a professional coding environment.","Level 3","You are showing strong problem-solving skills and a deeper understanding of algorithms. You’ve tackled more challenging problems like circular sentences and string shifts, indicating that you can handle tasks with higher complexity. This is an important m"&amp;"ilestone for companies like MAAG, GCC, and GSI, where technical proficiency in algorithms and data manipulation is key. 
You’re on the right track, but to fully meet the expectations of these companies, further honing your skills in optimization and scal"&amp;"ability will be essential. Keep pushing your boundaries to refine your problem-solving approach.","Level 4","Excellent! You’ve demonstrated advanced problem-solving abilities and a strong grasp of complex algorithms. Tasks like decoding strings using a Caesar cipher and palindrome detection showcase your proficiency in handling real-world coding challenges. Comp"&amp;"anies like MAAG, GCC, and GSI will consider you a strong candidate, as your technical skills align well with the expectations for more senior or specialized roles. 
To continue growing in this space, focus on deepening your understanding of software desi"&amp;"gn, scalability, and performance optimization.","other")</f>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3">
      <c r="A3" s="3" t="s">
        <v>32</v>
      </c>
      <c r="B3" s="4" t="s">
        <v>33</v>
      </c>
      <c r="C3" s="4" t="str">
        <f t="shared" si="2"/>
        <v>BINDU N</v>
      </c>
      <c r="D3" s="41">
        <f>COUNTIF(DISC!B3:AK3,4)</f>
        <v>2</v>
      </c>
      <c r="E3" s="41">
        <f>COUNTIF(DISC!B3:AK3,3)</f>
        <v>2</v>
      </c>
      <c r="F3" s="41">
        <f>COUNTIF(DISC!B3:AK3,2)</f>
        <v>8</v>
      </c>
      <c r="G3" s="41">
        <f>COUNTIF(DISC!B3:AK3,1)</f>
        <v>6</v>
      </c>
      <c r="H3" s="41">
        <f t="shared" si="3"/>
        <v>18</v>
      </c>
      <c r="I3" s="41">
        <f t="shared" si="4"/>
        <v>11</v>
      </c>
      <c r="J3" s="41">
        <f t="shared" si="5"/>
        <v>11</v>
      </c>
      <c r="K3" s="41">
        <f t="shared" si="6"/>
        <v>44</v>
      </c>
      <c r="L3" s="41">
        <f t="shared" si="7"/>
        <v>33</v>
      </c>
      <c r="M3" s="41" t="str">
        <f>IFERROR(__xludf.DUMMYFUNCTION("IF(LARGE(D3:G3, 1) = LARGE(D3:G3, 2), 
    TEXTJOIN("", "", TRUE, FILTER(D$1:G$1, D3:G3 &gt;= LARGE(D3:G3, 2))), 
    INDEX(D$1:G$1, MATCH(LARGE(D3:G3, 1), D3:G3, 0)) &amp; "", "" &amp; INDEX(D$1:G$1, MATCH(LARGE(D3:G3, 2), D3:G3, 0))
)"),"Steadiness, Compliance")</f>
        <v>Steadiness, Compliance</v>
      </c>
      <c r="N3" s="41" t="str">
        <f t="shared" si="8"/>
        <v>You are calm and precise, combining a consistent demeanor with a meticulous focus on quality and process.</v>
      </c>
      <c r="O3" s="41">
        <f>Aptitude!AG3+Aptitude!AH3+Aptitude!AI3</f>
        <v>3</v>
      </c>
      <c r="P3" s="41">
        <f>Aptitude!AA3+Aptitude!AB3+Aptitude!AC3+Aptitude!AD3</f>
        <v>8</v>
      </c>
      <c r="Q3" s="41">
        <f>Aptitude!AE3+Aptitude!AF3</f>
        <v>6</v>
      </c>
      <c r="R3" s="41">
        <f>Aptitude!AJ3+Aptitude!AT3+Aptitude!AW3+Aptitude!AX3+Aptitude!AY3</f>
        <v>5</v>
      </c>
      <c r="S3" s="41">
        <f>Aptitude!AK3+Aptitude!AV3</f>
        <v>2</v>
      </c>
      <c r="T3" s="41">
        <f>Aptitude!AL3+Aptitude!AU3</f>
        <v>6</v>
      </c>
      <c r="U3" s="41">
        <f t="shared" si="9"/>
        <v>0</v>
      </c>
      <c r="V3" s="41">
        <f>Aptitude!AM3+Aptitude!AQ3+Aptitude!AS3</f>
        <v>6</v>
      </c>
      <c r="W3" s="41">
        <f>Aptitude!AN3+Aptitude!AP3+Aptitude!AO3+Aptitude!AR3</f>
        <v>0</v>
      </c>
      <c r="X3" s="41">
        <f t="shared" si="10"/>
        <v>36</v>
      </c>
      <c r="Y3" s="41" t="str">
        <f t="shared" si="11"/>
        <v>L3 - Exceptional</v>
      </c>
      <c r="Z3" s="41" t="str">
        <f t="shared" si="12"/>
        <v>L3 - Exceptional</v>
      </c>
      <c r="AA3" s="41" t="str">
        <f t="shared" si="13"/>
        <v>L3 - Exceptional</v>
      </c>
      <c r="AB3" s="41" t="str">
        <f t="shared" si="14"/>
        <v>L2 - Above Average</v>
      </c>
      <c r="AC3" s="41" t="str">
        <f t="shared" si="15"/>
        <v>Outstanding verbal skills! Your ability to understand, interpret, and express ideas through words is exceptional. Keep pushing the limits to master even more advanced language tasks.</v>
      </c>
      <c r="AD3" s="41" t="str">
        <f t="shared" ref="AD3:AE3" si="16">SWITCH(AA3,"L1 -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E3" s="41" t="str">
        <f t="shared" si="16"/>
        <v>You’ve demonstrated a solid grasp of quantitative reasoning and problem-solving. Keep refining your skills for even greater efficiency and speed in tackling complex problems.</v>
      </c>
      <c r="AF3" s="41" t="str">
        <f t="shared" si="17"/>
        <v>Your aptitude is exceptional across all categories! You are excelling and have the potential to perform at the highest levels. Keep challenging yourself, and consider exploring more advanced materials to maintain your performance.</v>
      </c>
      <c r="AG3" s="41">
        <f>'Knowledge and Skill'!G3</f>
        <v>16</v>
      </c>
      <c r="AH3" s="41">
        <f>'Knowledge and Skill'!H3</f>
        <v>9</v>
      </c>
      <c r="AI3" s="41">
        <f>'Knowledge and Skill'!I3</f>
        <v>6</v>
      </c>
      <c r="AJ3" s="41">
        <f>'Knowledge and Skill'!J3</f>
        <v>3</v>
      </c>
      <c r="AK3" s="41">
        <f>'Knowledge and Skill'!F3/40*10</f>
        <v>8.5</v>
      </c>
      <c r="AL3" s="41" t="str">
        <f t="shared" si="18"/>
        <v>L1 - MAANG</v>
      </c>
      <c r="AM3" s="41" t="str">
        <f t="shared" si="19"/>
        <v>L1</v>
      </c>
      <c r="AN3" s="41" t="str">
        <f t="shared" si="20"/>
        <v>MAANG</v>
      </c>
      <c r="AO3" s="41" t="str">
        <f t="shared" si="21"/>
        <v>Top-tier companies like MAANG and high-performing teams in GCCs. </v>
      </c>
      <c r="AP3" s="41" t="str">
        <f t="shared" si="22"/>
        <v>Your advanced knowledge makes you ideal for roles like Software Engineer, Algorithm Developer, or Data Scientist in challenging, high-impact environments.</v>
      </c>
      <c r="AQ3" s="41">
        <f>'Knowledge and Skill'!AB3+'Knowledge and Skill'!AC3</f>
        <v>0</v>
      </c>
      <c r="AR3" s="41">
        <f>'Knowledge and Skill'!AD3+'Knowledge and Skill'!AE3</f>
        <v>0</v>
      </c>
      <c r="AS3" s="41">
        <f>'Knowledge and Skill'!AF3+'Knowledge and Skill'!AG3</f>
        <v>0</v>
      </c>
      <c r="AT3" s="41">
        <f>'Knowledge and Skill'!AH3+'Knowledge and Skill'!AI3</f>
        <v>0</v>
      </c>
      <c r="AU3" s="41">
        <f>'Knowledge and Skill'!AA3</f>
        <v>0</v>
      </c>
      <c r="AV3" s="41" t="str">
        <f t="shared" si="23"/>
        <v>Level 1</v>
      </c>
      <c r="AW3"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4">
      <c r="A4" s="3" t="s">
        <v>49</v>
      </c>
      <c r="B4" s="4" t="s">
        <v>50</v>
      </c>
      <c r="C4" s="4" t="str">
        <f t="shared" si="2"/>
        <v>DANUSH V</v>
      </c>
      <c r="D4" s="41">
        <f>COUNTIF(DISC!B4:AK4,4)</f>
        <v>4</v>
      </c>
      <c r="E4" s="41">
        <f>COUNTIF(DISC!B4:AK4,3)</f>
        <v>5</v>
      </c>
      <c r="F4" s="41">
        <f>COUNTIF(DISC!B4:AK4,2)</f>
        <v>4</v>
      </c>
      <c r="G4" s="41">
        <f>COUNTIF(DISC!B4:AK4,1)</f>
        <v>5</v>
      </c>
      <c r="H4" s="41">
        <f t="shared" si="3"/>
        <v>18</v>
      </c>
      <c r="I4" s="41">
        <f t="shared" si="4"/>
        <v>22</v>
      </c>
      <c r="J4" s="41">
        <f t="shared" si="5"/>
        <v>28</v>
      </c>
      <c r="K4" s="41">
        <f t="shared" si="6"/>
        <v>22</v>
      </c>
      <c r="L4" s="41">
        <f t="shared" si="7"/>
        <v>28</v>
      </c>
      <c r="M4" s="41" t="str">
        <f>IFERROR(__xludf.DUMMYFUNCTION("IF(LARGE(D4:G4, 1) = LARGE(D4:G4, 2), 
    TEXTJOIN("", "", TRUE, FILTER(D$1:G$1, D4:G4 &gt;= LARGE(D4:G4, 2))), 
    INDEX(D$1:G$1, MATCH(LARGE(D4:G4, 1), D4:G4, 0)) &amp; "", "" &amp; INDEX(D$1:G$1, MATCH(LARGE(D4:G4, 2), D4:G4, 0))
)"),"Influence, Compliance")</f>
        <v>Influence, Compliance</v>
      </c>
      <c r="N4" s="41" t="str">
        <f t="shared" si="8"/>
        <v>You are creative and structured, balancing your enthusiasm for people with a commitment to quality and detail.</v>
      </c>
      <c r="O4" s="41">
        <f>Aptitude!AG4+Aptitude!AH4+Aptitude!AI4</f>
        <v>2</v>
      </c>
      <c r="P4" s="41">
        <f>Aptitude!AA4+Aptitude!AB4+Aptitude!AC4+Aptitude!AD4</f>
        <v>8</v>
      </c>
      <c r="Q4" s="41">
        <f>Aptitude!AE4+Aptitude!AF4</f>
        <v>3</v>
      </c>
      <c r="R4" s="41">
        <f>Aptitude!AJ4+Aptitude!AT4+Aptitude!AW4+Aptitude!AX4+Aptitude!AY4</f>
        <v>5</v>
      </c>
      <c r="S4" s="41">
        <f>Aptitude!AK4+Aptitude!AV4</f>
        <v>2</v>
      </c>
      <c r="T4" s="41">
        <f>Aptitude!AL4+Aptitude!AU4</f>
        <v>0</v>
      </c>
      <c r="U4" s="41">
        <f t="shared" si="9"/>
        <v>0</v>
      </c>
      <c r="V4" s="41">
        <f>Aptitude!AM4+Aptitude!AQ4+Aptitude!AS4</f>
        <v>2</v>
      </c>
      <c r="W4" s="41">
        <f>Aptitude!AN4+Aptitude!AP4+Aptitude!AO4+Aptitude!AR4</f>
        <v>9</v>
      </c>
      <c r="X4" s="41">
        <f t="shared" si="10"/>
        <v>31</v>
      </c>
      <c r="Y4" s="41" t="str">
        <f t="shared" si="11"/>
        <v>L3 - Exceptional</v>
      </c>
      <c r="Z4" s="41" t="str">
        <f t="shared" si="12"/>
        <v>L3 - Exceptional</v>
      </c>
      <c r="AA4" s="41" t="str">
        <f t="shared" si="13"/>
        <v>L2 - Above Average</v>
      </c>
      <c r="AB4" s="41" t="str">
        <f t="shared" si="14"/>
        <v>L2 - Above Average</v>
      </c>
      <c r="AC4" s="41" t="str">
        <f t="shared" si="15"/>
        <v>Outstanding verbal skills! Your ability to understand, interpret, and express ideas through words is exceptional. Keep pushing the limits to master even more advanced language tasks.</v>
      </c>
      <c r="AD4" s="41" t="str">
        <f t="shared" ref="AD4:AE4" si="25">SWITCH(AA4,"L1 -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E4" s="41" t="str">
        <f t="shared" si="25"/>
        <v>You’ve demonstrated a solid grasp of quantitative reasoning and problem-solving. Keep refining your skills for even greater efficiency and speed in tackling complex problems.</v>
      </c>
      <c r="AF4" s="41" t="str">
        <f t="shared" si="17"/>
        <v>Your aptitude is exceptional across all categories! You are excelling and have the potential to perform at the highest levels. Keep challenging yourself, and consider exploring more advanced materials to maintain your performance.</v>
      </c>
      <c r="AG4" s="41">
        <f>'Knowledge and Skill'!G4</f>
        <v>8</v>
      </c>
      <c r="AH4" s="41">
        <f>'Knowledge and Skill'!H4</f>
        <v>9</v>
      </c>
      <c r="AI4" s="41">
        <f>'Knowledge and Skill'!I4</f>
        <v>0</v>
      </c>
      <c r="AJ4" s="41">
        <f>'Knowledge and Skill'!J4</f>
        <v>2</v>
      </c>
      <c r="AK4" s="41">
        <f>'Knowledge and Skill'!F4/40*10</f>
        <v>4.75</v>
      </c>
      <c r="AL4" s="41" t="str">
        <f t="shared" si="18"/>
        <v>L2 - GCC</v>
      </c>
      <c r="AM4" s="41" t="str">
        <f t="shared" si="19"/>
        <v>L2</v>
      </c>
      <c r="AN4" s="41" t="str">
        <f t="shared" si="20"/>
        <v>GCC</v>
      </c>
      <c r="AO4" s="41" t="str">
        <f t="shared" si="21"/>
        <v>Roles in GCCs, GSIs or mid-tier product companies.</v>
      </c>
      <c r="AP4" s="41" t="str">
        <f t="shared" si="22"/>
        <v>Your solid understanding of algorithms and data structures fits roles like Backend Developer or Application Engineer.</v>
      </c>
      <c r="AQ4" s="41">
        <f>'Knowledge and Skill'!AB4+'Knowledge and Skill'!AC4</f>
        <v>0</v>
      </c>
      <c r="AR4" s="41">
        <f>'Knowledge and Skill'!AD4+'Knowledge and Skill'!AE4</f>
        <v>0</v>
      </c>
      <c r="AS4" s="41">
        <f>'Knowledge and Skill'!AF4+'Knowledge and Skill'!AG4</f>
        <v>0</v>
      </c>
      <c r="AT4" s="41">
        <f>'Knowledge and Skill'!AH4+'Knowledge and Skill'!AI4</f>
        <v>0</v>
      </c>
      <c r="AU4" s="41">
        <f>'Knowledge and Skill'!AA4</f>
        <v>0</v>
      </c>
      <c r="AV4" s="41" t="str">
        <f t="shared" si="23"/>
        <v>Level 1</v>
      </c>
      <c r="AW4"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5">
      <c r="A5" s="3" t="s">
        <v>60</v>
      </c>
      <c r="B5" s="4" t="s">
        <v>61</v>
      </c>
      <c r="C5" s="4" t="str">
        <f t="shared" si="2"/>
        <v>DHANUSH K S</v>
      </c>
      <c r="D5" s="41">
        <f>COUNTIF(DISC!B5:AK5,4)</f>
        <v>2</v>
      </c>
      <c r="E5" s="41">
        <f>COUNTIF(DISC!B5:AK5,3)</f>
        <v>4</v>
      </c>
      <c r="F5" s="41">
        <f>COUNTIF(DISC!B5:AK5,2)</f>
        <v>8</v>
      </c>
      <c r="G5" s="41">
        <f>COUNTIF(DISC!B5:AK5,1)</f>
        <v>4</v>
      </c>
      <c r="H5" s="41">
        <f t="shared" si="3"/>
        <v>18</v>
      </c>
      <c r="I5" s="41">
        <f t="shared" si="4"/>
        <v>11</v>
      </c>
      <c r="J5" s="41">
        <f t="shared" si="5"/>
        <v>22</v>
      </c>
      <c r="K5" s="41">
        <f t="shared" si="6"/>
        <v>44</v>
      </c>
      <c r="L5" s="41">
        <f t="shared" si="7"/>
        <v>22</v>
      </c>
      <c r="M5" s="41" t="str">
        <f>IFERROR(__xludf.DUMMYFUNCTION("IF(LARGE(D5:G5, 1) = LARGE(D5:G5, 2), 
    TEXTJOIN("", "", TRUE, FILTER(D$1:G$1, D5:G5 &gt;= LARGE(D5:G5, 2))), 
    INDEX(D$1:G$1, MATCH(LARGE(D5:G5, 1), D5:G5, 0)) &amp; "", "" &amp; INDEX(D$1:G$1, MATCH(LARGE(D5:G5, 2), D5:G5, 0))
)"),"Steadiness, Influence")</f>
        <v>Steadiness, Influence</v>
      </c>
      <c r="N5" s="41" t="str">
        <f t="shared" si="8"/>
        <v>You are reliable and encouraging, bringing a steady presence while inspiring others with positivity.</v>
      </c>
      <c r="O5" s="41">
        <f>Aptitude!AG5+Aptitude!AH5+Aptitude!AI5</f>
        <v>0</v>
      </c>
      <c r="P5" s="41">
        <f>Aptitude!AA5+Aptitude!AB5+Aptitude!AC5+Aptitude!AD5</f>
        <v>8</v>
      </c>
      <c r="Q5" s="41">
        <f>Aptitude!AE5+Aptitude!AF5</f>
        <v>6</v>
      </c>
      <c r="R5" s="41">
        <f>Aptitude!AJ5+Aptitude!AT5+Aptitude!AW5+Aptitude!AX5+Aptitude!AY5</f>
        <v>2</v>
      </c>
      <c r="S5" s="41">
        <f>Aptitude!AK5+Aptitude!AV5</f>
        <v>0</v>
      </c>
      <c r="T5" s="41">
        <f>Aptitude!AL5+Aptitude!AU5</f>
        <v>0</v>
      </c>
      <c r="U5" s="41">
        <f t="shared" si="9"/>
        <v>0</v>
      </c>
      <c r="V5" s="41">
        <f>Aptitude!AM5+Aptitude!AQ5+Aptitude!AS5</f>
        <v>0</v>
      </c>
      <c r="W5" s="41">
        <f>Aptitude!AN5+Aptitude!AP5+Aptitude!AO5+Aptitude!AR5</f>
        <v>3</v>
      </c>
      <c r="X5" s="41">
        <f t="shared" si="10"/>
        <v>19</v>
      </c>
      <c r="Y5" s="41" t="str">
        <f t="shared" si="11"/>
        <v>L2 - Above Average</v>
      </c>
      <c r="Z5" s="41" t="str">
        <f t="shared" si="12"/>
        <v>L3 - Exceptional</v>
      </c>
      <c r="AA5" s="41" t="str">
        <f t="shared" si="13"/>
        <v>L1 - Below Average</v>
      </c>
      <c r="AB5" s="41" t="str">
        <f t="shared" si="14"/>
        <v>L1 - Below Average</v>
      </c>
      <c r="AC5" s="41" t="str">
        <f t="shared" si="15"/>
        <v>You’ve displayed strong verbal reasoning abilities, understanding complex texts and articulating ideas clearly. Continue to expand your vocabulary and comprehension to stay sharp.</v>
      </c>
      <c r="AD5" s="41" t="str">
        <f t="shared" ref="AD5:AE5" si="26">SWITCH(AA5,"L1 -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E5" s="41" t="str">
        <f t="shared" si="26"/>
        <v>Your performance indicates that there’s room for improvement in understanding and applying quantitative concepts. With more practice, you can strengthen your skills in this area.</v>
      </c>
      <c r="AF5" s="41" t="str">
        <f t="shared" si="17"/>
        <v>You have a strong foundation and are performing well across all categories. Keep up the great work and aim for continuous improvement to achieve even higher levels of performance.</v>
      </c>
      <c r="AG5" s="41">
        <f>'Knowledge and Skill'!G5</f>
        <v>4</v>
      </c>
      <c r="AH5" s="41">
        <f>'Knowledge and Skill'!H5</f>
        <v>6</v>
      </c>
      <c r="AI5" s="41">
        <f>'Knowledge and Skill'!I5</f>
        <v>4</v>
      </c>
      <c r="AJ5" s="41">
        <f>'Knowledge and Skill'!J5</f>
        <v>1</v>
      </c>
      <c r="AK5" s="41">
        <f>'Knowledge and Skill'!F5/40*10</f>
        <v>3.75</v>
      </c>
      <c r="AL5" s="41" t="str">
        <f t="shared" si="18"/>
        <v>L2 - GCC</v>
      </c>
      <c r="AM5" s="41" t="str">
        <f t="shared" si="19"/>
        <v>L2</v>
      </c>
      <c r="AN5" s="41" t="str">
        <f t="shared" si="20"/>
        <v>GCC</v>
      </c>
      <c r="AO5" s="41" t="str">
        <f t="shared" si="21"/>
        <v>Roles in GCCs, GSIs or mid-tier product companies.</v>
      </c>
      <c r="AP5" s="41" t="str">
        <f t="shared" si="22"/>
        <v>Your solid understanding of algorithms and data structures fits roles like Backend Developer or Application Engineer.</v>
      </c>
      <c r="AQ5" s="41">
        <f>'Knowledge and Skill'!AB5+'Knowledge and Skill'!AC5</f>
        <v>16</v>
      </c>
      <c r="AR5" s="41">
        <f>'Knowledge and Skill'!AD5+'Knowledge and Skill'!AE5</f>
        <v>9</v>
      </c>
      <c r="AS5" s="41">
        <f>'Knowledge and Skill'!AF5+'Knowledge and Skill'!AG5</f>
        <v>10</v>
      </c>
      <c r="AT5" s="41">
        <f>'Knowledge and Skill'!AH5+'Knowledge and Skill'!AI5</f>
        <v>3</v>
      </c>
      <c r="AU5" s="41">
        <f>'Knowledge and Skill'!AA5</f>
        <v>38</v>
      </c>
      <c r="AV5" s="41" t="str">
        <f t="shared" si="23"/>
        <v>Level 3</v>
      </c>
      <c r="AW5" s="41" t="str">
        <f t="shared" si="24"/>
        <v>You are showing strong problem-solving skills and a deeper understanding of algorithms. You’ve tackled more challenging problems like circular sentences and string shifts, indicating that you can handle tasks with higher complexity. This is an important milestone for companies like MAAG, GCC, and GSI, where technical proficiency in algorithms and data manipulation is key. 
You’re on the right track, but to fully meet the expectations of these companies, further honing your skills in optimization and scalability will be essential. Keep pushing your boundaries to refine your problem-solving approach.</v>
      </c>
    </row>
    <row r="6">
      <c r="A6" s="3" t="s">
        <v>72</v>
      </c>
      <c r="B6" s="4" t="s">
        <v>73</v>
      </c>
      <c r="C6" s="4" t="str">
        <f t="shared" si="2"/>
        <v>GAYATHRI H</v>
      </c>
      <c r="D6" s="41">
        <f>COUNTIF(DISC!B6:AK6,4)</f>
        <v>1</v>
      </c>
      <c r="E6" s="41">
        <f>COUNTIF(DISC!B6:AK6,3)</f>
        <v>3</v>
      </c>
      <c r="F6" s="41">
        <f>COUNTIF(DISC!B6:AK6,2)</f>
        <v>9</v>
      </c>
      <c r="G6" s="41">
        <f>COUNTIF(DISC!B6:AK6,1)</f>
        <v>5</v>
      </c>
      <c r="H6" s="41">
        <f t="shared" si="3"/>
        <v>18</v>
      </c>
      <c r="I6" s="41">
        <f t="shared" si="4"/>
        <v>6</v>
      </c>
      <c r="J6" s="41">
        <f t="shared" si="5"/>
        <v>17</v>
      </c>
      <c r="K6" s="41">
        <f t="shared" si="6"/>
        <v>50</v>
      </c>
      <c r="L6" s="41">
        <f t="shared" si="7"/>
        <v>28</v>
      </c>
      <c r="M6" s="41" t="str">
        <f>IFERROR(__xludf.DUMMYFUNCTION("IF(LARGE(D6:G6, 1) = LARGE(D6:G6, 2), 
    TEXTJOIN("", "", TRUE, FILTER(D$1:G$1, D6:G6 &gt;= LARGE(D6:G6, 2))), 
    INDEX(D$1:G$1, MATCH(LARGE(D6:G6, 1), D6:G6, 0)) &amp; "", "" &amp; INDEX(D$1:G$1, MATCH(LARGE(D6:G6, 2), D6:G6, 0))
)"),"Steadiness, Compliance")</f>
        <v>Steadiness, Compliance</v>
      </c>
      <c r="N6" s="41" t="str">
        <f t="shared" si="8"/>
        <v>You are calm and precise, combining a consistent demeanor with a meticulous focus on quality and process.</v>
      </c>
      <c r="O6" s="41">
        <f>Aptitude!AG6+Aptitude!AH6+Aptitude!AI6</f>
        <v>3</v>
      </c>
      <c r="P6" s="41">
        <f>Aptitude!AA6+Aptitude!AB6+Aptitude!AC6+Aptitude!AD6</f>
        <v>8</v>
      </c>
      <c r="Q6" s="41">
        <f>Aptitude!AE6+Aptitude!AF6</f>
        <v>6</v>
      </c>
      <c r="R6" s="41">
        <f>Aptitude!AJ6+Aptitude!AT6+Aptitude!AW6+Aptitude!AX6+Aptitude!AY6</f>
        <v>2</v>
      </c>
      <c r="S6" s="41">
        <f>Aptitude!AK6+Aptitude!AV6</f>
        <v>2</v>
      </c>
      <c r="T6" s="41">
        <f>Aptitude!AL6+Aptitude!AU6</f>
        <v>6</v>
      </c>
      <c r="U6" s="41">
        <f t="shared" si="9"/>
        <v>0</v>
      </c>
      <c r="V6" s="41">
        <f>Aptitude!AM6+Aptitude!AQ6+Aptitude!AS6</f>
        <v>2</v>
      </c>
      <c r="W6" s="41">
        <f>Aptitude!AN6+Aptitude!AP6+Aptitude!AO6+Aptitude!AR6</f>
        <v>3</v>
      </c>
      <c r="X6" s="41">
        <f t="shared" si="10"/>
        <v>32</v>
      </c>
      <c r="Y6" s="41" t="str">
        <f t="shared" si="11"/>
        <v>L3 - Exceptional</v>
      </c>
      <c r="Z6" s="41" t="str">
        <f t="shared" si="12"/>
        <v>L3 - Exceptional</v>
      </c>
      <c r="AA6" s="41" t="str">
        <f t="shared" si="13"/>
        <v>L3 - Exceptional</v>
      </c>
      <c r="AB6" s="41" t="str">
        <f t="shared" si="14"/>
        <v>L2 - Above Average</v>
      </c>
      <c r="AC6" s="41" t="str">
        <f t="shared" si="15"/>
        <v>Outstanding verbal skills! Your ability to understand, interpret, and express ideas through words is exceptional. Keep pushing the limits to master even more advanced language tasks.</v>
      </c>
      <c r="AD6" s="41" t="str">
        <f t="shared" ref="AD6:AE6" si="27">SWITCH(AA6,"L1 -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E6" s="41" t="str">
        <f t="shared" si="27"/>
        <v>You’ve demonstrated a solid grasp of quantitative reasoning and problem-solving. Keep refining your skills for even greater efficiency and speed in tackling complex problems.</v>
      </c>
      <c r="AF6" s="41" t="str">
        <f t="shared" si="17"/>
        <v>Your aptitude is exceptional across all categories! You are excelling and have the potential to perform at the highest levels. Keep challenging yourself, and consider exploring more advanced materials to maintain your performance.</v>
      </c>
      <c r="AG6" s="41">
        <f>'Knowledge and Skill'!G6</f>
        <v>8</v>
      </c>
      <c r="AH6" s="41">
        <f>'Knowledge and Skill'!H6</f>
        <v>3</v>
      </c>
      <c r="AI6" s="41">
        <f>'Knowledge and Skill'!I6</f>
        <v>0</v>
      </c>
      <c r="AJ6" s="41">
        <f>'Knowledge and Skill'!J6</f>
        <v>1</v>
      </c>
      <c r="AK6" s="41">
        <f>'Knowledge and Skill'!F6/40*10</f>
        <v>3</v>
      </c>
      <c r="AL6" s="41" t="str">
        <f t="shared" si="18"/>
        <v>L3 - GSI</v>
      </c>
      <c r="AM6" s="41" t="str">
        <f t="shared" si="19"/>
        <v>L3</v>
      </c>
      <c r="AN6" s="41" t="str">
        <f t="shared" si="20"/>
        <v>GSI</v>
      </c>
      <c r="AO6" s="41" t="str">
        <f t="shared" si="21"/>
        <v>Entry-level roles in service-based companies or startups.</v>
      </c>
      <c r="AP6" s="41" t="str">
        <f t="shared" si="22"/>
        <v>You currently fit roles such as Junior Developer, Support Engineer, or Test Engineer. Build on your fundamentals to grow into advanced positions.</v>
      </c>
      <c r="AQ6" s="41">
        <f>'Knowledge and Skill'!AB6+'Knowledge and Skill'!AC6</f>
        <v>32</v>
      </c>
      <c r="AR6" s="41">
        <f>'Knowledge and Skill'!AD6+'Knowledge and Skill'!AE6</f>
        <v>0</v>
      </c>
      <c r="AS6" s="41">
        <f>'Knowledge and Skill'!AF6+'Knowledge and Skill'!AG6</f>
        <v>0</v>
      </c>
      <c r="AT6" s="41">
        <f>'Knowledge and Skill'!AH6+'Knowledge and Skill'!AI6</f>
        <v>0</v>
      </c>
      <c r="AU6" s="41">
        <f>'Knowledge and Skill'!AA6</f>
        <v>32</v>
      </c>
      <c r="AV6" s="41" t="str">
        <f t="shared" si="23"/>
        <v>Level 3</v>
      </c>
      <c r="AW6" s="41" t="str">
        <f t="shared" si="24"/>
        <v>You are showing strong problem-solving skills and a deeper understanding of algorithms. You’ve tackled more challenging problems like circular sentences and string shifts, indicating that you can handle tasks with higher complexity. This is an important milestone for companies like MAAG, GCC, and GSI, where technical proficiency in algorithms and data manipulation is key. 
You’re on the right track, but to fully meet the expectations of these companies, further honing your skills in optimization and scalability will be essential. Keep pushing your boundaries to refine your problem-solving approach.</v>
      </c>
    </row>
    <row r="7">
      <c r="A7" s="3" t="s">
        <v>85</v>
      </c>
      <c r="B7" s="4" t="s">
        <v>86</v>
      </c>
      <c r="C7" s="4" t="str">
        <f t="shared" si="2"/>
        <v>KARTHIK D</v>
      </c>
      <c r="D7" s="41">
        <f>COUNTIF(DISC!B7:AK7,4)</f>
        <v>2</v>
      </c>
      <c r="E7" s="41">
        <f>COUNTIF(DISC!B7:AK7,3)</f>
        <v>8</v>
      </c>
      <c r="F7" s="41">
        <f>COUNTIF(DISC!B7:AK7,2)</f>
        <v>7</v>
      </c>
      <c r="G7" s="41">
        <f>COUNTIF(DISC!B7:AK7,1)</f>
        <v>1</v>
      </c>
      <c r="H7" s="41">
        <f t="shared" si="3"/>
        <v>18</v>
      </c>
      <c r="I7" s="41">
        <f t="shared" si="4"/>
        <v>11</v>
      </c>
      <c r="J7" s="41">
        <f t="shared" si="5"/>
        <v>44</v>
      </c>
      <c r="K7" s="41">
        <f t="shared" si="6"/>
        <v>39</v>
      </c>
      <c r="L7" s="41">
        <f t="shared" si="7"/>
        <v>6</v>
      </c>
      <c r="M7" s="41" t="str">
        <f>IFERROR(__xludf.DUMMYFUNCTION("IF(LARGE(D7:G7, 1) = LARGE(D7:G7, 2), 
    TEXTJOIN("", "", TRUE, FILTER(D$1:G$1, D7:G7 &gt;= LARGE(D7:G7, 2))), 
    INDEX(D$1:G$1, MATCH(LARGE(D7:G7, 1), D7:G7, 0)) &amp; "", "" &amp; INDEX(D$1:G$1, MATCH(LARGE(D7:G7, 2), D7:G7, 0))
)"),"Influence, Steadiness")</f>
        <v>Influence, Steadiness</v>
      </c>
      <c r="N7" s="41" t="str">
        <f t="shared" si="8"/>
        <v>You are sociable and empathetic, creating positive connections while offering steady, reliable support.</v>
      </c>
      <c r="O7" s="41">
        <f>Aptitude!AG7+Aptitude!AH7+Aptitude!AI7</f>
        <v>3</v>
      </c>
      <c r="P7" s="41">
        <f>Aptitude!AA7+Aptitude!AB7+Aptitude!AC7+Aptitude!AD7</f>
        <v>8</v>
      </c>
      <c r="Q7" s="41">
        <f>Aptitude!AE7+Aptitude!AF7</f>
        <v>3</v>
      </c>
      <c r="R7" s="41">
        <f>Aptitude!AJ7+Aptitude!AT7+Aptitude!AW7+Aptitude!AX7+Aptitude!AY7</f>
        <v>5</v>
      </c>
      <c r="S7" s="41">
        <f>Aptitude!AK7+Aptitude!AV7</f>
        <v>4</v>
      </c>
      <c r="T7" s="41">
        <f>Aptitude!AL7+Aptitude!AU7</f>
        <v>3</v>
      </c>
      <c r="U7" s="41">
        <f t="shared" si="9"/>
        <v>0</v>
      </c>
      <c r="V7" s="41">
        <f>Aptitude!AM7+Aptitude!AQ7+Aptitude!AS7</f>
        <v>2</v>
      </c>
      <c r="W7" s="41">
        <f>Aptitude!AN7+Aptitude!AP7+Aptitude!AO7+Aptitude!AR7</f>
        <v>3</v>
      </c>
      <c r="X7" s="41">
        <f t="shared" si="10"/>
        <v>31</v>
      </c>
      <c r="Y7" s="41" t="str">
        <f t="shared" si="11"/>
        <v>L3 - Exceptional</v>
      </c>
      <c r="Z7" s="41" t="str">
        <f t="shared" si="12"/>
        <v>L3 - Exceptional</v>
      </c>
      <c r="AA7" s="41" t="str">
        <f t="shared" si="13"/>
        <v>L3 - Exceptional</v>
      </c>
      <c r="AB7" s="41" t="str">
        <f t="shared" si="14"/>
        <v>L2 - Above Average</v>
      </c>
      <c r="AC7" s="41" t="str">
        <f t="shared" si="15"/>
        <v>Outstanding verbal skills! Your ability to understand, interpret, and express ideas through words is exceptional. Keep pushing the limits to master even more advanced language tasks.</v>
      </c>
      <c r="AD7" s="41" t="str">
        <f t="shared" ref="AD7:AE7" si="28">SWITCH(AA7,"L1 -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E7" s="41" t="str">
        <f t="shared" si="28"/>
        <v>You’ve demonstrated a solid grasp of quantitative reasoning and problem-solving. Keep refining your skills for even greater efficiency and speed in tackling complex problems.</v>
      </c>
      <c r="AF7" s="41" t="str">
        <f t="shared" si="17"/>
        <v>Your aptitude is exceptional across all categories! You are excelling and have the potential to perform at the highest levels. Keep challenging yourself, and consider exploring more advanced materials to maintain your performance.</v>
      </c>
      <c r="AG7" s="41">
        <f>'Knowledge and Skill'!G7</f>
        <v>8</v>
      </c>
      <c r="AH7" s="41">
        <f>'Knowledge and Skill'!H7</f>
        <v>9</v>
      </c>
      <c r="AI7" s="41">
        <f>'Knowledge and Skill'!I7</f>
        <v>2</v>
      </c>
      <c r="AJ7" s="41">
        <f>'Knowledge and Skill'!J7</f>
        <v>2</v>
      </c>
      <c r="AK7" s="41">
        <f>'Knowledge and Skill'!F7/40*10</f>
        <v>5.25</v>
      </c>
      <c r="AL7" s="41" t="str">
        <f t="shared" si="18"/>
        <v>L2 - GCC</v>
      </c>
      <c r="AM7" s="41" t="str">
        <f t="shared" si="19"/>
        <v>L2</v>
      </c>
      <c r="AN7" s="41" t="str">
        <f t="shared" si="20"/>
        <v>GCC</v>
      </c>
      <c r="AO7" s="41" t="str">
        <f t="shared" si="21"/>
        <v>Roles in GCCs, GSIs or mid-tier product companies.</v>
      </c>
      <c r="AP7" s="41" t="str">
        <f t="shared" si="22"/>
        <v>Your solid understanding of algorithms and data structures fits roles like Backend Developer or Application Engineer.</v>
      </c>
      <c r="AQ7" s="41">
        <f>'Knowledge and Skill'!AB7+'Knowledge and Skill'!AC7</f>
        <v>8</v>
      </c>
      <c r="AR7" s="41">
        <f>'Knowledge and Skill'!AD7+'Knowledge and Skill'!AE7</f>
        <v>0</v>
      </c>
      <c r="AS7" s="41">
        <f>'Knowledge and Skill'!AF7+'Knowledge and Skill'!AG7</f>
        <v>0</v>
      </c>
      <c r="AT7" s="41">
        <f>'Knowledge and Skill'!AH7+'Knowledge and Skill'!AI7</f>
        <v>3</v>
      </c>
      <c r="AU7" s="41">
        <f>'Knowledge and Skill'!AA7</f>
        <v>11</v>
      </c>
      <c r="AV7" s="41" t="str">
        <f t="shared" si="23"/>
        <v>Level 2</v>
      </c>
      <c r="AW7" s="41" t="str">
        <f t="shared" si="24"/>
        <v>You’ve made good progress! You’re now able to solve intermediate problems, including string manipulations and array-based challenges. Your current level shows that you can think logically and apply algorithms to solve problems with moderate complexity. Companies like MAANG, GCC, and GSI will value your ability to handle these types of tasks, but there is still room for growth. To be a strong contender, continue working on optimizing your solutions and tackling more challenging problems to demonstrate your readiness for a professional coding environment.</v>
      </c>
    </row>
    <row r="8">
      <c r="A8" s="3" t="s">
        <v>95</v>
      </c>
      <c r="B8" s="4" t="s">
        <v>96</v>
      </c>
      <c r="C8" s="4" t="str">
        <f t="shared" si="2"/>
        <v>NEHA V R</v>
      </c>
      <c r="D8" s="41">
        <f>COUNTIF(DISC!B8:AK8,4)</f>
        <v>3</v>
      </c>
      <c r="E8" s="41">
        <f>COUNTIF(DISC!B8:AK8,3)</f>
        <v>4</v>
      </c>
      <c r="F8" s="41">
        <f>COUNTIF(DISC!B8:AK8,2)</f>
        <v>10</v>
      </c>
      <c r="G8" s="41">
        <f>COUNTIF(DISC!B8:AK8,1)</f>
        <v>1</v>
      </c>
      <c r="H8" s="41">
        <f t="shared" si="3"/>
        <v>18</v>
      </c>
      <c r="I8" s="41">
        <f t="shared" si="4"/>
        <v>17</v>
      </c>
      <c r="J8" s="41">
        <f t="shared" si="5"/>
        <v>22</v>
      </c>
      <c r="K8" s="41">
        <f t="shared" si="6"/>
        <v>56</v>
      </c>
      <c r="L8" s="41">
        <f t="shared" si="7"/>
        <v>6</v>
      </c>
      <c r="M8" s="41" t="str">
        <f>IFERROR(__xludf.DUMMYFUNCTION("IF(LARGE(D8:G8, 1) = LARGE(D8:G8, 2), 
    TEXTJOIN("", "", TRUE, FILTER(D$1:G$1, D8:G8 &gt;= LARGE(D8:G8, 2))), 
    INDEX(D$1:G$1, MATCH(LARGE(D8:G8, 1), D8:G8, 0)) &amp; "", "" &amp; INDEX(D$1:G$1, MATCH(LARGE(D8:G8, 2), D8:G8, 0))
)"),"Steadiness, Influence")</f>
        <v>Steadiness, Influence</v>
      </c>
      <c r="N8" s="41" t="str">
        <f t="shared" si="8"/>
        <v>You are reliable and encouraging, bringing a steady presence while inspiring others with positivity.</v>
      </c>
      <c r="O8" s="41">
        <f>Aptitude!AG8+Aptitude!AH8+Aptitude!AI8</f>
        <v>3</v>
      </c>
      <c r="P8" s="41">
        <f>Aptitude!AA8+Aptitude!AB8+Aptitude!AC8+Aptitude!AD8</f>
        <v>6</v>
      </c>
      <c r="Q8" s="41">
        <f>Aptitude!AE8+Aptitude!AF8</f>
        <v>6</v>
      </c>
      <c r="R8" s="41">
        <f>Aptitude!AJ8+Aptitude!AT8+Aptitude!AW8+Aptitude!AX8+Aptitude!AY8</f>
        <v>3</v>
      </c>
      <c r="S8" s="41">
        <f>Aptitude!AK8+Aptitude!AV8</f>
        <v>4</v>
      </c>
      <c r="T8" s="41">
        <f>Aptitude!AL8+Aptitude!AU8</f>
        <v>0</v>
      </c>
      <c r="U8" s="41">
        <f t="shared" si="9"/>
        <v>0</v>
      </c>
      <c r="V8" s="41">
        <f>Aptitude!AM8+Aptitude!AQ8+Aptitude!AS8</f>
        <v>2</v>
      </c>
      <c r="W8" s="41">
        <f>Aptitude!AN8+Aptitude!AP8+Aptitude!AO8+Aptitude!AR8</f>
        <v>6</v>
      </c>
      <c r="X8" s="41">
        <f t="shared" si="10"/>
        <v>30</v>
      </c>
      <c r="Y8" s="41" t="str">
        <f t="shared" si="11"/>
        <v>L3 - Exceptional</v>
      </c>
      <c r="Z8" s="41" t="str">
        <f t="shared" si="12"/>
        <v>L3 - Exceptional</v>
      </c>
      <c r="AA8" s="41" t="str">
        <f t="shared" si="13"/>
        <v>L2 - Above Average</v>
      </c>
      <c r="AB8" s="41" t="str">
        <f t="shared" si="14"/>
        <v>L2 - Above Average</v>
      </c>
      <c r="AC8" s="41" t="str">
        <f t="shared" si="15"/>
        <v>Outstanding verbal skills! Your ability to understand, interpret, and express ideas through words is exceptional. Keep pushing the limits to master even more advanced language tasks.</v>
      </c>
      <c r="AD8" s="41" t="str">
        <f t="shared" ref="AD8:AE8" si="29">SWITCH(AA8,"L1 -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E8" s="41" t="str">
        <f t="shared" si="29"/>
        <v>You’ve demonstrated a solid grasp of quantitative reasoning and problem-solving. Keep refining your skills for even greater efficiency and speed in tackling complex problems.</v>
      </c>
      <c r="AF8" s="41" t="str">
        <f t="shared" si="17"/>
        <v>Your aptitude is exceptional across all categories! You are excelling and have the potential to perform at the highest levels. Keep challenging yourself, and consider exploring more advanced materials to maintain your performance.</v>
      </c>
      <c r="AG8" s="41">
        <f>'Knowledge and Skill'!G8</f>
        <v>16</v>
      </c>
      <c r="AH8" s="41">
        <f>'Knowledge and Skill'!H8</f>
        <v>12</v>
      </c>
      <c r="AI8" s="41">
        <f>'Knowledge and Skill'!I8</f>
        <v>6</v>
      </c>
      <c r="AJ8" s="41">
        <f>'Knowledge and Skill'!J8</f>
        <v>3</v>
      </c>
      <c r="AK8" s="41">
        <f>'Knowledge and Skill'!F8/40*10</f>
        <v>9.25</v>
      </c>
      <c r="AL8" s="41" t="str">
        <f t="shared" si="18"/>
        <v>L1 - MAANG</v>
      </c>
      <c r="AM8" s="41" t="str">
        <f t="shared" si="19"/>
        <v>L1</v>
      </c>
      <c r="AN8" s="41" t="str">
        <f t="shared" si="20"/>
        <v>MAANG</v>
      </c>
      <c r="AO8" s="41" t="str">
        <f t="shared" si="21"/>
        <v>Top-tier companies like MAANG and high-performing teams in GCCs. </v>
      </c>
      <c r="AP8" s="41" t="str">
        <f t="shared" si="22"/>
        <v>Your advanced knowledge makes you ideal for roles like Software Engineer, Algorithm Developer, or Data Scientist in challenging, high-impact environments.</v>
      </c>
      <c r="AQ8" s="41">
        <f>'Knowledge and Skill'!AB8+'Knowledge and Skill'!AC8</f>
        <v>0</v>
      </c>
      <c r="AR8" s="41">
        <f>'Knowledge and Skill'!AD8+'Knowledge and Skill'!AE8</f>
        <v>0</v>
      </c>
      <c r="AS8" s="41">
        <f>'Knowledge and Skill'!AF8+'Knowledge and Skill'!AG8</f>
        <v>0</v>
      </c>
      <c r="AT8" s="41">
        <f>'Knowledge and Skill'!AH8+'Knowledge and Skill'!AI8</f>
        <v>0</v>
      </c>
      <c r="AU8" s="41">
        <f>'Knowledge and Skill'!AA8</f>
        <v>0</v>
      </c>
      <c r="AV8" s="41" t="str">
        <f t="shared" si="23"/>
        <v>Level 1</v>
      </c>
      <c r="AW8"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9">
      <c r="A9" s="3" t="s">
        <v>104</v>
      </c>
      <c r="B9" s="4" t="s">
        <v>105</v>
      </c>
      <c r="C9" s="4" t="str">
        <f t="shared" si="2"/>
        <v>PAVAN KUMAR H N</v>
      </c>
      <c r="D9" s="41">
        <f>COUNTIF(DISC!B9:AK9,4)</f>
        <v>0</v>
      </c>
      <c r="E9" s="41">
        <f>COUNTIF(DISC!B9:AK9,3)</f>
        <v>4</v>
      </c>
      <c r="F9" s="41">
        <f>COUNTIF(DISC!B9:AK9,2)</f>
        <v>11</v>
      </c>
      <c r="G9" s="41">
        <f>COUNTIF(DISC!B9:AK9,1)</f>
        <v>3</v>
      </c>
      <c r="H9" s="41">
        <f t="shared" si="3"/>
        <v>18</v>
      </c>
      <c r="I9" s="41">
        <f t="shared" si="4"/>
        <v>0</v>
      </c>
      <c r="J9" s="41">
        <f t="shared" si="5"/>
        <v>22</v>
      </c>
      <c r="K9" s="41">
        <f t="shared" si="6"/>
        <v>61</v>
      </c>
      <c r="L9" s="41">
        <f t="shared" si="7"/>
        <v>17</v>
      </c>
      <c r="M9" s="41" t="str">
        <f>IFERROR(__xludf.DUMMYFUNCTION("IF(LARGE(D9:G9, 1) = LARGE(D9:G9, 2), 
    TEXTJOIN("", "", TRUE, FILTER(D$1:G$1, D9:G9 &gt;= LARGE(D9:G9, 2))), 
    INDEX(D$1:G$1, MATCH(LARGE(D9:G9, 1), D9:G9, 0)) &amp; "", "" &amp; INDEX(D$1:G$1, MATCH(LARGE(D9:G9, 2), D9:G9, 0))
)"),"Steadiness, Influence")</f>
        <v>Steadiness, Influence</v>
      </c>
      <c r="N9" s="41" t="str">
        <f t="shared" si="8"/>
        <v>You are reliable and encouraging, bringing a steady presence while inspiring others with positivity.</v>
      </c>
      <c r="O9" s="41">
        <f>Aptitude!AG9+Aptitude!AH9+Aptitude!AI9</f>
        <v>1</v>
      </c>
      <c r="P9" s="41">
        <f>Aptitude!AA9+Aptitude!AB9+Aptitude!AC9+Aptitude!AD9</f>
        <v>6</v>
      </c>
      <c r="Q9" s="41">
        <f>Aptitude!AE9+Aptitude!AF9</f>
        <v>3</v>
      </c>
      <c r="R9" s="41">
        <f>Aptitude!AJ9+Aptitude!AT9+Aptitude!AW9+Aptitude!AX9+Aptitude!AY9</f>
        <v>4</v>
      </c>
      <c r="S9" s="41">
        <f>Aptitude!AK9+Aptitude!AV9</f>
        <v>4</v>
      </c>
      <c r="T9" s="41">
        <f>Aptitude!AL9+Aptitude!AU9</f>
        <v>6</v>
      </c>
      <c r="U9" s="41">
        <f t="shared" si="9"/>
        <v>0</v>
      </c>
      <c r="V9" s="41">
        <f>Aptitude!AM9+Aptitude!AQ9+Aptitude!AS9</f>
        <v>6</v>
      </c>
      <c r="W9" s="41">
        <f>Aptitude!AN9+Aptitude!AP9+Aptitude!AO9+Aptitude!AR9</f>
        <v>0</v>
      </c>
      <c r="X9" s="41">
        <f t="shared" si="10"/>
        <v>30</v>
      </c>
      <c r="Y9" s="41" t="str">
        <f t="shared" si="11"/>
        <v>L3 - Exceptional</v>
      </c>
      <c r="Z9" s="41" t="str">
        <f t="shared" si="12"/>
        <v>L2 - Above Average</v>
      </c>
      <c r="AA9" s="41" t="str">
        <f t="shared" si="13"/>
        <v>L3 - Exceptional</v>
      </c>
      <c r="AB9" s="41" t="str">
        <f t="shared" si="14"/>
        <v>L2 - Above Average</v>
      </c>
      <c r="AC9" s="41" t="str">
        <f t="shared" si="15"/>
        <v>Outstanding verbal skills! Your ability to understand, interpret, and express ideas through words is exceptional. Keep pushing the limits to master even more advanced language tasks.</v>
      </c>
      <c r="AD9" s="41" t="str">
        <f t="shared" ref="AD9:AE9" si="30">SWITCH(AA9,"L1 -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E9" s="41" t="str">
        <f t="shared" si="30"/>
        <v>You’ve demonstrated a solid grasp of quantitative reasoning and problem-solving. Keep refining your skills for even greater efficiency and speed in tackling complex problems.</v>
      </c>
      <c r="AF9" s="41" t="str">
        <f t="shared" si="17"/>
        <v>Your aptitude is exceptional across all categories! You are excelling and have the potential to perform at the highest levels. Keep challenging yourself, and consider exploring more advanced materials to maintain your performance.</v>
      </c>
      <c r="AG9" s="41">
        <f>'Knowledge and Skill'!G9</f>
        <v>8</v>
      </c>
      <c r="AH9" s="41">
        <f>'Knowledge and Skill'!H9</f>
        <v>6</v>
      </c>
      <c r="AI9" s="41">
        <f>'Knowledge and Skill'!I9</f>
        <v>4</v>
      </c>
      <c r="AJ9" s="41">
        <f>'Knowledge and Skill'!J9</f>
        <v>2</v>
      </c>
      <c r="AK9" s="41">
        <f>'Knowledge and Skill'!F9/40*10</f>
        <v>5</v>
      </c>
      <c r="AL9" s="41" t="str">
        <f t="shared" si="18"/>
        <v>L2 - GCC</v>
      </c>
      <c r="AM9" s="41" t="str">
        <f t="shared" si="19"/>
        <v>L2</v>
      </c>
      <c r="AN9" s="41" t="str">
        <f t="shared" si="20"/>
        <v>GCC</v>
      </c>
      <c r="AO9" s="41" t="str">
        <f t="shared" si="21"/>
        <v>Roles in GCCs, GSIs or mid-tier product companies.</v>
      </c>
      <c r="AP9" s="41" t="str">
        <f t="shared" si="22"/>
        <v>Your solid understanding of algorithms and data structures fits roles like Backend Developer or Application Engineer.</v>
      </c>
      <c r="AQ9" s="41">
        <f>'Knowledge and Skill'!AB9+'Knowledge and Skill'!AC9</f>
        <v>0</v>
      </c>
      <c r="AR9" s="41">
        <f>'Knowledge and Skill'!AD9+'Knowledge and Skill'!AE9</f>
        <v>0</v>
      </c>
      <c r="AS9" s="41">
        <f>'Knowledge and Skill'!AF9+'Knowledge and Skill'!AG9</f>
        <v>0</v>
      </c>
      <c r="AT9" s="41">
        <f>'Knowledge and Skill'!AH9+'Knowledge and Skill'!AI9</f>
        <v>3</v>
      </c>
      <c r="AU9" s="41">
        <f>'Knowledge and Skill'!AA9</f>
        <v>3</v>
      </c>
      <c r="AV9" s="41" t="str">
        <f t="shared" si="23"/>
        <v>Level 1</v>
      </c>
      <c r="AW9"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0">
      <c r="A10" s="3" t="s">
        <v>115</v>
      </c>
      <c r="B10" s="4" t="s">
        <v>116</v>
      </c>
      <c r="C10" s="4" t="str">
        <f t="shared" si="2"/>
        <v>PRIYA L</v>
      </c>
      <c r="D10" s="41">
        <f>COUNTIF(DISC!B10:AK10,4)</f>
        <v>2</v>
      </c>
      <c r="E10" s="41">
        <f>COUNTIF(DISC!B10:AK10,3)</f>
        <v>3</v>
      </c>
      <c r="F10" s="41">
        <f>COUNTIF(DISC!B10:AK10,2)</f>
        <v>10</v>
      </c>
      <c r="G10" s="41">
        <f>COUNTIF(DISC!B10:AK10,1)</f>
        <v>3</v>
      </c>
      <c r="H10" s="41">
        <f t="shared" si="3"/>
        <v>18</v>
      </c>
      <c r="I10" s="41">
        <f t="shared" si="4"/>
        <v>11</v>
      </c>
      <c r="J10" s="41">
        <f t="shared" si="5"/>
        <v>17</v>
      </c>
      <c r="K10" s="41">
        <f t="shared" si="6"/>
        <v>56</v>
      </c>
      <c r="L10" s="41">
        <f t="shared" si="7"/>
        <v>17</v>
      </c>
      <c r="M10" s="41" t="str">
        <f>IFERROR(__xludf.DUMMYFUNCTION("IF(LARGE(D10:G10, 1) = LARGE(D10:G10, 2), 
    TEXTJOIN("", "", TRUE, FILTER(D$1:G$1, D10:G10 &gt;= LARGE(D10:G10, 2))), 
    INDEX(D$1:G$1, MATCH(LARGE(D10:G10, 1), D10:G10, 0)) &amp; "", "" &amp; INDEX(D$1:G$1, MATCH(LARGE(D10:G10, 2), D10:G10, 0))
)"),"Steadiness, Influence")</f>
        <v>Steadiness, Influence</v>
      </c>
      <c r="N10" s="41" t="str">
        <f t="shared" si="8"/>
        <v>You are reliable and encouraging, bringing a steady presence while inspiring others with positivity.</v>
      </c>
      <c r="O10" s="41">
        <f>Aptitude!AG10+Aptitude!AH10+Aptitude!AI10</f>
        <v>0</v>
      </c>
      <c r="P10" s="41">
        <f>Aptitude!AA10+Aptitude!AB10+Aptitude!AC10+Aptitude!AD10</f>
        <v>2</v>
      </c>
      <c r="Q10" s="41">
        <f>Aptitude!AE10+Aptitude!AF10</f>
        <v>0</v>
      </c>
      <c r="R10" s="41">
        <f>Aptitude!AJ10+Aptitude!AT10+Aptitude!AW10+Aptitude!AX10+Aptitude!AY10</f>
        <v>0</v>
      </c>
      <c r="S10" s="41">
        <f>Aptitude!AK10+Aptitude!AV10</f>
        <v>0</v>
      </c>
      <c r="T10" s="41">
        <f>Aptitude!AL10+Aptitude!AU10</f>
        <v>0</v>
      </c>
      <c r="U10" s="41">
        <f t="shared" si="9"/>
        <v>0</v>
      </c>
      <c r="V10" s="41">
        <f>Aptitude!AM10+Aptitude!AQ10+Aptitude!AS10</f>
        <v>2</v>
      </c>
      <c r="W10" s="41">
        <f>Aptitude!AN10+Aptitude!AP10+Aptitude!AO10+Aptitude!AR10</f>
        <v>3</v>
      </c>
      <c r="X10" s="41">
        <f t="shared" si="10"/>
        <v>7</v>
      </c>
      <c r="Y10" s="41" t="str">
        <f t="shared" si="11"/>
        <v>L1 - Below Average</v>
      </c>
      <c r="Z10" s="41" t="str">
        <f t="shared" si="12"/>
        <v>L1 - Below Average</v>
      </c>
      <c r="AA10" s="41" t="str">
        <f t="shared" si="13"/>
        <v>L1 - Below Average</v>
      </c>
      <c r="AB10" s="41" t="str">
        <f t="shared" si="14"/>
        <v>L2 - Above Average</v>
      </c>
      <c r="AC10" s="41" t="str">
        <f t="shared" si="15"/>
        <v>Your verbal skills are on the right track, but some areas may need extra attention. With focused practice, you can improve your vocabulary, comprehension, and communication skills.</v>
      </c>
      <c r="AD10" s="41" t="str">
        <f t="shared" ref="AD10:AE10" si="31">SWITCH(AA10,"L1 -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E10" s="41" t="str">
        <f t="shared" si="31"/>
        <v>You’ve demonstrated a solid grasp of quantitative reasoning and problem-solving. Keep refining your skills for even greater efficiency and speed in tackling complex problems.</v>
      </c>
      <c r="AF10" s="41" t="str">
        <f t="shared" si="17"/>
        <v>You’ve made a solid start, but there’s room for growth in all areas of aptitude. With continued effort and practice, you’ll see significant improvement. Stay focused and keep working on strengthening your skills.</v>
      </c>
      <c r="AG10" s="41">
        <f>'Knowledge and Skill'!G10</f>
        <v>4</v>
      </c>
      <c r="AH10" s="41">
        <f>'Knowledge and Skill'!H10</f>
        <v>0</v>
      </c>
      <c r="AI10" s="41">
        <f>'Knowledge and Skill'!I10</f>
        <v>0</v>
      </c>
      <c r="AJ10" s="41">
        <f>'Knowledge and Skill'!J10</f>
        <v>2</v>
      </c>
      <c r="AK10" s="41">
        <f>'Knowledge and Skill'!F10/40*10</f>
        <v>1.5</v>
      </c>
      <c r="AL10" s="41" t="str">
        <f t="shared" si="18"/>
        <v>L3 - GSI</v>
      </c>
      <c r="AM10" s="41" t="str">
        <f t="shared" si="19"/>
        <v>L3</v>
      </c>
      <c r="AN10" s="41" t="str">
        <f t="shared" si="20"/>
        <v>GSI</v>
      </c>
      <c r="AO10" s="41" t="str">
        <f t="shared" si="21"/>
        <v>Entry-level roles in service-based companies or startups.</v>
      </c>
      <c r="AP10" s="41" t="str">
        <f t="shared" si="22"/>
        <v>You currently fit roles such as Junior Developer, Support Engineer, or Test Engineer. Build on your fundamentals to grow into advanced positions.</v>
      </c>
      <c r="AQ10" s="41">
        <f>'Knowledge and Skill'!AB10+'Knowledge and Skill'!AC10</f>
        <v>0</v>
      </c>
      <c r="AR10" s="41">
        <f>'Knowledge and Skill'!AD10+'Knowledge and Skill'!AE10</f>
        <v>0</v>
      </c>
      <c r="AS10" s="41">
        <f>'Knowledge and Skill'!AF10+'Knowledge and Skill'!AG10</f>
        <v>0</v>
      </c>
      <c r="AT10" s="41">
        <f>'Knowledge and Skill'!AH10+'Knowledge and Skill'!AI10</f>
        <v>0</v>
      </c>
      <c r="AU10" s="41">
        <f>'Knowledge and Skill'!AA10</f>
        <v>0</v>
      </c>
      <c r="AV10" s="41" t="str">
        <f t="shared" si="23"/>
        <v>Level 1</v>
      </c>
      <c r="AW10"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1">
      <c r="A11" s="3" t="s">
        <v>126</v>
      </c>
      <c r="B11" s="4" t="s">
        <v>127</v>
      </c>
      <c r="C11" s="4" t="str">
        <f t="shared" si="2"/>
        <v>SAGAR S</v>
      </c>
      <c r="D11" s="41">
        <f>COUNTIF(DISC!B11:AK11,4)</f>
        <v>2</v>
      </c>
      <c r="E11" s="41">
        <f>COUNTIF(DISC!B11:AK11,3)</f>
        <v>1</v>
      </c>
      <c r="F11" s="41">
        <f>COUNTIF(DISC!B11:AK11,2)</f>
        <v>8</v>
      </c>
      <c r="G11" s="41">
        <f>COUNTIF(DISC!B11:AK11,1)</f>
        <v>7</v>
      </c>
      <c r="H11" s="41">
        <f t="shared" si="3"/>
        <v>18</v>
      </c>
      <c r="I11" s="41">
        <f t="shared" si="4"/>
        <v>11</v>
      </c>
      <c r="J11" s="41">
        <f t="shared" si="5"/>
        <v>6</v>
      </c>
      <c r="K11" s="41">
        <f t="shared" si="6"/>
        <v>44</v>
      </c>
      <c r="L11" s="41">
        <f t="shared" si="7"/>
        <v>39</v>
      </c>
      <c r="M11" s="41" t="str">
        <f>IFERROR(__xludf.DUMMYFUNCTION("IF(LARGE(D11:G11, 1) = LARGE(D11:G11, 2), 
    TEXTJOIN("", "", TRUE, FILTER(D$1:G$1, D11:G11 &gt;= LARGE(D11:G11, 2))), 
    INDEX(D$1:G$1, MATCH(LARGE(D11:G11, 1), D11:G11, 0)) &amp; "", "" &amp; INDEX(D$1:G$1, MATCH(LARGE(D11:G11, 2), D11:G11, 0))
)"),"Steadiness, Compliance")</f>
        <v>Steadiness, Compliance</v>
      </c>
      <c r="N11" s="41" t="str">
        <f t="shared" si="8"/>
        <v>You are calm and precise, combining a consistent demeanor with a meticulous focus on quality and process.</v>
      </c>
      <c r="O11" s="41">
        <f>Aptitude!AG11+Aptitude!AH11+Aptitude!AI11</f>
        <v>2</v>
      </c>
      <c r="P11" s="41">
        <f>Aptitude!AA11+Aptitude!AB11+Aptitude!AC11+Aptitude!AD11</f>
        <v>0</v>
      </c>
      <c r="Q11" s="41">
        <f>Aptitude!AE11+Aptitude!AF11</f>
        <v>3</v>
      </c>
      <c r="R11" s="41">
        <f>Aptitude!AJ11+Aptitude!AT11+Aptitude!AW11+Aptitude!AX11+Aptitude!AY11</f>
        <v>2</v>
      </c>
      <c r="S11" s="41">
        <f>Aptitude!AK11+Aptitude!AV11</f>
        <v>4</v>
      </c>
      <c r="T11" s="41">
        <f>Aptitude!AL11+Aptitude!AU11</f>
        <v>3</v>
      </c>
      <c r="U11" s="41">
        <f t="shared" si="9"/>
        <v>0</v>
      </c>
      <c r="V11" s="41">
        <f>Aptitude!AM11+Aptitude!AQ11+Aptitude!AS11</f>
        <v>6</v>
      </c>
      <c r="W11" s="41">
        <f>Aptitude!AN11+Aptitude!AP11+Aptitude!AO11+Aptitude!AR11</f>
        <v>0</v>
      </c>
      <c r="X11" s="41">
        <f t="shared" si="10"/>
        <v>20</v>
      </c>
      <c r="Y11" s="41" t="str">
        <f t="shared" si="11"/>
        <v>L2 - Above Average</v>
      </c>
      <c r="Z11" s="41" t="str">
        <f t="shared" si="12"/>
        <v>L2 - Above Average</v>
      </c>
      <c r="AA11" s="41" t="str">
        <f t="shared" si="13"/>
        <v>L2 - Above Average</v>
      </c>
      <c r="AB11" s="41" t="str">
        <f t="shared" si="14"/>
        <v>L2 - Above Average</v>
      </c>
      <c r="AC11" s="41" t="str">
        <f t="shared" si="15"/>
        <v>You’ve displayed strong verbal reasoning abilities, understanding complex texts and articulating ideas clearly. Continue to expand your vocabulary and comprehension to stay sharp.</v>
      </c>
      <c r="AD11" s="41" t="str">
        <f t="shared" ref="AD11:AE11" si="32">SWITCH(AA11,"L1 -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E11" s="41" t="str">
        <f t="shared" si="32"/>
        <v>You’ve demonstrated a solid grasp of quantitative reasoning and problem-solving. Keep refining your skills for even greater efficiency and speed in tackling complex problems.</v>
      </c>
      <c r="AF11" s="41" t="str">
        <f t="shared" si="17"/>
        <v>You have a strong foundation and are performing well across all categories. Keep up the great work and aim for continuous improvement to achieve even higher levels of performance.</v>
      </c>
      <c r="AG11" s="41">
        <f>'Knowledge and Skill'!G11</f>
        <v>8</v>
      </c>
      <c r="AH11" s="41">
        <f>'Knowledge and Skill'!H11</f>
        <v>12</v>
      </c>
      <c r="AI11" s="41">
        <f>'Knowledge and Skill'!I11</f>
        <v>6</v>
      </c>
      <c r="AJ11" s="41">
        <f>'Knowledge and Skill'!J11</f>
        <v>4</v>
      </c>
      <c r="AK11" s="41">
        <f>'Knowledge and Skill'!F11/40*10</f>
        <v>7.5</v>
      </c>
      <c r="AL11" s="41" t="str">
        <f t="shared" si="18"/>
        <v>L1 - MAANG</v>
      </c>
      <c r="AM11" s="41" t="str">
        <f t="shared" si="19"/>
        <v>L1</v>
      </c>
      <c r="AN11" s="41" t="str">
        <f t="shared" si="20"/>
        <v>MAANG</v>
      </c>
      <c r="AO11" s="41" t="str">
        <f t="shared" si="21"/>
        <v>Top-tier companies like MAANG and high-performing teams in GCCs. </v>
      </c>
      <c r="AP11" s="41" t="str">
        <f t="shared" si="22"/>
        <v>Your advanced knowledge makes you ideal for roles like Software Engineer, Algorithm Developer, or Data Scientist in challenging, high-impact environments.</v>
      </c>
      <c r="AQ11" s="41">
        <f>'Knowledge and Skill'!AB11+'Knowledge and Skill'!AC11</f>
        <v>0</v>
      </c>
      <c r="AR11" s="41">
        <f>'Knowledge and Skill'!AD11+'Knowledge and Skill'!AE11</f>
        <v>0</v>
      </c>
      <c r="AS11" s="41">
        <f>'Knowledge and Skill'!AF11+'Knowledge and Skill'!AG11</f>
        <v>0</v>
      </c>
      <c r="AT11" s="41">
        <f>'Knowledge and Skill'!AH11+'Knowledge and Skill'!AI11</f>
        <v>0</v>
      </c>
      <c r="AU11" s="41">
        <f>'Knowledge and Skill'!AA11</f>
        <v>0</v>
      </c>
      <c r="AV11" s="41" t="str">
        <f t="shared" si="23"/>
        <v>Level 1</v>
      </c>
      <c r="AW11"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2">
      <c r="A12" s="3" t="s">
        <v>136</v>
      </c>
      <c r="B12" s="4" t="s">
        <v>137</v>
      </c>
      <c r="C12" s="4" t="str">
        <f t="shared" si="2"/>
        <v>SHRAVYA K R</v>
      </c>
      <c r="D12" s="41">
        <f>COUNTIF(DISC!B12:AK12,4)</f>
        <v>0</v>
      </c>
      <c r="E12" s="41">
        <f>COUNTIF(DISC!B12:AK12,3)</f>
        <v>4</v>
      </c>
      <c r="F12" s="41">
        <f>COUNTIF(DISC!B12:AK12,2)</f>
        <v>12</v>
      </c>
      <c r="G12" s="41">
        <f>COUNTIF(DISC!B12:AK12,1)</f>
        <v>2</v>
      </c>
      <c r="H12" s="41">
        <f t="shared" si="3"/>
        <v>18</v>
      </c>
      <c r="I12" s="41">
        <f t="shared" si="4"/>
        <v>0</v>
      </c>
      <c r="J12" s="41">
        <f t="shared" si="5"/>
        <v>22</v>
      </c>
      <c r="K12" s="41">
        <f t="shared" si="6"/>
        <v>67</v>
      </c>
      <c r="L12" s="41">
        <f t="shared" si="7"/>
        <v>11</v>
      </c>
      <c r="M12" s="41" t="str">
        <f>IFERROR(__xludf.DUMMYFUNCTION("IF(LARGE(D12:G12, 1) = LARGE(D12:G12, 2), 
    TEXTJOIN("", "", TRUE, FILTER(D$1:G$1, D12:G12 &gt;= LARGE(D12:G12, 2))), 
    INDEX(D$1:G$1, MATCH(LARGE(D12:G12, 1), D12:G12, 0)) &amp; "", "" &amp; INDEX(D$1:G$1, MATCH(LARGE(D12:G12, 2), D12:G12, 0))
)"),"Steadiness, Influence")</f>
        <v>Steadiness, Influence</v>
      </c>
      <c r="N12" s="41" t="str">
        <f t="shared" si="8"/>
        <v>You are reliable and encouraging, bringing a steady presence while inspiring others with positivity.</v>
      </c>
      <c r="O12" s="41">
        <f>Aptitude!AG12+Aptitude!AH12+Aptitude!AI12</f>
        <v>3</v>
      </c>
      <c r="P12" s="41">
        <f>Aptitude!AA12+Aptitude!AB12+Aptitude!AC12+Aptitude!AD12</f>
        <v>6</v>
      </c>
      <c r="Q12" s="41">
        <f>Aptitude!AE12+Aptitude!AF12</f>
        <v>6</v>
      </c>
      <c r="R12" s="41">
        <f>Aptitude!AJ12+Aptitude!AT12+Aptitude!AW12+Aptitude!AX12+Aptitude!AY12</f>
        <v>3</v>
      </c>
      <c r="S12" s="41">
        <f>Aptitude!AK12+Aptitude!AV12</f>
        <v>2</v>
      </c>
      <c r="T12" s="41">
        <f>Aptitude!AL12+Aptitude!AU12</f>
        <v>3</v>
      </c>
      <c r="U12" s="41">
        <f t="shared" si="9"/>
        <v>0</v>
      </c>
      <c r="V12" s="41">
        <f>Aptitude!AM12+Aptitude!AQ12+Aptitude!AS12</f>
        <v>2</v>
      </c>
      <c r="W12" s="41">
        <f>Aptitude!AN12+Aptitude!AP12+Aptitude!AO12+Aptitude!AR12</f>
        <v>3</v>
      </c>
      <c r="X12" s="41">
        <f t="shared" si="10"/>
        <v>28</v>
      </c>
      <c r="Y12" s="41" t="str">
        <f t="shared" si="11"/>
        <v>L3 - Exceptional</v>
      </c>
      <c r="Z12" s="41" t="str">
        <f t="shared" si="12"/>
        <v>L3 - Exceptional</v>
      </c>
      <c r="AA12" s="41" t="str">
        <f t="shared" si="13"/>
        <v>L2 - Above Average</v>
      </c>
      <c r="AB12" s="41" t="str">
        <f t="shared" si="14"/>
        <v>L2 - Above Average</v>
      </c>
      <c r="AC12" s="41" t="str">
        <f t="shared" si="15"/>
        <v>Outstanding verbal skills! Your ability to understand, interpret, and express ideas through words is exceptional. Keep pushing the limits to master even more advanced language tasks.</v>
      </c>
      <c r="AD12" s="41" t="str">
        <f t="shared" ref="AD12:AE12" si="33">SWITCH(AA12,"L1 -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E12" s="41" t="str">
        <f t="shared" si="33"/>
        <v>You’ve demonstrated a solid grasp of quantitative reasoning and problem-solving. Keep refining your skills for even greater efficiency and speed in tackling complex problems.</v>
      </c>
      <c r="AF12" s="41" t="str">
        <f t="shared" si="17"/>
        <v>Your aptitude is exceptional across all categories! You are excelling and have the potential to perform at the highest levels. Keep challenging yourself, and consider exploring more advanced materials to maintain your performance.</v>
      </c>
      <c r="AG12" s="41">
        <f>'Knowledge and Skill'!G12</f>
        <v>8</v>
      </c>
      <c r="AH12" s="41">
        <f>'Knowledge and Skill'!H12</f>
        <v>3</v>
      </c>
      <c r="AI12" s="41">
        <f>'Knowledge and Skill'!I12</f>
        <v>4</v>
      </c>
      <c r="AJ12" s="41">
        <f>'Knowledge and Skill'!J12</f>
        <v>3</v>
      </c>
      <c r="AK12" s="41">
        <f>'Knowledge and Skill'!F12/40*10</f>
        <v>4.5</v>
      </c>
      <c r="AL12" s="41" t="str">
        <f t="shared" si="18"/>
        <v>L2 - GCC</v>
      </c>
      <c r="AM12" s="41" t="str">
        <f t="shared" si="19"/>
        <v>L2</v>
      </c>
      <c r="AN12" s="41" t="str">
        <f t="shared" si="20"/>
        <v>GCC</v>
      </c>
      <c r="AO12" s="41" t="str">
        <f t="shared" si="21"/>
        <v>Roles in GCCs, GSIs or mid-tier product companies.</v>
      </c>
      <c r="AP12" s="41" t="str">
        <f t="shared" si="22"/>
        <v>Your solid understanding of algorithms and data structures fits roles like Backend Developer or Application Engineer.</v>
      </c>
      <c r="AQ12" s="41">
        <f>'Knowledge and Skill'!AB12+'Knowledge and Skill'!AC12</f>
        <v>0</v>
      </c>
      <c r="AR12" s="41">
        <f>'Knowledge and Skill'!AD12+'Knowledge and Skill'!AE12</f>
        <v>0</v>
      </c>
      <c r="AS12" s="41">
        <f>'Knowledge and Skill'!AF12+'Knowledge and Skill'!AG12</f>
        <v>0</v>
      </c>
      <c r="AT12" s="41">
        <f>'Knowledge and Skill'!AH12+'Knowledge and Skill'!AI12</f>
        <v>0</v>
      </c>
      <c r="AU12" s="41">
        <f>'Knowledge and Skill'!AA12</f>
        <v>0</v>
      </c>
      <c r="AV12" s="41" t="str">
        <f t="shared" si="23"/>
        <v>Level 1</v>
      </c>
      <c r="AW12"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3">
      <c r="A13" s="3" t="s">
        <v>147</v>
      </c>
      <c r="B13" s="4" t="s">
        <v>148</v>
      </c>
      <c r="C13" s="4" t="str">
        <f t="shared" si="2"/>
        <v>SINCHANA N</v>
      </c>
      <c r="D13" s="41">
        <f>COUNTIF(DISC!B13:AK13,4)</f>
        <v>4</v>
      </c>
      <c r="E13" s="41">
        <f>COUNTIF(DISC!B13:AK13,3)</f>
        <v>1</v>
      </c>
      <c r="F13" s="41">
        <f>COUNTIF(DISC!B13:AK13,2)</f>
        <v>10</v>
      </c>
      <c r="G13" s="41">
        <f>COUNTIF(DISC!B13:AK13,1)</f>
        <v>3</v>
      </c>
      <c r="H13" s="41">
        <f t="shared" si="3"/>
        <v>18</v>
      </c>
      <c r="I13" s="41">
        <f t="shared" si="4"/>
        <v>22</v>
      </c>
      <c r="J13" s="41">
        <f t="shared" si="5"/>
        <v>6</v>
      </c>
      <c r="K13" s="41">
        <f t="shared" si="6"/>
        <v>56</v>
      </c>
      <c r="L13" s="41">
        <f t="shared" si="7"/>
        <v>17</v>
      </c>
      <c r="M13" s="41" t="str">
        <f>IFERROR(__xludf.DUMMYFUNCTION("IF(LARGE(D13:G13, 1) = LARGE(D13:G13, 2), 
    TEXTJOIN("", "", TRUE, FILTER(D$1:G$1, D13:G13 &gt;= LARGE(D13:G13, 2))), 
    INDEX(D$1:G$1, MATCH(LARGE(D13:G13, 1), D13:G13, 0)) &amp; "", "" &amp; INDEX(D$1:G$1, MATCH(LARGE(D13:G13, 2), D13:G13, 0))
)"),"Steadiness, Dominance")</f>
        <v>Steadiness, Dominance</v>
      </c>
      <c r="N13" s="41" t="str">
        <f t="shared" si="8"/>
        <v>You are patient yet assertive, offering consistent support while taking charge when needed.</v>
      </c>
      <c r="O13" s="41">
        <f>Aptitude!AG13+Aptitude!AH13+Aptitude!AI13</f>
        <v>2</v>
      </c>
      <c r="P13" s="41">
        <f>Aptitude!AA13+Aptitude!AB13+Aptitude!AC13+Aptitude!AD13</f>
        <v>6</v>
      </c>
      <c r="Q13" s="41">
        <f>Aptitude!AE13+Aptitude!AF13</f>
        <v>3</v>
      </c>
      <c r="R13" s="41">
        <f>Aptitude!AJ13+Aptitude!AT13+Aptitude!AW13+Aptitude!AX13+Aptitude!AY13</f>
        <v>0</v>
      </c>
      <c r="S13" s="41">
        <f>Aptitude!AK13+Aptitude!AV13</f>
        <v>2</v>
      </c>
      <c r="T13" s="41">
        <f>Aptitude!AL13+Aptitude!AU13</f>
        <v>0</v>
      </c>
      <c r="U13" s="41">
        <f t="shared" si="9"/>
        <v>0</v>
      </c>
      <c r="V13" s="41">
        <f>Aptitude!AM13+Aptitude!AQ13+Aptitude!AS13</f>
        <v>4</v>
      </c>
      <c r="W13" s="41">
        <f>Aptitude!AN13+Aptitude!AP13+Aptitude!AO13+Aptitude!AR13</f>
        <v>3</v>
      </c>
      <c r="X13" s="41">
        <f t="shared" si="10"/>
        <v>20</v>
      </c>
      <c r="Y13" s="41" t="str">
        <f t="shared" si="11"/>
        <v>L2 - Above Average</v>
      </c>
      <c r="Z13" s="41" t="str">
        <f t="shared" si="12"/>
        <v>L2 - Above Average</v>
      </c>
      <c r="AA13" s="41" t="str">
        <f t="shared" si="13"/>
        <v>L1 - Below Average</v>
      </c>
      <c r="AB13" s="41" t="str">
        <f t="shared" si="14"/>
        <v>L2 - Above Average</v>
      </c>
      <c r="AC13" s="41" t="str">
        <f t="shared" si="15"/>
        <v>You’ve displayed strong verbal reasoning abilities, understanding complex texts and articulating ideas clearly. Continue to expand your vocabulary and comprehension to stay sharp.</v>
      </c>
      <c r="AD13" s="41" t="str">
        <f t="shared" ref="AD13:AE13" si="34">SWITCH(AA13,"L1 -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E13" s="41" t="str">
        <f t="shared" si="34"/>
        <v>You’ve demonstrated a solid grasp of quantitative reasoning and problem-solving. Keep refining your skills for even greater efficiency and speed in tackling complex problems.</v>
      </c>
      <c r="AF13" s="41" t="str">
        <f t="shared" si="17"/>
        <v>You have a strong foundation and are performing well across all categories. Keep up the great work and aim for continuous improvement to achieve even higher levels of performance.</v>
      </c>
      <c r="AG13" s="41">
        <f>'Knowledge and Skill'!G13</f>
        <v>12</v>
      </c>
      <c r="AH13" s="41">
        <f>'Knowledge and Skill'!H13</f>
        <v>0</v>
      </c>
      <c r="AI13" s="41">
        <f>'Knowledge and Skill'!I13</f>
        <v>2</v>
      </c>
      <c r="AJ13" s="41">
        <f>'Knowledge and Skill'!J13</f>
        <v>2</v>
      </c>
      <c r="AK13" s="41">
        <f>'Knowledge and Skill'!F13/40*10</f>
        <v>4</v>
      </c>
      <c r="AL13" s="41" t="str">
        <f t="shared" si="18"/>
        <v>L2 - GCC</v>
      </c>
      <c r="AM13" s="41" t="str">
        <f t="shared" si="19"/>
        <v>L2</v>
      </c>
      <c r="AN13" s="41" t="str">
        <f t="shared" si="20"/>
        <v>GCC</v>
      </c>
      <c r="AO13" s="41" t="str">
        <f t="shared" si="21"/>
        <v>Roles in GCCs, GSIs or mid-tier product companies.</v>
      </c>
      <c r="AP13" s="41" t="str">
        <f t="shared" si="22"/>
        <v>Your solid understanding of algorithms and data structures fits roles like Backend Developer or Application Engineer.</v>
      </c>
      <c r="AQ13" s="41">
        <f>'Knowledge and Skill'!AB13+'Knowledge and Skill'!AC13</f>
        <v>0</v>
      </c>
      <c r="AR13" s="41">
        <f>'Knowledge and Skill'!AD13+'Knowledge and Skill'!AE13</f>
        <v>0</v>
      </c>
      <c r="AS13" s="41">
        <f>'Knowledge and Skill'!AF13+'Knowledge and Skill'!AG13</f>
        <v>0</v>
      </c>
      <c r="AT13" s="41">
        <f>'Knowledge and Skill'!AH13+'Knowledge and Skill'!AI13</f>
        <v>0</v>
      </c>
      <c r="AU13" s="41">
        <f>'Knowledge and Skill'!AA13</f>
        <v>0</v>
      </c>
      <c r="AV13" s="41" t="str">
        <f t="shared" si="23"/>
        <v>Level 1</v>
      </c>
      <c r="AW13"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4">
      <c r="A14" s="3" t="s">
        <v>156</v>
      </c>
      <c r="B14" s="4" t="s">
        <v>157</v>
      </c>
      <c r="C14" s="4" t="str">
        <f t="shared" si="2"/>
        <v>SUHAS S PAI</v>
      </c>
      <c r="D14" s="41">
        <f>COUNTIF(DISC!B14:AK14,4)</f>
        <v>4</v>
      </c>
      <c r="E14" s="41">
        <f>COUNTIF(DISC!B14:AK14,3)</f>
        <v>4</v>
      </c>
      <c r="F14" s="41">
        <f>COUNTIF(DISC!B14:AK14,2)</f>
        <v>8</v>
      </c>
      <c r="G14" s="41">
        <f>COUNTIF(DISC!B14:AK14,1)</f>
        <v>2</v>
      </c>
      <c r="H14" s="41">
        <f t="shared" si="3"/>
        <v>18</v>
      </c>
      <c r="I14" s="41">
        <f t="shared" si="4"/>
        <v>22</v>
      </c>
      <c r="J14" s="41">
        <f t="shared" si="5"/>
        <v>22</v>
      </c>
      <c r="K14" s="41">
        <f t="shared" si="6"/>
        <v>44</v>
      </c>
      <c r="L14" s="41">
        <f t="shared" si="7"/>
        <v>11</v>
      </c>
      <c r="M14" s="41" t="str">
        <f>IFERROR(__xludf.DUMMYFUNCTION("IF(LARGE(D14:G14, 1) = LARGE(D14:G14, 2), 
    TEXTJOIN("", "", TRUE, FILTER(D$1:G$1, D14:G14 &gt;= LARGE(D14:G14, 2))), 
    INDEX(D$1:G$1, MATCH(LARGE(D14:G14, 1), D14:G14, 0)) &amp; "", "" &amp; INDEX(D$1:G$1, MATCH(LARGE(D14:G14, 2), D14:G14, 0))
)"),"Steadiness, Dominance")</f>
        <v>Steadiness, Dominance</v>
      </c>
      <c r="N14" s="41" t="str">
        <f t="shared" si="8"/>
        <v>You are patient yet assertive, offering consistent support while taking charge when needed.</v>
      </c>
      <c r="O14" s="41">
        <f>Aptitude!AG14+Aptitude!AH14+Aptitude!AI14</f>
        <v>0</v>
      </c>
      <c r="P14" s="41">
        <f>Aptitude!AA14+Aptitude!AB14+Aptitude!AC14+Aptitude!AD14</f>
        <v>4</v>
      </c>
      <c r="Q14" s="41">
        <f>Aptitude!AE14+Aptitude!AF14</f>
        <v>3</v>
      </c>
      <c r="R14" s="41">
        <f>Aptitude!AJ14+Aptitude!AT14+Aptitude!AW14+Aptitude!AX14+Aptitude!AY14</f>
        <v>4</v>
      </c>
      <c r="S14" s="41">
        <f>Aptitude!AK14+Aptitude!AV14</f>
        <v>2</v>
      </c>
      <c r="T14" s="41">
        <f>Aptitude!AL14+Aptitude!AU14</f>
        <v>3</v>
      </c>
      <c r="U14" s="41">
        <f t="shared" si="9"/>
        <v>0</v>
      </c>
      <c r="V14" s="41">
        <f>Aptitude!AM14+Aptitude!AQ14+Aptitude!AS14</f>
        <v>2</v>
      </c>
      <c r="W14" s="41">
        <f>Aptitude!AN14+Aptitude!AP14+Aptitude!AO14+Aptitude!AR14</f>
        <v>3</v>
      </c>
      <c r="X14" s="41">
        <f t="shared" si="10"/>
        <v>21</v>
      </c>
      <c r="Y14" s="41" t="str">
        <f t="shared" si="11"/>
        <v>L2 - Above Average</v>
      </c>
      <c r="Z14" s="41" t="str">
        <f t="shared" si="12"/>
        <v>L2 - Above Average</v>
      </c>
      <c r="AA14" s="41" t="str">
        <f t="shared" si="13"/>
        <v>L2 - Above Average</v>
      </c>
      <c r="AB14" s="41" t="str">
        <f t="shared" si="14"/>
        <v>L2 - Above Average</v>
      </c>
      <c r="AC14" s="41" t="str">
        <f t="shared" si="15"/>
        <v>You’ve displayed strong verbal reasoning abilities, understanding complex texts and articulating ideas clearly. Continue to expand your vocabulary and comprehension to stay sharp.</v>
      </c>
      <c r="AD14" s="41" t="str">
        <f t="shared" ref="AD14:AE14" si="35">SWITCH(AA14,"L1 -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You’ve demonstrated a solid grasp of quantitative reasoning and problem-solving. Keep refining your skills for even greater efficiency and speed in tackling complex problems.</v>
      </c>
      <c r="AE14" s="41" t="str">
        <f t="shared" si="35"/>
        <v>You’ve demonstrated a solid grasp of quantitative reasoning and problem-solving. Keep refining your skills for even greater efficiency and speed in tackling complex problems.</v>
      </c>
      <c r="AF14" s="41" t="str">
        <f t="shared" si="17"/>
        <v>You have a strong foundation and are performing well across all categories. Keep up the great work and aim for continuous improvement to achieve even higher levels of performance.</v>
      </c>
      <c r="AG14" s="41">
        <f>'Knowledge and Skill'!G14</f>
        <v>4</v>
      </c>
      <c r="AH14" s="41">
        <f>'Knowledge and Skill'!H14</f>
        <v>12</v>
      </c>
      <c r="AI14" s="41">
        <f>'Knowledge and Skill'!I14</f>
        <v>6</v>
      </c>
      <c r="AJ14" s="41">
        <f>'Knowledge and Skill'!J14</f>
        <v>3</v>
      </c>
      <c r="AK14" s="41">
        <f>'Knowledge and Skill'!F14/40*10</f>
        <v>6.25</v>
      </c>
      <c r="AL14" s="41" t="str">
        <f t="shared" si="18"/>
        <v>L1 - MAANG</v>
      </c>
      <c r="AM14" s="41" t="str">
        <f t="shared" si="19"/>
        <v>L1</v>
      </c>
      <c r="AN14" s="41" t="str">
        <f t="shared" si="20"/>
        <v>MAANG</v>
      </c>
      <c r="AO14" s="41" t="str">
        <f t="shared" si="21"/>
        <v>Top-tier companies like MAANG and high-performing teams in GCCs. </v>
      </c>
      <c r="AP14" s="41" t="str">
        <f t="shared" si="22"/>
        <v>Your advanced knowledge makes you ideal for roles like Software Engineer, Algorithm Developer, or Data Scientist in challenging, high-impact environments.</v>
      </c>
      <c r="AQ14" s="41">
        <f>'Knowledge and Skill'!AB14+'Knowledge and Skill'!AC14</f>
        <v>0</v>
      </c>
      <c r="AR14" s="41">
        <f>'Knowledge and Skill'!AD14+'Knowledge and Skill'!AE14</f>
        <v>0</v>
      </c>
      <c r="AS14" s="41">
        <f>'Knowledge and Skill'!AF14+'Knowledge and Skill'!AG14</f>
        <v>0</v>
      </c>
      <c r="AT14" s="41">
        <f>'Knowledge and Skill'!AH14+'Knowledge and Skill'!AI14</f>
        <v>0</v>
      </c>
      <c r="AU14" s="41">
        <f>'Knowledge and Skill'!AA14</f>
        <v>0</v>
      </c>
      <c r="AV14" s="41" t="str">
        <f t="shared" si="23"/>
        <v>Level 1</v>
      </c>
      <c r="AW14"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5">
      <c r="A15" s="3" t="s">
        <v>165</v>
      </c>
      <c r="B15" s="4" t="s">
        <v>166</v>
      </c>
      <c r="C15" s="4" t="str">
        <f t="shared" si="2"/>
        <v>THARUN R</v>
      </c>
      <c r="D15" s="41">
        <f>COUNTIF(DISC!B15:AK15,4)</f>
        <v>2</v>
      </c>
      <c r="E15" s="41">
        <f>COUNTIF(DISC!B15:AK15,3)</f>
        <v>3</v>
      </c>
      <c r="F15" s="41">
        <f>COUNTIF(DISC!B15:AK15,2)</f>
        <v>8</v>
      </c>
      <c r="G15" s="41">
        <f>COUNTIF(DISC!B15:AK15,1)</f>
        <v>5</v>
      </c>
      <c r="H15" s="41">
        <f t="shared" si="3"/>
        <v>18</v>
      </c>
      <c r="I15" s="41">
        <f t="shared" si="4"/>
        <v>11</v>
      </c>
      <c r="J15" s="41">
        <f t="shared" si="5"/>
        <v>17</v>
      </c>
      <c r="K15" s="41">
        <f t="shared" si="6"/>
        <v>44</v>
      </c>
      <c r="L15" s="41">
        <f t="shared" si="7"/>
        <v>28</v>
      </c>
      <c r="M15" s="41" t="str">
        <f>IFERROR(__xludf.DUMMYFUNCTION("IF(LARGE(D15:G15, 1) = LARGE(D15:G15, 2), 
    TEXTJOIN("", "", TRUE, FILTER(D$1:G$1, D15:G15 &gt;= LARGE(D15:G15, 2))), 
    INDEX(D$1:G$1, MATCH(LARGE(D15:G15, 1), D15:G15, 0)) &amp; "", "" &amp; INDEX(D$1:G$1, MATCH(LARGE(D15:G15, 2), D15:G15, 0))
)"),"Steadiness, Compliance")</f>
        <v>Steadiness, Compliance</v>
      </c>
      <c r="N15" s="41" t="str">
        <f t="shared" si="8"/>
        <v>You are calm and precise, combining a consistent demeanor with a meticulous focus on quality and process.</v>
      </c>
      <c r="O15" s="41">
        <f>Aptitude!AG15+Aptitude!AH15+Aptitude!AI15</f>
        <v>3</v>
      </c>
      <c r="P15" s="41">
        <f>Aptitude!AA15+Aptitude!AB15+Aptitude!AC15+Aptitude!AD15</f>
        <v>8</v>
      </c>
      <c r="Q15" s="41">
        <f>Aptitude!AE15+Aptitude!AF15</f>
        <v>3</v>
      </c>
      <c r="R15" s="41">
        <f>Aptitude!AJ15+Aptitude!AT15+Aptitude!AW15+Aptitude!AX15+Aptitude!AY15</f>
        <v>2</v>
      </c>
      <c r="S15" s="41">
        <f>Aptitude!AK15+Aptitude!AV15</f>
        <v>2</v>
      </c>
      <c r="T15" s="41">
        <f>Aptitude!AL15+Aptitude!AU15</f>
        <v>0</v>
      </c>
      <c r="U15" s="41">
        <f t="shared" si="9"/>
        <v>0</v>
      </c>
      <c r="V15" s="41">
        <f>Aptitude!AM15+Aptitude!AQ15+Aptitude!AS15</f>
        <v>6</v>
      </c>
      <c r="W15" s="41">
        <f>Aptitude!AN15+Aptitude!AP15+Aptitude!AO15+Aptitude!AR15</f>
        <v>0</v>
      </c>
      <c r="X15" s="41">
        <f t="shared" si="10"/>
        <v>24</v>
      </c>
      <c r="Y15" s="41" t="str">
        <f t="shared" si="11"/>
        <v>L2 - Above Average</v>
      </c>
      <c r="Z15" s="41" t="str">
        <f t="shared" si="12"/>
        <v>L3 - Exceptional</v>
      </c>
      <c r="AA15" s="41" t="str">
        <f t="shared" si="13"/>
        <v>L1 - Below Average</v>
      </c>
      <c r="AB15" s="41" t="str">
        <f t="shared" si="14"/>
        <v>L2 - Above Average</v>
      </c>
      <c r="AC15" s="41" t="str">
        <f t="shared" si="15"/>
        <v>You’ve displayed strong verbal reasoning abilities, understanding complex texts and articulating ideas clearly. Continue to expand your vocabulary and comprehension to stay sharp.</v>
      </c>
      <c r="AD15" s="41" t="str">
        <f t="shared" ref="AD15:AE15" si="36">SWITCH(AA15,"L1 -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E15" s="41" t="str">
        <f t="shared" si="36"/>
        <v>You’ve demonstrated a solid grasp of quantitative reasoning and problem-solving. Keep refining your skills for even greater efficiency and speed in tackling complex problems.</v>
      </c>
      <c r="AF15" s="41" t="str">
        <f t="shared" si="17"/>
        <v>You have a strong foundation and are performing well across all categories. Keep up the great work and aim for continuous improvement to achieve even higher levels of performance.</v>
      </c>
      <c r="AG15" s="41">
        <f>'Knowledge and Skill'!G15</f>
        <v>16</v>
      </c>
      <c r="AH15" s="41">
        <f>'Knowledge and Skill'!H15</f>
        <v>12</v>
      </c>
      <c r="AI15" s="41">
        <f>'Knowledge and Skill'!I15</f>
        <v>4</v>
      </c>
      <c r="AJ15" s="41">
        <f>'Knowledge and Skill'!J15</f>
        <v>2</v>
      </c>
      <c r="AK15" s="41">
        <f>'Knowledge and Skill'!F15/40*10</f>
        <v>8.5</v>
      </c>
      <c r="AL15" s="41" t="str">
        <f t="shared" si="18"/>
        <v>L1 - MAANG</v>
      </c>
      <c r="AM15" s="41" t="str">
        <f t="shared" si="19"/>
        <v>L1</v>
      </c>
      <c r="AN15" s="41" t="str">
        <f t="shared" si="20"/>
        <v>MAANG</v>
      </c>
      <c r="AO15" s="41" t="str">
        <f t="shared" si="21"/>
        <v>Top-tier companies like MAANG and high-performing teams in GCCs. </v>
      </c>
      <c r="AP15" s="41" t="str">
        <f t="shared" si="22"/>
        <v>Your advanced knowledge makes you ideal for roles like Software Engineer, Algorithm Developer, or Data Scientist in challenging, high-impact environments.</v>
      </c>
      <c r="AQ15" s="41">
        <f>'Knowledge and Skill'!AB15+'Knowledge and Skill'!AC15</f>
        <v>0</v>
      </c>
      <c r="AR15" s="41">
        <f>'Knowledge and Skill'!AD15+'Knowledge and Skill'!AE15</f>
        <v>9</v>
      </c>
      <c r="AS15" s="41">
        <f>'Knowledge and Skill'!AF15+'Knowledge and Skill'!AG15</f>
        <v>10</v>
      </c>
      <c r="AT15" s="41">
        <f>'Knowledge and Skill'!AH15+'Knowledge and Skill'!AI15</f>
        <v>3</v>
      </c>
      <c r="AU15" s="41">
        <f>'Knowledge and Skill'!AA15</f>
        <v>22</v>
      </c>
      <c r="AV15" s="41" t="str">
        <f t="shared" si="23"/>
        <v>Level 2</v>
      </c>
      <c r="AW15" s="41" t="str">
        <f t="shared" si="24"/>
        <v>You’ve made good progress! You’re now able to solve intermediate problems, including string manipulations and array-based challenges. Your current level shows that you can think logically and apply algorithms to solve problems with moderate complexity. Companies like MAANG, GCC, and GSI will value your ability to handle these types of tasks, but there is still room for growth. To be a strong contender, continue working on optimizing your solutions and tackling more challenging problems to demonstrate your readiness for a professional coding environment.</v>
      </c>
    </row>
    <row r="16">
      <c r="A16" s="3" t="s">
        <v>176</v>
      </c>
      <c r="B16" s="4" t="s">
        <v>177</v>
      </c>
      <c r="C16" s="4" t="str">
        <f t="shared" si="2"/>
        <v>J VIDYA SREE</v>
      </c>
      <c r="D16" s="41">
        <f>COUNTIF(DISC!B16:AK16,4)</f>
        <v>3</v>
      </c>
      <c r="E16" s="41">
        <f>COUNTIF(DISC!B16:AK16,3)</f>
        <v>8</v>
      </c>
      <c r="F16" s="41">
        <f>COUNTIF(DISC!B16:AK16,2)</f>
        <v>6</v>
      </c>
      <c r="G16" s="41">
        <f>COUNTIF(DISC!B16:AK16,1)</f>
        <v>1</v>
      </c>
      <c r="H16" s="41">
        <f t="shared" si="3"/>
        <v>18</v>
      </c>
      <c r="I16" s="41">
        <f t="shared" si="4"/>
        <v>17</v>
      </c>
      <c r="J16" s="41">
        <f t="shared" si="5"/>
        <v>44</v>
      </c>
      <c r="K16" s="41">
        <f t="shared" si="6"/>
        <v>33</v>
      </c>
      <c r="L16" s="41">
        <f t="shared" si="7"/>
        <v>6</v>
      </c>
      <c r="M16" s="41" t="str">
        <f>IFERROR(__xludf.DUMMYFUNCTION("IF(LARGE(D16:G16, 1) = LARGE(D16:G16, 2), 
    TEXTJOIN("", "", TRUE, FILTER(D$1:G$1, D16:G16 &gt;= LARGE(D16:G16, 2))), 
    INDEX(D$1:G$1, MATCH(LARGE(D16:G16, 1), D16:G16, 0)) &amp; "", "" &amp; INDEX(D$1:G$1, MATCH(LARGE(D16:G16, 2), D16:G16, 0))
)"),"Influence, Steadiness")</f>
        <v>Influence, Steadiness</v>
      </c>
      <c r="N16" s="41" t="str">
        <f t="shared" si="8"/>
        <v>You are sociable and empathetic, creating positive connections while offering steady, reliable support.</v>
      </c>
      <c r="O16" s="41">
        <f>Aptitude!AG16+Aptitude!AH16+Aptitude!AI16</f>
        <v>3</v>
      </c>
      <c r="P16" s="41">
        <f>Aptitude!AA16+Aptitude!AB16+Aptitude!AC16+Aptitude!AD16</f>
        <v>8</v>
      </c>
      <c r="Q16" s="41">
        <f>Aptitude!AE16+Aptitude!AF16</f>
        <v>6</v>
      </c>
      <c r="R16" s="41">
        <f>Aptitude!AJ16+Aptitude!AT16+Aptitude!AW16+Aptitude!AX16+Aptitude!AY16</f>
        <v>5</v>
      </c>
      <c r="S16" s="41">
        <f>Aptitude!AK16+Aptitude!AV16</f>
        <v>4</v>
      </c>
      <c r="T16" s="41">
        <f>Aptitude!AL16+Aptitude!AU16</f>
        <v>3</v>
      </c>
      <c r="U16" s="41">
        <f t="shared" si="9"/>
        <v>0</v>
      </c>
      <c r="V16" s="41">
        <f>Aptitude!AM16+Aptitude!AQ16+Aptitude!AS16</f>
        <v>0</v>
      </c>
      <c r="W16" s="41">
        <f>Aptitude!AN16+Aptitude!AP16+Aptitude!AO16+Aptitude!AR16</f>
        <v>3</v>
      </c>
      <c r="X16" s="41">
        <f t="shared" si="10"/>
        <v>32</v>
      </c>
      <c r="Y16" s="41" t="str">
        <f t="shared" si="11"/>
        <v>L3 - Exceptional</v>
      </c>
      <c r="Z16" s="41" t="str">
        <f t="shared" si="12"/>
        <v>L3 - Exceptional</v>
      </c>
      <c r="AA16" s="41" t="str">
        <f t="shared" si="13"/>
        <v>L3 - Exceptional</v>
      </c>
      <c r="AB16" s="41" t="str">
        <f t="shared" si="14"/>
        <v>L1 - Below Average</v>
      </c>
      <c r="AC16" s="41" t="str">
        <f t="shared" si="15"/>
        <v>Outstanding verbal skills! Your ability to understand, interpret, and express ideas through words is exceptional. Keep pushing the limits to master even more advanced language tasks.</v>
      </c>
      <c r="AD16" s="41" t="str">
        <f t="shared" ref="AD16:AE16" si="37">SWITCH(AA16,"L1 -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E16" s="41" t="str">
        <f t="shared" si="37"/>
        <v>Your performance indicates that there’s room for improvement in understanding and applying quantitative concepts. With more practice, you can strengthen your skills in this area.</v>
      </c>
      <c r="AF16" s="41" t="str">
        <f t="shared" si="17"/>
        <v>Your aptitude is exceptional across all categories! You are excelling and have the potential to perform at the highest levels. Keep challenging yourself, and consider exploring more advanced materials to maintain your performance.</v>
      </c>
      <c r="AG16" s="41">
        <f>'Knowledge and Skill'!G16</f>
        <v>4</v>
      </c>
      <c r="AH16" s="41">
        <f>'Knowledge and Skill'!H16</f>
        <v>0</v>
      </c>
      <c r="AI16" s="41">
        <f>'Knowledge and Skill'!I16</f>
        <v>4</v>
      </c>
      <c r="AJ16" s="41">
        <f>'Knowledge and Skill'!J16</f>
        <v>1</v>
      </c>
      <c r="AK16" s="41">
        <f>'Knowledge and Skill'!F16/40*10</f>
        <v>2.25</v>
      </c>
      <c r="AL16" s="41" t="str">
        <f t="shared" si="18"/>
        <v>L3 - GSI</v>
      </c>
      <c r="AM16" s="41" t="str">
        <f t="shared" si="19"/>
        <v>L3</v>
      </c>
      <c r="AN16" s="41" t="str">
        <f t="shared" si="20"/>
        <v>GSI</v>
      </c>
      <c r="AO16" s="41" t="str">
        <f t="shared" si="21"/>
        <v>Entry-level roles in service-based companies or startups.</v>
      </c>
      <c r="AP16" s="41" t="str">
        <f t="shared" si="22"/>
        <v>You currently fit roles such as Junior Developer, Support Engineer, or Test Engineer. Build on your fundamentals to grow into advanced positions.</v>
      </c>
      <c r="AQ16" s="41">
        <f>'Knowledge and Skill'!AB16+'Knowledge and Skill'!AC16</f>
        <v>0</v>
      </c>
      <c r="AR16" s="41">
        <f>'Knowledge and Skill'!AD16+'Knowledge and Skill'!AE16</f>
        <v>0</v>
      </c>
      <c r="AS16" s="41">
        <f>'Knowledge and Skill'!AF16+'Knowledge and Skill'!AG16</f>
        <v>0</v>
      </c>
      <c r="AT16" s="41">
        <f>'Knowledge and Skill'!AH16+'Knowledge and Skill'!AI16</f>
        <v>0</v>
      </c>
      <c r="AU16" s="41">
        <f>'Knowledge and Skill'!AA16</f>
        <v>0</v>
      </c>
      <c r="AV16" s="41" t="str">
        <f t="shared" si="23"/>
        <v>Level 1</v>
      </c>
      <c r="AW16"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7">
      <c r="A17" s="3" t="s">
        <v>185</v>
      </c>
      <c r="B17" s="4" t="s">
        <v>186</v>
      </c>
      <c r="C17" s="4" t="str">
        <f t="shared" si="2"/>
        <v>VISHNU YADAV M N</v>
      </c>
      <c r="D17" s="41">
        <f>COUNTIF(DISC!B17:AK17,4)</f>
        <v>2</v>
      </c>
      <c r="E17" s="41">
        <f>COUNTIF(DISC!B17:AK17,3)</f>
        <v>1</v>
      </c>
      <c r="F17" s="41">
        <f>COUNTIF(DISC!B17:AK17,2)</f>
        <v>9</v>
      </c>
      <c r="G17" s="41">
        <f>COUNTIF(DISC!B17:AK17,1)</f>
        <v>6</v>
      </c>
      <c r="H17" s="41">
        <f t="shared" si="3"/>
        <v>18</v>
      </c>
      <c r="I17" s="41">
        <f t="shared" si="4"/>
        <v>11</v>
      </c>
      <c r="J17" s="41">
        <f t="shared" si="5"/>
        <v>6</v>
      </c>
      <c r="K17" s="41">
        <f t="shared" si="6"/>
        <v>50</v>
      </c>
      <c r="L17" s="41">
        <f t="shared" si="7"/>
        <v>33</v>
      </c>
      <c r="M17" s="41" t="str">
        <f>IFERROR(__xludf.DUMMYFUNCTION("IF(LARGE(D17:G17, 1) = LARGE(D17:G17, 2), 
    TEXTJOIN("", "", TRUE, FILTER(D$1:G$1, D17:G17 &gt;= LARGE(D17:G17, 2))), 
    INDEX(D$1:G$1, MATCH(LARGE(D17:G17, 1), D17:G17, 0)) &amp; "", "" &amp; INDEX(D$1:G$1, MATCH(LARGE(D17:G17, 2), D17:G17, 0))
)"),"Steadiness, Compliance")</f>
        <v>Steadiness, Compliance</v>
      </c>
      <c r="N17" s="41" t="str">
        <f t="shared" si="8"/>
        <v>You are calm and precise, combining a consistent demeanor with a meticulous focus on quality and process.</v>
      </c>
      <c r="O17" s="41">
        <f>Aptitude!AG17+Aptitude!AH17+Aptitude!AI17</f>
        <v>0</v>
      </c>
      <c r="P17" s="41">
        <f>Aptitude!AA17+Aptitude!AB17+Aptitude!AC17+Aptitude!AD17</f>
        <v>0</v>
      </c>
      <c r="Q17" s="41">
        <f>Aptitude!AE17+Aptitude!AF17</f>
        <v>3</v>
      </c>
      <c r="R17" s="41">
        <f>Aptitude!AJ17+Aptitude!AT17+Aptitude!AW17+Aptitude!AX17+Aptitude!AY17</f>
        <v>1</v>
      </c>
      <c r="S17" s="41">
        <f>Aptitude!AK17+Aptitude!AV17</f>
        <v>2</v>
      </c>
      <c r="T17" s="41">
        <f>Aptitude!AL17+Aptitude!AU17</f>
        <v>0</v>
      </c>
      <c r="U17" s="41">
        <f t="shared" si="9"/>
        <v>0</v>
      </c>
      <c r="V17" s="41">
        <f>Aptitude!AM17+Aptitude!AQ17+Aptitude!AS17</f>
        <v>4</v>
      </c>
      <c r="W17" s="41">
        <f>Aptitude!AN17+Aptitude!AP17+Aptitude!AO17+Aptitude!AR17</f>
        <v>0</v>
      </c>
      <c r="X17" s="41">
        <f t="shared" si="10"/>
        <v>10</v>
      </c>
      <c r="Y17" s="41" t="str">
        <f t="shared" si="11"/>
        <v>L2 - Above Average</v>
      </c>
      <c r="Z17" s="41" t="str">
        <f t="shared" si="12"/>
        <v>L1 - Below Average</v>
      </c>
      <c r="AA17" s="41" t="str">
        <f t="shared" si="13"/>
        <v>L1 - Below Average</v>
      </c>
      <c r="AB17" s="41" t="str">
        <f t="shared" si="14"/>
        <v>L1 - Below Average</v>
      </c>
      <c r="AC17" s="41" t="str">
        <f t="shared" si="15"/>
        <v>You’ve displayed strong verbal reasoning abilities, understanding complex texts and articulating ideas clearly. Continue to expand your vocabulary and comprehension to stay sharp.</v>
      </c>
      <c r="AD17" s="41" t="str">
        <f t="shared" ref="AD17:AE17" si="38">SWITCH(AA17,"L1 -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Your performance indicates that there’s room for improvement in understanding and applying quantitative concepts. With more practice, you can strengthen your skills in this area.</v>
      </c>
      <c r="AE17" s="41" t="str">
        <f t="shared" si="38"/>
        <v>Your performance indicates that there’s room for improvement in understanding and applying quantitative concepts. With more practice, you can strengthen your skills in this area.</v>
      </c>
      <c r="AF17" s="41" t="str">
        <f t="shared" si="17"/>
        <v>You have a strong foundation and are performing well across all categories. Keep up the great work and aim for continuous improvement to achieve even higher levels of performance.</v>
      </c>
      <c r="AG17" s="41">
        <f>'Knowledge and Skill'!G17</f>
        <v>8</v>
      </c>
      <c r="AH17" s="41">
        <f>'Knowledge and Skill'!H17</f>
        <v>9</v>
      </c>
      <c r="AI17" s="41">
        <f>'Knowledge and Skill'!I17</f>
        <v>6</v>
      </c>
      <c r="AJ17" s="41">
        <f>'Knowledge and Skill'!J17</f>
        <v>3</v>
      </c>
      <c r="AK17" s="41">
        <f>'Knowledge and Skill'!F17/40*10</f>
        <v>6.5</v>
      </c>
      <c r="AL17" s="41" t="str">
        <f t="shared" si="18"/>
        <v>L1 - MAANG</v>
      </c>
      <c r="AM17" s="41" t="str">
        <f t="shared" si="19"/>
        <v>L1</v>
      </c>
      <c r="AN17" s="41" t="str">
        <f t="shared" si="20"/>
        <v>MAANG</v>
      </c>
      <c r="AO17" s="41" t="str">
        <f t="shared" si="21"/>
        <v>Top-tier companies like MAANG and high-performing teams in GCCs. </v>
      </c>
      <c r="AP17" s="41" t="str">
        <f t="shared" si="22"/>
        <v>Your advanced knowledge makes you ideal for roles like Software Engineer, Algorithm Developer, or Data Scientist in challenging, high-impact environments.</v>
      </c>
      <c r="AQ17" s="41">
        <f>'Knowledge and Skill'!AB17+'Knowledge and Skill'!AC17</f>
        <v>0</v>
      </c>
      <c r="AR17" s="41">
        <f>'Knowledge and Skill'!AD17+'Knowledge and Skill'!AE17</f>
        <v>0</v>
      </c>
      <c r="AS17" s="41">
        <f>'Knowledge and Skill'!AF17+'Knowledge and Skill'!AG17</f>
        <v>0</v>
      </c>
      <c r="AT17" s="41">
        <f>'Knowledge and Skill'!AH17+'Knowledge and Skill'!AI17</f>
        <v>0</v>
      </c>
      <c r="AU17" s="41">
        <f>'Knowledge and Skill'!AA17</f>
        <v>0</v>
      </c>
      <c r="AV17" s="41" t="str">
        <f t="shared" si="23"/>
        <v>Level 1</v>
      </c>
      <c r="AW17"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row r="18">
      <c r="A18" s="3" t="s">
        <v>195</v>
      </c>
      <c r="B18" s="4" t="s">
        <v>196</v>
      </c>
      <c r="C18" s="4" t="str">
        <f t="shared" si="2"/>
        <v>YUVARAJ A</v>
      </c>
      <c r="D18" s="41">
        <f>COUNTIF(DISC!B18:AK18,4)</f>
        <v>4</v>
      </c>
      <c r="E18" s="41">
        <f>COUNTIF(DISC!B18:AK18,3)</f>
        <v>5</v>
      </c>
      <c r="F18" s="41">
        <f>COUNTIF(DISC!B18:AK18,2)</f>
        <v>3</v>
      </c>
      <c r="G18" s="41">
        <f>COUNTIF(DISC!B18:AK18,1)</f>
        <v>6</v>
      </c>
      <c r="H18" s="41">
        <f t="shared" si="3"/>
        <v>18</v>
      </c>
      <c r="I18" s="41">
        <f t="shared" si="4"/>
        <v>22</v>
      </c>
      <c r="J18" s="41">
        <f t="shared" si="5"/>
        <v>28</v>
      </c>
      <c r="K18" s="41">
        <f t="shared" si="6"/>
        <v>17</v>
      </c>
      <c r="L18" s="41">
        <f t="shared" si="7"/>
        <v>33</v>
      </c>
      <c r="M18" s="41" t="str">
        <f>IFERROR(__xludf.DUMMYFUNCTION("IF(LARGE(D18:G18, 1) = LARGE(D18:G18, 2), 
    TEXTJOIN("", "", TRUE, FILTER(D$1:G$1, D18:G18 &gt;= LARGE(D18:G18, 2))), 
    INDEX(D$1:G$1, MATCH(LARGE(D18:G18, 1), D18:G18, 0)) &amp; "", "" &amp; INDEX(D$1:G$1, MATCH(LARGE(D18:G18, 2), D18:G18, 0))
)"),"Compliance, Influence")</f>
        <v>Compliance, Influence</v>
      </c>
      <c r="N18" s="41" t="str">
        <f t="shared" si="8"/>
        <v>You are detail-oriented and charismatic, combining a methodical approach with a knack for engaging and motivating others.</v>
      </c>
      <c r="O18" s="41">
        <f>Aptitude!AG18+Aptitude!AH18+Aptitude!AI18</f>
        <v>2</v>
      </c>
      <c r="P18" s="41">
        <f>Aptitude!AA18+Aptitude!AB18+Aptitude!AC18+Aptitude!AD18</f>
        <v>6</v>
      </c>
      <c r="Q18" s="41">
        <f>Aptitude!AE18+Aptitude!AF18</f>
        <v>6</v>
      </c>
      <c r="R18" s="41">
        <f>Aptitude!AJ18+Aptitude!AT18+Aptitude!AW18+Aptitude!AX18+Aptitude!AY18</f>
        <v>4</v>
      </c>
      <c r="S18" s="41">
        <f>Aptitude!AK18+Aptitude!AV18</f>
        <v>4</v>
      </c>
      <c r="T18" s="41">
        <f>Aptitude!AL18+Aptitude!AU18</f>
        <v>3</v>
      </c>
      <c r="U18" s="41">
        <f t="shared" si="9"/>
        <v>0</v>
      </c>
      <c r="V18" s="41">
        <f>Aptitude!AM18+Aptitude!AQ18+Aptitude!AS18</f>
        <v>0</v>
      </c>
      <c r="W18" s="41">
        <f>Aptitude!AN18+Aptitude!AP18+Aptitude!AO18+Aptitude!AR18</f>
        <v>3</v>
      </c>
      <c r="X18" s="41">
        <f t="shared" si="10"/>
        <v>28</v>
      </c>
      <c r="Y18" s="41" t="str">
        <f t="shared" si="11"/>
        <v>L3 - Exceptional</v>
      </c>
      <c r="Z18" s="41" t="str">
        <f t="shared" si="12"/>
        <v>L3 - Exceptional</v>
      </c>
      <c r="AA18" s="41" t="str">
        <f t="shared" si="13"/>
        <v>L3 - Exceptional</v>
      </c>
      <c r="AB18" s="41" t="str">
        <f t="shared" si="14"/>
        <v>L1 - Below Average</v>
      </c>
      <c r="AC18" s="41" t="str">
        <f t="shared" si="15"/>
        <v>Outstanding verbal skills! Your ability to understand, interpret, and express ideas through words is exceptional. Keep pushing the limits to master even more advanced language tasks.</v>
      </c>
      <c r="AD18" s="41" t="str">
        <f t="shared" ref="AD18:AE18" si="39">SWITCH(AA18,"L1 - Below Average", "Your performance indicates that there’s room for improvement in understanding and applying quantitative concepts. With more practice, you can strengthen your skills in this area.","L2 - Above Average","You’ve demonstrated a solid grasp of quantitative reasoning and problem-solving. Keep refining your skills for even greater efficiency and speed in tackling complex problems.","L3 - Exceptional","Excellent work! You have shown exceptional aptitude in quantitative reasoning, tackling problems with ease and accuracy. Keep up the great work, and challenge yourself further to stay ahead.","other")</f>
        <v>Excellent work! You have shown exceptional aptitude in quantitative reasoning, tackling problems with ease and accuracy. Keep up the great work, and challenge yourself further to stay ahead.</v>
      </c>
      <c r="AE18" s="41" t="str">
        <f t="shared" si="39"/>
        <v>Your performance indicates that there’s room for improvement in understanding and applying quantitative concepts. With more practice, you can strengthen your skills in this area.</v>
      </c>
      <c r="AF18" s="41" t="str">
        <f t="shared" si="17"/>
        <v>Your aptitude is exceptional across all categories! You are excelling and have the potential to perform at the highest levels. Keep challenging yourself, and consider exploring more advanced materials to maintain your performance.</v>
      </c>
      <c r="AG18" s="41">
        <f>'Knowledge and Skill'!G18</f>
        <v>16</v>
      </c>
      <c r="AH18" s="41">
        <f>'Knowledge and Skill'!H18</f>
        <v>9</v>
      </c>
      <c r="AI18" s="41">
        <f>'Knowledge and Skill'!I18</f>
        <v>6</v>
      </c>
      <c r="AJ18" s="41">
        <f>'Knowledge and Skill'!J18</f>
        <v>3</v>
      </c>
      <c r="AK18" s="41">
        <f>'Knowledge and Skill'!F18/40*10</f>
        <v>8.5</v>
      </c>
      <c r="AL18" s="41" t="str">
        <f t="shared" si="18"/>
        <v>L1 - MAANG</v>
      </c>
      <c r="AM18" s="41" t="str">
        <f t="shared" si="19"/>
        <v>L1</v>
      </c>
      <c r="AN18" s="41" t="str">
        <f t="shared" si="20"/>
        <v>MAANG</v>
      </c>
      <c r="AO18" s="41" t="str">
        <f t="shared" si="21"/>
        <v>Top-tier companies like MAANG and high-performing teams in GCCs. </v>
      </c>
      <c r="AP18" s="41" t="str">
        <f t="shared" si="22"/>
        <v>Your advanced knowledge makes you ideal for roles like Software Engineer, Algorithm Developer, or Data Scientist in challenging, high-impact environments.</v>
      </c>
      <c r="AQ18" s="41">
        <f>'Knowledge and Skill'!AB18+'Knowledge and Skill'!AC18</f>
        <v>0</v>
      </c>
      <c r="AR18" s="41">
        <f>'Knowledge and Skill'!AD18+'Knowledge and Skill'!AE18</f>
        <v>0</v>
      </c>
      <c r="AS18" s="41">
        <f>'Knowledge and Skill'!AF18+'Knowledge and Skill'!AG18</f>
        <v>0</v>
      </c>
      <c r="AT18" s="41">
        <f>'Knowledge and Skill'!AH18+'Knowledge and Skill'!AI18</f>
        <v>0</v>
      </c>
      <c r="AU18" s="41">
        <f>'Knowledge and Skill'!AA18</f>
        <v>0</v>
      </c>
      <c r="AV18" s="41" t="str">
        <f t="shared" si="23"/>
        <v>Level 1</v>
      </c>
      <c r="AW18" s="41" t="str">
        <f t="shared" si="24"/>
        <v>At this stage, your coding skills are still in the foundational phase. You’ve demonstrated an understanding of basic programming concepts such as matrix manipulation and binary string operations. 
You’ll need to strengthen your problem-solving skills, particularly in more complex algorithmic challenges. Focus on improving your logic, learning advanced data structures, and refining your coding techniques to move to the next level.</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v>
      </c>
      <c r="B1" s="14" t="s">
        <v>0</v>
      </c>
      <c r="C1" s="42" t="s">
        <v>419</v>
      </c>
      <c r="D1" s="14" t="s">
        <v>514</v>
      </c>
      <c r="E1" s="14" t="s">
        <v>515</v>
      </c>
      <c r="I1" s="43"/>
      <c r="J1" s="44" t="s">
        <v>516</v>
      </c>
      <c r="K1" s="44" t="s">
        <v>517</v>
      </c>
      <c r="L1" s="44" t="s">
        <v>518</v>
      </c>
    </row>
    <row r="2">
      <c r="A2" s="14" t="s">
        <v>519</v>
      </c>
      <c r="B2" s="14" t="s">
        <v>165</v>
      </c>
      <c r="C2" s="45">
        <v>20.0</v>
      </c>
      <c r="D2" s="14">
        <v>20.0</v>
      </c>
      <c r="E2" s="14">
        <v>40.0</v>
      </c>
      <c r="I2" s="44" t="s">
        <v>520</v>
      </c>
      <c r="J2" s="46">
        <v>20.0</v>
      </c>
      <c r="K2" s="46">
        <v>2.0</v>
      </c>
      <c r="L2" s="47">
        <f>J2*K2</f>
        <v>40</v>
      </c>
    </row>
    <row r="3">
      <c r="A3" s="14" t="s">
        <v>454</v>
      </c>
      <c r="B3" s="14" t="s">
        <v>85</v>
      </c>
      <c r="C3" s="45">
        <v>18.0</v>
      </c>
      <c r="D3" s="14">
        <v>10.0</v>
      </c>
      <c r="E3" s="14">
        <v>28.0</v>
      </c>
      <c r="I3" s="44" t="s">
        <v>521</v>
      </c>
      <c r="J3" s="46">
        <v>2.0</v>
      </c>
      <c r="K3" s="46">
        <v>20.0</v>
      </c>
      <c r="L3" s="46">
        <v>40.0</v>
      </c>
    </row>
    <row r="4">
      <c r="A4" s="14" t="s">
        <v>449</v>
      </c>
      <c r="B4" s="14" t="s">
        <v>16</v>
      </c>
      <c r="C4" s="45">
        <v>24.0</v>
      </c>
      <c r="D4" s="14">
        <v>4.0</v>
      </c>
      <c r="E4" s="14">
        <v>28.0</v>
      </c>
    </row>
    <row r="5">
      <c r="A5" s="14" t="s">
        <v>459</v>
      </c>
      <c r="B5" s="14" t="s">
        <v>126</v>
      </c>
      <c r="C5" s="45">
        <v>24.0</v>
      </c>
      <c r="D5" s="14">
        <v>0.0</v>
      </c>
      <c r="E5" s="14">
        <v>24.0</v>
      </c>
    </row>
    <row r="6">
      <c r="A6" s="14" t="s">
        <v>463</v>
      </c>
      <c r="B6" s="14" t="s">
        <v>176</v>
      </c>
      <c r="C6" s="45">
        <v>12.0</v>
      </c>
      <c r="D6" s="14">
        <v>0.0</v>
      </c>
      <c r="E6" s="14">
        <v>12.0</v>
      </c>
    </row>
    <row r="7">
      <c r="A7" s="14" t="s">
        <v>148</v>
      </c>
      <c r="B7" s="14" t="s">
        <v>147</v>
      </c>
      <c r="C7" s="45">
        <v>12.0</v>
      </c>
      <c r="D7" s="14">
        <v>0.0</v>
      </c>
      <c r="E7" s="14">
        <v>12.0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16.88"/>
    <col customWidth="1" min="10" max="10" width="14.88"/>
  </cols>
  <sheetData>
    <row r="1">
      <c r="A1" s="14" t="s">
        <v>1</v>
      </c>
      <c r="B1" s="14" t="s">
        <v>0</v>
      </c>
      <c r="C1" s="14" t="s">
        <v>522</v>
      </c>
      <c r="D1" s="14" t="s">
        <v>514</v>
      </c>
      <c r="E1" s="14" t="s">
        <v>518</v>
      </c>
      <c r="I1" s="43"/>
      <c r="J1" s="44" t="s">
        <v>516</v>
      </c>
      <c r="K1" s="44" t="s">
        <v>523</v>
      </c>
      <c r="L1" s="44" t="s">
        <v>524</v>
      </c>
      <c r="M1" s="44" t="s">
        <v>518</v>
      </c>
    </row>
    <row r="2">
      <c r="A2" s="14" t="s">
        <v>465</v>
      </c>
      <c r="B2" s="14" t="s">
        <v>195</v>
      </c>
      <c r="C2" s="14">
        <v>28.0</v>
      </c>
      <c r="D2" s="14">
        <v>0.0</v>
      </c>
      <c r="E2" s="41">
        <f t="shared" ref="E2:E5" si="1">SUM(C2:D2)</f>
        <v>28</v>
      </c>
      <c r="I2" s="44" t="s">
        <v>520</v>
      </c>
      <c r="J2" s="46">
        <v>20.0</v>
      </c>
      <c r="K2" s="46">
        <v>2.0</v>
      </c>
      <c r="L2" s="46">
        <v>4.0</v>
      </c>
      <c r="M2" s="47">
        <f>2*18+2*4</f>
        <v>44</v>
      </c>
    </row>
    <row r="3">
      <c r="A3" s="14" t="s">
        <v>461</v>
      </c>
      <c r="B3" s="14" t="s">
        <v>156</v>
      </c>
      <c r="C3" s="14">
        <v>24.0</v>
      </c>
      <c r="D3" s="14">
        <v>0.0</v>
      </c>
      <c r="E3" s="41">
        <f t="shared" si="1"/>
        <v>24</v>
      </c>
      <c r="I3" s="44" t="s">
        <v>521</v>
      </c>
      <c r="J3" s="46">
        <v>2.0</v>
      </c>
      <c r="K3" s="46">
        <v>20.0</v>
      </c>
      <c r="L3" s="46"/>
      <c r="M3" s="46">
        <v>40.0</v>
      </c>
    </row>
    <row r="4">
      <c r="A4" s="14" t="s">
        <v>186</v>
      </c>
      <c r="B4" s="14" t="s">
        <v>185</v>
      </c>
      <c r="C4" s="14">
        <v>20.0</v>
      </c>
      <c r="D4" s="14">
        <v>0.0</v>
      </c>
      <c r="E4" s="41">
        <f t="shared" si="1"/>
        <v>20</v>
      </c>
    </row>
    <row r="5">
      <c r="A5" s="14" t="s">
        <v>458</v>
      </c>
      <c r="B5" s="14" t="s">
        <v>115</v>
      </c>
      <c r="C5" s="14">
        <v>14.0</v>
      </c>
      <c r="D5" s="14">
        <v>0.0</v>
      </c>
      <c r="E5" s="41">
        <f t="shared" si="1"/>
        <v>14</v>
      </c>
      <c r="I5" s="14" t="s">
        <v>525</v>
      </c>
      <c r="J5" s="14" t="s">
        <v>526</v>
      </c>
      <c r="K5" s="14" t="s">
        <v>527</v>
      </c>
    </row>
    <row r="6">
      <c r="I6" s="14">
        <v>18.0</v>
      </c>
      <c r="J6" s="14">
        <v>2.0</v>
      </c>
      <c r="K6" s="14">
        <v>20.0</v>
      </c>
    </row>
    <row r="7">
      <c r="I7" s="14">
        <v>2.0</v>
      </c>
      <c r="J7" s="14">
        <v>4.0</v>
      </c>
      <c r="K7" s="14">
        <v>8.0</v>
      </c>
    </row>
  </sheetData>
  <drawing r:id="rId1"/>
</worksheet>
</file>